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1_10_2025\сесія_реф_1_25_27\"/>
    </mc:Choice>
  </mc:AlternateContent>
  <xr:revisionPtr revIDLastSave="0" documentId="13_ncr:1_{2195F68D-9B1D-41B6-AE00-D04C7FA48BD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даток 2 2025-2027" sheetId="10" r:id="rId1"/>
    <sheet name="Додаток 1 2025-2027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9" l="1"/>
  <c r="F60" i="9" s="1"/>
  <c r="F364" i="10"/>
  <c r="F368" i="10" s="1"/>
  <c r="C362" i="10"/>
  <c r="G59" i="9"/>
  <c r="H59" i="9"/>
  <c r="I58" i="9"/>
  <c r="F583" i="10" l="1"/>
  <c r="F587" i="10" s="1"/>
  <c r="C581" i="10"/>
  <c r="F87" i="9"/>
  <c r="F86" i="9" s="1"/>
  <c r="G87" i="9"/>
  <c r="G86" i="9" s="1"/>
  <c r="H87" i="9"/>
  <c r="H86" i="9" s="1"/>
  <c r="I85" i="9"/>
  <c r="M59" i="9" l="1"/>
  <c r="N59" i="9"/>
  <c r="L59" i="9"/>
  <c r="C179" i="10"/>
  <c r="I25" i="9"/>
  <c r="F127" i="10"/>
  <c r="F574" i="10"/>
  <c r="F578" i="10" s="1"/>
  <c r="C572" i="10"/>
  <c r="H574" i="10"/>
  <c r="G574" i="10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56" i="9" l="1"/>
  <c r="I55" i="9"/>
  <c r="I54" i="9"/>
  <c r="G634" i="10"/>
  <c r="H634" i="10"/>
  <c r="G625" i="10"/>
  <c r="H625" i="10"/>
  <c r="G616" i="10"/>
  <c r="H616" i="10"/>
  <c r="C614" i="10"/>
  <c r="C602" i="10"/>
  <c r="C593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G484" i="10"/>
  <c r="H484" i="10"/>
  <c r="G475" i="10"/>
  <c r="H475" i="10"/>
  <c r="G466" i="10"/>
  <c r="H466" i="10"/>
  <c r="G457" i="10"/>
  <c r="H457" i="10"/>
  <c r="C437" i="10"/>
  <c r="C428" i="10"/>
  <c r="C419" i="10"/>
  <c r="C401" i="10"/>
  <c r="C392" i="10"/>
  <c r="C383" i="10"/>
  <c r="C374" i="10"/>
  <c r="G46" i="10"/>
  <c r="H46" i="10"/>
  <c r="G37" i="10"/>
  <c r="H37" i="10"/>
  <c r="C26" i="10"/>
  <c r="C446" i="10"/>
  <c r="C17" i="10"/>
  <c r="G10" i="10"/>
  <c r="H10" i="10"/>
  <c r="F10" i="10"/>
  <c r="C8" i="10"/>
  <c r="C563" i="10"/>
  <c r="C554" i="10"/>
  <c r="F547" i="10"/>
  <c r="C545" i="10"/>
  <c r="F538" i="10"/>
  <c r="C536" i="10"/>
  <c r="C527" i="10"/>
  <c r="C518" i="10"/>
  <c r="C509" i="10"/>
  <c r="F502" i="10"/>
  <c r="F506" i="10" s="1"/>
  <c r="C500" i="10"/>
  <c r="F493" i="10"/>
  <c r="F497" i="10" s="1"/>
  <c r="C491" i="10"/>
  <c r="F484" i="10"/>
  <c r="F488" i="10" s="1"/>
  <c r="C482" i="10"/>
  <c r="F475" i="10"/>
  <c r="F479" i="10" s="1"/>
  <c r="C473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27" i="10"/>
  <c r="H127" i="10"/>
  <c r="G118" i="10"/>
  <c r="H118" i="10"/>
  <c r="G181" i="10"/>
  <c r="H181" i="10"/>
  <c r="F181" i="10"/>
  <c r="G109" i="10"/>
  <c r="G113" i="10" s="1"/>
  <c r="H109" i="10"/>
  <c r="F109" i="10"/>
  <c r="G274" i="10" l="1"/>
  <c r="G278" i="10" s="1"/>
  <c r="H274" i="10"/>
  <c r="F274" i="10"/>
  <c r="G265" i="10"/>
  <c r="H265" i="10"/>
  <c r="F265" i="10"/>
  <c r="G256" i="10"/>
  <c r="H256" i="10"/>
  <c r="F256" i="10"/>
  <c r="G247" i="10"/>
  <c r="H247" i="10"/>
  <c r="F247" i="10"/>
  <c r="G238" i="10"/>
  <c r="H238" i="10"/>
  <c r="F238" i="10"/>
  <c r="G355" i="10"/>
  <c r="H355" i="10"/>
  <c r="F355" i="10"/>
  <c r="C353" i="10"/>
  <c r="G346" i="10"/>
  <c r="H346" i="10"/>
  <c r="H350" i="10" s="1"/>
  <c r="F346" i="10"/>
  <c r="G337" i="10"/>
  <c r="H337" i="10"/>
  <c r="H341" i="10" s="1"/>
  <c r="F337" i="10"/>
  <c r="C344" i="10"/>
  <c r="C335" i="10"/>
  <c r="G328" i="10"/>
  <c r="H328" i="10"/>
  <c r="H332" i="10" s="1"/>
  <c r="F328" i="10"/>
  <c r="C326" i="10"/>
  <c r="G319" i="10"/>
  <c r="H319" i="10"/>
  <c r="F319" i="10"/>
  <c r="C308" i="10"/>
  <c r="C317" i="10"/>
  <c r="G310" i="10"/>
  <c r="H310" i="10"/>
  <c r="H314" i="10" s="1"/>
  <c r="F310" i="10"/>
  <c r="G301" i="10"/>
  <c r="H301" i="10"/>
  <c r="F301" i="10"/>
  <c r="G292" i="10"/>
  <c r="H292" i="10"/>
  <c r="H296" i="10" s="1"/>
  <c r="F292" i="10"/>
  <c r="C299" i="10"/>
  <c r="C290" i="10"/>
  <c r="G283" i="10"/>
  <c r="H283" i="10"/>
  <c r="H287" i="10" s="1"/>
  <c r="F283" i="10"/>
  <c r="C281" i="10"/>
  <c r="C272" i="10"/>
  <c r="C263" i="10"/>
  <c r="C254" i="10"/>
  <c r="C245" i="10"/>
  <c r="C236" i="10"/>
  <c r="H60" i="9"/>
  <c r="G60" i="9"/>
  <c r="I60" i="9" s="1"/>
  <c r="I39" i="9"/>
  <c r="F235" i="10" l="1"/>
  <c r="H235" i="10"/>
  <c r="G235" i="10"/>
  <c r="G269" i="10"/>
  <c r="G646" i="10"/>
  <c r="G643" i="10" s="1"/>
  <c r="H646" i="10"/>
  <c r="H643" i="10" s="1"/>
  <c r="F646" i="10"/>
  <c r="F643" i="10" s="1"/>
  <c r="C644" i="10"/>
  <c r="I96" i="9"/>
  <c r="H102" i="9"/>
  <c r="H101" i="9" s="1"/>
  <c r="F102" i="9"/>
  <c r="F101" i="9" s="1"/>
  <c r="F92" i="9"/>
  <c r="G98" i="9"/>
  <c r="H98" i="9"/>
  <c r="F98" i="9"/>
  <c r="G359" i="10"/>
  <c r="H359" i="10"/>
  <c r="F359" i="10"/>
  <c r="H323" i="10"/>
  <c r="I52" i="9"/>
  <c r="I53" i="9"/>
  <c r="I51" i="9"/>
  <c r="H305" i="10"/>
  <c r="F650" i="10" l="1"/>
  <c r="F260" i="10" l="1"/>
  <c r="F251" i="10"/>
  <c r="I45" i="9"/>
  <c r="I46" i="9"/>
  <c r="I47" i="9"/>
  <c r="I48" i="9"/>
  <c r="I49" i="9"/>
  <c r="I50" i="9"/>
  <c r="I57" i="9"/>
  <c r="I44" i="9"/>
  <c r="G42" i="9"/>
  <c r="H42" i="9"/>
  <c r="F42" i="9"/>
  <c r="G41" i="9"/>
  <c r="H41" i="9"/>
  <c r="H8" i="9" s="1"/>
  <c r="F41" i="9"/>
  <c r="F8" i="9" s="1"/>
  <c r="H208" i="10"/>
  <c r="C206" i="10"/>
  <c r="I38" i="9"/>
  <c r="I37" i="9"/>
  <c r="H199" i="10"/>
  <c r="C197" i="10"/>
  <c r="H190" i="10"/>
  <c r="C188" i="10"/>
  <c r="H185" i="10"/>
  <c r="I33" i="9"/>
  <c r="I34" i="9"/>
  <c r="I35" i="9"/>
  <c r="I36" i="9"/>
  <c r="G172" i="10"/>
  <c r="C170" i="10"/>
  <c r="I32" i="9"/>
  <c r="G163" i="10"/>
  <c r="G154" i="10"/>
  <c r="G145" i="10"/>
  <c r="C143" i="10"/>
  <c r="G136" i="10"/>
  <c r="C134" i="10"/>
  <c r="I28" i="9"/>
  <c r="I29" i="9"/>
  <c r="I30" i="9"/>
  <c r="I31" i="9"/>
  <c r="I27" i="9"/>
  <c r="F131" i="10"/>
  <c r="C125" i="10"/>
  <c r="I26" i="9"/>
  <c r="F118" i="10"/>
  <c r="F122" i="10" s="1"/>
  <c r="C116" i="10"/>
  <c r="I24" i="9"/>
  <c r="I23" i="9"/>
  <c r="C107" i="10"/>
  <c r="I22" i="9"/>
  <c r="F226" i="10"/>
  <c r="F230" i="10" s="1"/>
  <c r="F217" i="10"/>
  <c r="F221" i="10" s="1"/>
  <c r="C224" i="10"/>
  <c r="C215" i="10"/>
  <c r="F100" i="10"/>
  <c r="F104" i="10" s="1"/>
  <c r="I21" i="9"/>
  <c r="C98" i="10"/>
  <c r="F91" i="10"/>
  <c r="F95" i="10" s="1"/>
  <c r="C89" i="10"/>
  <c r="I20" i="9"/>
  <c r="F82" i="10"/>
  <c r="F86" i="10" s="1"/>
  <c r="C80" i="10"/>
  <c r="I19" i="9"/>
  <c r="F73" i="10"/>
  <c r="F77" i="10" s="1"/>
  <c r="C71" i="10"/>
  <c r="I18" i="9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466" i="10"/>
  <c r="F470" i="10" s="1"/>
  <c r="C464" i="10"/>
  <c r="F457" i="10"/>
  <c r="F461" i="10" s="1"/>
  <c r="C455" i="10"/>
  <c r="F565" i="10"/>
  <c r="F569" i="10" s="1"/>
  <c r="F556" i="10"/>
  <c r="F560" i="10" s="1"/>
  <c r="F551" i="10"/>
  <c r="F542" i="10"/>
  <c r="F529" i="10"/>
  <c r="F533" i="10" s="1"/>
  <c r="F520" i="10"/>
  <c r="F524" i="10" s="1"/>
  <c r="F511" i="10"/>
  <c r="F515" i="10" s="1"/>
  <c r="G412" i="10"/>
  <c r="G416" i="10" s="1"/>
  <c r="H412" i="10"/>
  <c r="H416" i="10" s="1"/>
  <c r="F412" i="10"/>
  <c r="F416" i="10" s="1"/>
  <c r="C410" i="10"/>
  <c r="I59" i="9" l="1"/>
  <c r="F9" i="9"/>
  <c r="G40" i="9"/>
  <c r="G8" i="9"/>
  <c r="I8" i="9" s="1"/>
  <c r="F40" i="9"/>
  <c r="F242" i="10"/>
  <c r="H40" i="9"/>
  <c r="I42" i="9"/>
  <c r="I41" i="9"/>
  <c r="F634" i="10"/>
  <c r="F638" i="10" s="1"/>
  <c r="C632" i="10"/>
  <c r="F625" i="10"/>
  <c r="F629" i="10" s="1"/>
  <c r="C623" i="10"/>
  <c r="B623" i="10"/>
  <c r="B632" i="10" s="1"/>
  <c r="F7" i="9" l="1"/>
  <c r="I40" i="9"/>
  <c r="G91" i="9"/>
  <c r="H91" i="9"/>
  <c r="F91" i="9"/>
  <c r="G92" i="9"/>
  <c r="H92" i="9"/>
  <c r="I94" i="9"/>
  <c r="H613" i="10"/>
  <c r="F616" i="10"/>
  <c r="F613" i="10" s="1"/>
  <c r="G604" i="10"/>
  <c r="G608" i="10" s="1"/>
  <c r="H604" i="10"/>
  <c r="H608" i="10" s="1"/>
  <c r="F604" i="10"/>
  <c r="F608" i="10" s="1"/>
  <c r="G595" i="10"/>
  <c r="G599" i="10" s="1"/>
  <c r="H595" i="10"/>
  <c r="H599" i="10" s="1"/>
  <c r="F595" i="10"/>
  <c r="F599" i="10" s="1"/>
  <c r="G448" i="10"/>
  <c r="G452" i="10" s="1"/>
  <c r="H448" i="10"/>
  <c r="H452" i="10" s="1"/>
  <c r="F448" i="10"/>
  <c r="F452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H421" i="10"/>
  <c r="H425" i="10" s="1"/>
  <c r="F421" i="10"/>
  <c r="F425" i="10" s="1"/>
  <c r="G403" i="10"/>
  <c r="G407" i="10" s="1"/>
  <c r="H403" i="10"/>
  <c r="H407" i="10" s="1"/>
  <c r="F403" i="10"/>
  <c r="F407" i="10" s="1"/>
  <c r="G394" i="10"/>
  <c r="G398" i="10" s="1"/>
  <c r="H394" i="10"/>
  <c r="H398" i="10" s="1"/>
  <c r="F394" i="10"/>
  <c r="F398" i="10" s="1"/>
  <c r="G385" i="10"/>
  <c r="G389" i="10" s="1"/>
  <c r="H385" i="10"/>
  <c r="H389" i="10" s="1"/>
  <c r="F385" i="10"/>
  <c r="F389" i="10" s="1"/>
  <c r="G376" i="10"/>
  <c r="H376" i="10"/>
  <c r="F376" i="10"/>
  <c r="G28" i="10"/>
  <c r="G32" i="10" s="1"/>
  <c r="H28" i="10"/>
  <c r="H32" i="10" s="1"/>
  <c r="F28" i="10"/>
  <c r="F32" i="10" s="1"/>
  <c r="G19" i="10"/>
  <c r="H19" i="10"/>
  <c r="F19" i="10"/>
  <c r="H97" i="9"/>
  <c r="G97" i="9"/>
  <c r="I95" i="9"/>
  <c r="I90" i="9"/>
  <c r="I89" i="9"/>
  <c r="I14" i="9"/>
  <c r="I15" i="9"/>
  <c r="I16" i="9"/>
  <c r="I17" i="9"/>
  <c r="I65" i="9"/>
  <c r="I66" i="9"/>
  <c r="I67" i="9"/>
  <c r="I68" i="9"/>
  <c r="I69" i="9"/>
  <c r="I70" i="9"/>
  <c r="I63" i="9"/>
  <c r="I64" i="9"/>
  <c r="I62" i="9"/>
  <c r="I12" i="9"/>
  <c r="I13" i="9"/>
  <c r="I11" i="9"/>
  <c r="H23" i="10" l="1"/>
  <c r="H7" i="10"/>
  <c r="F23" i="10"/>
  <c r="F7" i="10"/>
  <c r="G23" i="10"/>
  <c r="G7" i="10"/>
  <c r="F373" i="10"/>
  <c r="I87" i="9"/>
  <c r="I86" i="9" s="1"/>
  <c r="H9" i="9"/>
  <c r="H7" i="9" s="1"/>
  <c r="G373" i="10"/>
  <c r="G620" i="10"/>
  <c r="G613" i="10"/>
  <c r="H373" i="10"/>
  <c r="I98" i="9"/>
  <c r="I97" i="9" s="1"/>
  <c r="G14" i="10"/>
  <c r="F14" i="10"/>
  <c r="H14" i="10"/>
  <c r="H380" i="10"/>
  <c r="G380" i="10"/>
  <c r="F380" i="10"/>
  <c r="I92" i="9"/>
  <c r="I91" i="9" s="1"/>
  <c r="H620" i="10"/>
  <c r="F620" i="10"/>
  <c r="F97" i="9"/>
  <c r="G592" i="10"/>
  <c r="H592" i="10"/>
  <c r="F592" i="10"/>
  <c r="F5" i="10" l="1"/>
  <c r="H5" i="10"/>
  <c r="G5" i="10"/>
  <c r="I100" i="9" l="1"/>
  <c r="I102" i="9" s="1"/>
  <c r="I101" i="9" s="1"/>
  <c r="G102" i="9"/>
  <c r="G101" i="9" l="1"/>
  <c r="G9" i="9"/>
  <c r="I9" i="9" s="1"/>
  <c r="G7" i="9" l="1"/>
  <c r="I7" i="9"/>
</calcChain>
</file>

<file path=xl/sharedStrings.xml><?xml version="1.0" encoding="utf-8"?>
<sst xmlns="http://schemas.openxmlformats.org/spreadsheetml/2006/main" count="1561" uniqueCount="430">
  <si>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</si>
  <si>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</si>
  <si>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</si>
  <si>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</si>
  <si>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</si>
  <si>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</si>
  <si>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</si>
  <si>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</si>
  <si>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</si>
  <si>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тис.грн./од.</t>
  </si>
  <si>
    <t>Показники якості:</t>
  </si>
  <si>
    <t>кошторис</t>
  </si>
  <si>
    <t>УКБ ЮМР</t>
  </si>
  <si>
    <t>од.</t>
  </si>
  <si>
    <t>Всього</t>
  </si>
  <si>
    <t>Державний бюджет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</si>
  <si>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</si>
  <si>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</si>
  <si>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</si>
  <si>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</si>
  <si>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</si>
  <si>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</si>
  <si>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</si>
  <si>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</si>
  <si>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</si>
  <si>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</si>
  <si>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</si>
  <si>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</si>
  <si>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</si>
  <si>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</si>
  <si>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</si>
  <si>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</si>
  <si>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</si>
  <si>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</si>
  <si>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УЖКГ ЮМР/ЮМКП "ЮЖТРАНС"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</si>
  <si>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</si>
  <si>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</si>
  <si>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</si>
  <si>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</si>
  <si>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</si>
  <si>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</si>
  <si>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 xml:space="preserve">обсяг видатків, пов'язаних з поточним утриманням мереж зовнішнього освітлення </t>
  </si>
  <si>
    <t xml:space="preserve">обсяг видатків, пов'язаних з оплатою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</si>
  <si>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</si>
  <si>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</si>
  <si>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</si>
  <si>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</si>
  <si>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</si>
  <si>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</si>
  <si>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</si>
  <si>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</si>
  <si>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</si>
  <si>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</si>
  <si>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обсяг видатків, пов'язаних з поточним утриманням мереж  зливової каналізації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</si>
  <si>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</si>
  <si>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</si>
  <si>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</si>
  <si>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обсяг видатків, пов'язаних з проведенням моніторингу якості зливових вод 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</si>
  <si>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</si>
  <si>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</si>
  <si>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обсяг видатків, пов'язаних зі сплатою екологічного податку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</si>
  <si>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</si>
  <si>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</si>
  <si>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</si>
  <si>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</si>
  <si>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</si>
  <si>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ФКМ ЮМР</t>
  </si>
  <si>
    <t>обсяг видатків, пов'язаних з поточним утриманням міських територій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</si>
  <si>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</si>
  <si>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</si>
  <si>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</si>
  <si>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</si>
  <si>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схема територій </t>
  </si>
  <si>
    <t>грн./м²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</si>
  <si>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</si>
  <si>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</si>
  <si>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</si>
  <si>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</si>
  <si>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</si>
  <si>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обсяг видатків,  пов'язаних з придбанням мотокос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</si>
  <si>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</si>
  <si>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</si>
  <si>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</si>
  <si>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</si>
  <si>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</si>
  <si>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</si>
  <si>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</si>
  <si>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</si>
  <si>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</si>
  <si>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</si>
  <si>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</si>
  <si>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</si>
  <si>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</si>
  <si>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</si>
  <si>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</si>
  <si>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</si>
  <si>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</si>
  <si>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</si>
  <si>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</si>
  <si>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</si>
  <si>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</si>
  <si>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</si>
  <si>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</si>
  <si>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</si>
  <si>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</si>
  <si>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</si>
  <si>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</si>
  <si>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</si>
  <si>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тис.грн./ од.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</si>
  <si>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</si>
  <si>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</si>
  <si>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</si>
  <si>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</si>
  <si>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</si>
  <si>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</si>
  <si>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</si>
  <si>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</si>
  <si>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</si>
  <si>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</si>
  <si>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</si>
  <si>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</si>
  <si>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</si>
  <si>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</si>
  <si>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</si>
  <si>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</si>
  <si>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</si>
  <si>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</si>
  <si>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</si>
  <si>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</si>
  <si>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</si>
  <si>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</si>
  <si>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</si>
  <si>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</si>
  <si>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обсяг видатків, пов'язаних з поточним утриманням фонтанів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</si>
  <si>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</si>
  <si>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</si>
  <si>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</si>
  <si>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</si>
  <si>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</si>
  <si>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</si>
  <si>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</si>
  <si>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</si>
  <si>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обсяг видатків, пов'язаних з поточним ремонтом зовнішньої мережі зливової каналізації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</si>
  <si>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</si>
  <si>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</si>
  <si>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</si>
  <si>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</si>
  <si>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</si>
  <si>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</si>
  <si>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</si>
  <si>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</si>
  <si>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</si>
  <si>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</si>
  <si>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</si>
  <si>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</si>
  <si>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</si>
  <si>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</si>
  <si>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</si>
  <si>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</si>
  <si>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</si>
  <si>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</si>
  <si>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 xml:space="preserve">обсяг видатків, пов'язаних з організацією проведення громадських робіт 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</si>
  <si>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</si>
  <si>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</si>
  <si>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>обсяг видатків,  пов'язаних з придбанням хімічних реагентів для обслуговування фонтанів</t>
  </si>
  <si>
    <t>середня сума витрат на придбання хімічних реагентів, розрахованих на обслуговування одного фонтану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</si>
  <si>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</si>
  <si>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</si>
  <si>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</si>
  <si>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</si>
  <si>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</si>
  <si>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</si>
  <si>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</si>
  <si>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</si>
  <si>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</si>
  <si>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</si>
  <si>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обсяг видатків, пов'язаних з проведенням капітального ремонту ділянки теплових мереж</t>
  </si>
  <si>
    <t>загальна протяжність ділянки теплових мереж, що потребує капітального ремонту</t>
  </si>
  <si>
    <t>середня сума витрат на проведення капітального ремонту 1м ділянки теплових мереж</t>
  </si>
  <si>
    <t>обсяг видатків, пов'язаних з проведенням робіт з реконструкції водопровідного колектору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</si>
  <si>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</si>
  <si>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</si>
  <si>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</si>
  <si>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</si>
  <si>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</si>
  <si>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</si>
  <si>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</si>
  <si>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</si>
  <si>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</si>
  <si>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</si>
  <si>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</si>
  <si>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Джерела фінансуван-ня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</si>
  <si>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</si>
  <si>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</si>
  <si>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</si>
  <si>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Підвищення рівня благоустрою 
Організація  належного утримання та санітарного очищення об’єктів благоустрою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</si>
  <si>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</si>
  <si>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</si>
  <si>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</si>
  <si>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</si>
  <si>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</si>
  <si>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</si>
  <si>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</si>
  <si>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</si>
  <si>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</si>
  <si>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проектно-вишукувальні роботи</t>
  </si>
  <si>
    <t>2.13</t>
  </si>
  <si>
    <t>Утримання територій загального користування</t>
  </si>
  <si>
    <t>обсяг видатків, пов'язаних з утриманням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</si>
  <si>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</si>
  <si>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</si>
  <si>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</si>
  <si>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</si>
  <si>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</si>
  <si>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</si>
  <si>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</si>
  <si>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</si>
  <si>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</si>
  <si>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</si>
  <si>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>обсяг видатків, пов'язаних з придбанням запірної арматури для встановлення в теплових камерах</t>
  </si>
  <si>
    <t xml:space="preserve">кількість запірної арматури, що планується придбати </t>
  </si>
  <si>
    <t>середня сума витрат на придбання запірної арматури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</si>
  <si>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</si>
  <si>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</si>
  <si>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</si>
  <si>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 xml:space="preserve">обсяг видатків, пов'язаних з проведенням капітального ремонту покрівлі будівлі 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</si>
  <si>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</si>
  <si>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обсяг видатків, пов'язаних з проведенням капітального ремонту  ділянки магістрального водопроводу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</si>
  <si>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</si>
  <si>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</si>
  <si>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>обсяг видатків, пов'язаних з проведенням робіт з реконструкції резервуара води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</si>
  <si>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</si>
  <si>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</si>
  <si>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</si>
  <si>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>середня сума витрат на проведення капітального ремонту ділянки теплових мереж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</si>
  <si>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</si>
  <si>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</si>
  <si>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</si>
  <si>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 xml:space="preserve">УЖКГ ЮМР/КП «ЮЖНЕНСЬКЕ УЗБЕРЕЖЖЯ»  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</si>
  <si>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</si>
  <si>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</si>
  <si>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</si>
  <si>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</si>
  <si>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</si>
  <si>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тис.грн./га</t>
  </si>
  <si>
    <t xml:space="preserve">обсяг видатків, пов'язаних з проведенням заходів з відлову бродячих тварин у місті
</t>
  </si>
  <si>
    <t xml:space="preserve">обсяг видатків, пов'язаних з проведенням заходів з відлову бродячих тварин на інших територіях громади
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</si>
  <si>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</si>
  <si>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</si>
  <si>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</si>
  <si>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</si>
  <si>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</si>
  <si>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</si>
  <si>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</si>
  <si>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>обсяг видатків, пов'язаних з поточним утриманням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</si>
  <si>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</si>
  <si>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</si>
  <si>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</si>
  <si>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 xml:space="preserve"> 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</si>
  <si>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</si>
  <si>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</si>
  <si>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обсяг видатків, пов'язних з наданням фінансової підтримки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</si>
  <si>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</si>
  <si>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</si>
  <si>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</si>
  <si>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</si>
  <si>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</si>
  <si>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обсяг видатків, пов'язаних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</si>
  <si>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</si>
  <si>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</si>
  <si>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обсяг видатків, пов'язаних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</si>
  <si>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</si>
  <si>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</si>
  <si>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</si>
  <si>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</si>
  <si>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</si>
  <si>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</si>
  <si>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</si>
  <si>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</si>
  <si>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</si>
  <si>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</si>
  <si>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</si>
  <si>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</si>
  <si>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</si>
  <si>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</si>
  <si>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</si>
  <si>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</si>
  <si>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</si>
  <si>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</si>
  <si>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</si>
  <si>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</si>
  <si>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</si>
  <si>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</si>
  <si>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</si>
  <si>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</si>
  <si>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рівень готовності внесення змін до технічних паспортів доріг та реєстрації у ЄДЕССБ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</si>
  <si>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</si>
  <si>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</si>
  <si>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</si>
  <si>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</si>
  <si>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</si>
  <si>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обсяг видатків, пов'язаних з поточним утриманням громадських вбиралень</t>
  </si>
  <si>
    <t>кількість вбиралень, що підлягає поточному утриманню</t>
  </si>
  <si>
    <t>середня сума витрат на організацію належного утримання громадських вбиралень</t>
  </si>
  <si>
    <t>Придбання висоторізів</t>
  </si>
  <si>
    <t>Придбання мотоножиць</t>
  </si>
  <si>
    <t>обсяг видатків, пов'язних з поточним утриманням міських доріг</t>
  </si>
  <si>
    <t>обсяг видатків,  пов'язаних з придбанням мотоножиць</t>
  </si>
  <si>
    <t>кількість мотоножиць, що підлягають придбанню</t>
  </si>
  <si>
    <t>середня сума витрат на придбання 1 мотоножиць</t>
  </si>
  <si>
    <t>обсяг видатків,  пов'язаних з придбанням висоторізів</t>
  </si>
  <si>
    <t>обсяг видатків,  пов'язаних з придбанням бензопил</t>
  </si>
  <si>
    <t>обсяг видатків,  пов'язаних з придбанням бензопили</t>
  </si>
  <si>
    <t>обсяг видатків,  пов'язаних з придбанням газонокосарок</t>
  </si>
  <si>
    <t>обсяг видатків,  пов'язаних з придбанням газонокосарки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</si>
  <si>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</si>
  <si>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</si>
  <si>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</si>
  <si>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</si>
  <si>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</si>
  <si>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</si>
  <si>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</si>
  <si>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</si>
  <si>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</si>
  <si>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</si>
  <si>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</si>
  <si>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</si>
  <si>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</si>
  <si>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Держаний бюджет</t>
  </si>
  <si>
    <t>грн/м</t>
  </si>
  <si>
    <t>тис. грн/од.</t>
  </si>
  <si>
    <t>проєктно поміняла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</si>
  <si>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</si>
  <si>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</si>
  <si>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</si>
  <si>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</si>
  <si>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</si>
  <si>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державний бюджет: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</si>
  <si>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</si>
  <si>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</si>
  <si>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</si>
  <si>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обсяг видатків, пов'язаних з коригуванням проєктної  документації з капітального ремонту ділянки теплових мереж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</si>
  <si>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</si>
  <si>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</si>
  <si>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</si>
  <si>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</si>
  <si>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</si>
  <si>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</si>
  <si>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</si>
  <si>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</si>
  <si>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</si>
  <si>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обсяг видатків, пов'язаних з технічним обслуговуванням</t>
  </si>
  <si>
    <t>Всього за розділом, в т.ч.:</t>
  </si>
  <si>
    <t>тис. грн/ од.</t>
  </si>
  <si>
    <t>грн/од.</t>
  </si>
  <si>
    <t>тис. грн/  од.</t>
  </si>
  <si>
    <t>тис. грн/  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</si>
  <si>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</si>
  <si>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</si>
  <si>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</si>
  <si>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</si>
  <si>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</si>
  <si>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</si>
  <si>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</si>
  <si>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Капітальний ремонт ділянки теплових мереж від ЦТП № 29 до вводу у житлові будинки по просп. Григорівського десанту, 26, 28, 30/16, вул. Хіміків, 18, будівель по просп. Григорівського десанту, 26а та 24а  м.Южного Одеської області</t>
  </si>
  <si>
    <t>проєкт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</si>
  <si>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</si>
  <si>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</si>
  <si>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</si>
  <si>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</si>
  <si>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</si>
  <si>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</si>
  <si>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</si>
  <si>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</si>
  <si>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обсяг видатків, пов'язаних з виконанням проєктних робіт з капітального ремонту ділянки теплових мереж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</si>
  <si>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</si>
  <si>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</si>
  <si>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</si>
  <si>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</si>
  <si>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>селище чи смт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</si>
  <si>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</si>
  <si>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немає документів</t>
  </si>
  <si>
    <t>селище чи смт   уточнити рік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</si>
  <si>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</si>
  <si>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</si>
  <si>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</si>
  <si>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</si>
  <si>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</si>
  <si>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</si>
  <si>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</si>
  <si>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</si>
  <si>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</si>
  <si>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</si>
  <si>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</si>
  <si>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</si>
  <si>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обсяг видатків,  пов'язаних з похованням померлих</t>
  </si>
  <si>
    <t>кількість поховань</t>
  </si>
  <si>
    <t>середня сума витрат на 1 поховання</t>
  </si>
  <si>
    <t>рівень забезпечення виконання заходів з поховання</t>
  </si>
  <si>
    <t>Організація   поховань одиноких громадян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</si>
  <si>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</si>
  <si>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</si>
  <si>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</si>
  <si>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</si>
  <si>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</si>
  <si>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</si>
  <si>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</si>
  <si>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</si>
  <si>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</si>
  <si>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</si>
  <si>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Заступник начальника управління - начальник ФЕВ УЖКГ ЮМР</t>
  </si>
  <si>
    <t>Віра ОСАДЧУК</t>
  </si>
  <si>
    <t>3.24</t>
  </si>
  <si>
    <t>обсяг видатків,  пов'язаних з придбанням напівпричіпу тракторного</t>
  </si>
  <si>
    <t>кількість напівпричіпів тракторних, що підлягають придбанню</t>
  </si>
  <si>
    <t>середня сума витрат на придбання 1 напівпричіпу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</si>
  <si>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</si>
  <si>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</si>
  <si>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</si>
  <si>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тис. грн шт.од.</t>
  </si>
  <si>
    <t>Поховання померлих одиноких громадян, осіб без певного місця проживання, громадян, від поховання яких відмовилися рідні та знайдених невпізнаних трупів</t>
  </si>
  <si>
    <t>6.1</t>
  </si>
  <si>
    <t xml:space="preserve">обсяг видатків, пов'язаних з коригуванням проєктної документації з реконструкції мереж вуличного водопроводу </t>
  </si>
  <si>
    <t xml:space="preserve">обсяг видатків, пов'язаних з виконанням проєктних робіт з капітального ремонту ділянки мереж трубопроводу холодного водопостачання </t>
  </si>
  <si>
    <t>обсяг видатків, пов'язаних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</si>
  <si>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пов'язаних з коригуванням проєктної документації 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</si>
  <si>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</si>
  <si>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</si>
  <si>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обсяг видатків, пов'язаних з виконанням проєктних робіт з капітального ремонту покрівлі будівлі котельної</t>
  </si>
  <si>
    <t>Заступник начальника управління - начальник фінансово-економічного відділу УЖКГ ЮМР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</si>
</sst>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8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6" borderId="3" xfId="0" applyNumberFormat="1" applyFont="1" applyFill="1" applyBorder="1" applyAlignment="1">
      <alignment horizontal="left" vertical="center" wrapText="1"/>
    </xf>
    <xf numFmtId="2" fontId="4" fillId="6" borderId="7" xfId="0" applyNumberFormat="1" applyFont="1" applyFill="1" applyBorder="1" applyAlignment="1">
      <alignment horizontal="left" vertical="center" wrapText="1"/>
    </xf>
    <xf numFmtId="2" fontId="4" fillId="6" borderId="4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2" fontId="4" fillId="6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</sheetPr>
  <dimension ref="A1:H656"/>
  <sheetViews>
    <sheetView view="pageBreakPreview" topLeftCell="A628" zoomScale="88" zoomScaleNormal="80" zoomScaleSheetLayoutView="88" workbookViewId="0">
      <selection activeCell="A590" sqref="A590:H590"/>
    </sheetView>
  </sheetViews>
  <sheetFormatPr defaultRowHeight="12.75" x14ac:dyDescent="0.2"/>
  <cols>
    <col min="1" max="1" width="4.28515625" customWidth="1"/>
    <col min="2" max="2" width="19.140625" customWidth="1"/>
    <col min="3" max="3" width="79.140625" customWidth="1"/>
    <col min="4" max="4" width="16.140625" customWidth="1"/>
    <col min="5" max="5" width="14.28515625" customWidth="1"/>
    <col min="6" max="8" width="13" customWidth="1"/>
  </cols>
  <sheetData>
    <row r="1" spans="1:8" x14ac:dyDescent="0.2">
      <c r="H1" t="s">
        <v>409</v>
      </c>
    </row>
    <row r="2" spans="1:8" x14ac:dyDescent="0.2">
      <c r="A2" s="278" t="s">
        <v>0</v>
      </c>
      <c r="B2" s="278"/>
      <c r="C2" s="278"/>
      <c r="D2" s="278"/>
      <c r="E2" s="278"/>
      <c r="F2" s="278"/>
      <c r="G2" s="278"/>
      <c r="H2" s="278"/>
    </row>
    <row r="3" spans="1:8" ht="3.6" customHeight="1" x14ac:dyDescent="0.2">
      <c r="A3" s="278"/>
      <c r="B3" s="278"/>
      <c r="C3" s="278"/>
      <c r="D3" s="278"/>
      <c r="E3" s="278"/>
      <c r="F3" s="278"/>
      <c r="G3" s="278"/>
      <c r="H3" s="278"/>
    </row>
    <row r="4" spans="1:8" ht="30.6" customHeight="1" x14ac:dyDescent="0.25">
      <c r="A4" s="219" t="s">
        <v>17</v>
      </c>
      <c r="B4" s="219" t="s">
        <v>1</v>
      </c>
      <c r="C4" s="219" t="s">
        <v>2</v>
      </c>
      <c r="D4" s="220" t="s">
        <v>3</v>
      </c>
      <c r="E4" s="220" t="s">
        <v>4</v>
      </c>
      <c r="F4" s="221" t="s">
        <v>285</v>
      </c>
      <c r="G4" s="221" t="s">
        <v>286</v>
      </c>
      <c r="H4" s="221" t="s">
        <v>287</v>
      </c>
    </row>
    <row r="5" spans="1:8" ht="14.25" x14ac:dyDescent="0.2">
      <c r="A5" s="301" t="s">
        <v>5</v>
      </c>
      <c r="B5" s="302"/>
      <c r="C5" s="302"/>
      <c r="D5" s="303"/>
      <c r="E5" s="222" t="s">
        <v>333</v>
      </c>
      <c r="F5" s="223">
        <f>F7+F235+F373+F592+F613+F643</f>
        <v>396914.799</v>
      </c>
      <c r="G5" s="223">
        <f>G7+G235+G373+G592+G613+G643</f>
        <v>110626.50899999999</v>
      </c>
      <c r="H5" s="223">
        <f>H7+H235+H373+H592+H613+H643</f>
        <v>107932.70799999998</v>
      </c>
    </row>
    <row r="6" spans="1:8" ht="14.25" x14ac:dyDescent="0.2">
      <c r="A6" s="282" t="s">
        <v>24</v>
      </c>
      <c r="B6" s="282"/>
      <c r="C6" s="282"/>
      <c r="D6" s="282"/>
      <c r="E6" s="282"/>
      <c r="F6" s="282"/>
      <c r="G6" s="282"/>
      <c r="H6" s="282"/>
    </row>
    <row r="7" spans="1:8" ht="15" x14ac:dyDescent="0.2">
      <c r="A7" s="279" t="s">
        <v>5</v>
      </c>
      <c r="B7" s="280"/>
      <c r="C7" s="280"/>
      <c r="D7" s="281"/>
      <c r="E7" s="224" t="s">
        <v>155</v>
      </c>
      <c r="F7" s="225">
        <f>F10+F19+F28+F37+F46+F55+F64+F73+F82+F91+F100+F109+F118+F127+F136+F145+F154+F163+F172+F181+F190+F199+F208+F217+F226</f>
        <v>285278.03399999999</v>
      </c>
      <c r="G7" s="225">
        <f>G10+G19+G28+G37+G46+G55+G64+G73+G82+G91+G100+G109+G118+G127+G136+G145+G154+G163+G172+G181+G190+G199+G208+G217+G226</f>
        <v>2477.3160000000003</v>
      </c>
      <c r="H7" s="225">
        <f>H10+H19+H28+H37+H46+H55+H64+H73+H82+H91+H100+H109+H118+H127+H136+H145+H154+H163+H172+H181+H190+H199+H208+H217+H226</f>
        <v>3316.509</v>
      </c>
    </row>
    <row r="8" spans="1:8" ht="15" customHeight="1" x14ac:dyDescent="0.2">
      <c r="A8" s="260" t="s">
        <v>84</v>
      </c>
      <c r="B8" s="237" t="s">
        <v>82</v>
      </c>
      <c r="C8" s="275" t="str">
        <f>'Додаток 1 2025-2027'!B11</f>
        <v xml:space="preserve">Поточне утримання мереж зливової каналізації </v>
      </c>
      <c r="D8" s="276"/>
      <c r="E8" s="276"/>
      <c r="F8" s="276"/>
      <c r="G8" s="276"/>
      <c r="H8" s="277"/>
    </row>
    <row r="9" spans="1:8" ht="15" customHeight="1" x14ac:dyDescent="0.2">
      <c r="A9" s="260"/>
      <c r="B9" s="237"/>
      <c r="C9" s="249" t="s">
        <v>6</v>
      </c>
      <c r="D9" s="250"/>
      <c r="E9" s="250"/>
      <c r="F9" s="250"/>
      <c r="G9" s="250"/>
      <c r="H9" s="251"/>
    </row>
    <row r="10" spans="1:8" ht="15" customHeight="1" x14ac:dyDescent="0.2">
      <c r="A10" s="260"/>
      <c r="B10" s="237"/>
      <c r="C10" s="1" t="s">
        <v>53</v>
      </c>
      <c r="D10" s="30" t="s">
        <v>11</v>
      </c>
      <c r="E10" s="30" t="s">
        <v>155</v>
      </c>
      <c r="F10" s="10">
        <f>'Додаток 1 2025-2027'!F11</f>
        <v>1462.7919999999999</v>
      </c>
      <c r="G10" s="10">
        <f>'Додаток 1 2025-2027'!G11</f>
        <v>1547.03</v>
      </c>
      <c r="H10" s="10">
        <f>'Додаток 1 2025-2027'!H11</f>
        <v>1547.03</v>
      </c>
    </row>
    <row r="11" spans="1:8" ht="15" customHeight="1" x14ac:dyDescent="0.2">
      <c r="A11" s="260"/>
      <c r="B11" s="237"/>
      <c r="C11" s="249" t="s">
        <v>7</v>
      </c>
      <c r="D11" s="250"/>
      <c r="E11" s="250"/>
      <c r="F11" s="250"/>
      <c r="G11" s="250"/>
      <c r="H11" s="251"/>
    </row>
    <row r="12" spans="1:8" ht="24.6" customHeight="1" x14ac:dyDescent="0.2">
      <c r="A12" s="260"/>
      <c r="B12" s="237"/>
      <c r="C12" s="1" t="s">
        <v>54</v>
      </c>
      <c r="D12" s="142" t="s">
        <v>378</v>
      </c>
      <c r="E12" s="30" t="s">
        <v>52</v>
      </c>
      <c r="F12" s="15">
        <v>28.740600000000001</v>
      </c>
      <c r="G12" s="15">
        <v>28.740600000000001</v>
      </c>
      <c r="H12" s="15">
        <v>28.740600000000001</v>
      </c>
    </row>
    <row r="13" spans="1:8" ht="15" customHeight="1" x14ac:dyDescent="0.2">
      <c r="A13" s="260"/>
      <c r="B13" s="237"/>
      <c r="C13" s="249" t="s">
        <v>8</v>
      </c>
      <c r="D13" s="250"/>
      <c r="E13" s="250"/>
      <c r="F13" s="250"/>
      <c r="G13" s="250"/>
      <c r="H13" s="251"/>
    </row>
    <row r="14" spans="1:8" ht="15" customHeight="1" x14ac:dyDescent="0.2">
      <c r="A14" s="260"/>
      <c r="B14" s="237"/>
      <c r="C14" s="1" t="s">
        <v>55</v>
      </c>
      <c r="D14" s="30" t="s">
        <v>21</v>
      </c>
      <c r="E14" s="30" t="s">
        <v>329</v>
      </c>
      <c r="F14" s="34">
        <f>F10/F12</f>
        <v>50.896362636827341</v>
      </c>
      <c r="G14" s="34">
        <f t="shared" ref="G14:H14" si="0">G10/G12</f>
        <v>53.827338329749551</v>
      </c>
      <c r="H14" s="34">
        <f t="shared" si="0"/>
        <v>53.827338329749551</v>
      </c>
    </row>
    <row r="15" spans="1:8" ht="15" customHeight="1" x14ac:dyDescent="0.2">
      <c r="A15" s="260"/>
      <c r="B15" s="237"/>
      <c r="C15" s="249" t="s">
        <v>10</v>
      </c>
      <c r="D15" s="250"/>
      <c r="E15" s="250"/>
      <c r="F15" s="250"/>
      <c r="G15" s="250"/>
      <c r="H15" s="251"/>
    </row>
    <row r="16" spans="1:8" ht="15" customHeight="1" x14ac:dyDescent="0.2">
      <c r="A16" s="260"/>
      <c r="B16" s="237"/>
      <c r="C16" s="38" t="s">
        <v>56</v>
      </c>
      <c r="D16" s="30" t="s">
        <v>23</v>
      </c>
      <c r="E16" s="30" t="s">
        <v>22</v>
      </c>
      <c r="F16" s="30">
        <v>100</v>
      </c>
      <c r="G16" s="30">
        <v>100</v>
      </c>
      <c r="H16" s="30">
        <v>100</v>
      </c>
    </row>
    <row r="17" spans="1:8" ht="15" customHeight="1" x14ac:dyDescent="0.2">
      <c r="A17" s="260" t="s">
        <v>85</v>
      </c>
      <c r="B17" s="237" t="s">
        <v>83</v>
      </c>
      <c r="C17" s="238" t="str">
        <f>'Додаток 1 2025-2027'!B12</f>
        <v>Проведення моніторингу якості зливових вод</v>
      </c>
      <c r="D17" s="238"/>
      <c r="E17" s="238"/>
      <c r="F17" s="238"/>
      <c r="G17" s="238"/>
      <c r="H17" s="238"/>
    </row>
    <row r="18" spans="1:8" ht="15" customHeight="1" x14ac:dyDescent="0.2">
      <c r="A18" s="260"/>
      <c r="B18" s="237"/>
      <c r="C18" s="239" t="s">
        <v>6</v>
      </c>
      <c r="D18" s="239"/>
      <c r="E18" s="239"/>
      <c r="F18" s="239"/>
      <c r="G18" s="239"/>
      <c r="H18" s="239"/>
    </row>
    <row r="19" spans="1:8" ht="15" customHeight="1" x14ac:dyDescent="0.2">
      <c r="A19" s="260"/>
      <c r="B19" s="237"/>
      <c r="C19" s="1" t="s">
        <v>57</v>
      </c>
      <c r="D19" s="30" t="s">
        <v>11</v>
      </c>
      <c r="E19" s="30" t="s">
        <v>155</v>
      </c>
      <c r="F19" s="10">
        <f>'Додаток 1 2025-2027'!F12</f>
        <v>85.709000000000003</v>
      </c>
      <c r="G19" s="10">
        <f>'Додаток 1 2025-2027'!G12</f>
        <v>85.709000000000003</v>
      </c>
      <c r="H19" s="10">
        <f>'Додаток 1 2025-2027'!H12</f>
        <v>85.709000000000003</v>
      </c>
    </row>
    <row r="20" spans="1:8" ht="15" customHeight="1" x14ac:dyDescent="0.2">
      <c r="A20" s="260"/>
      <c r="B20" s="237"/>
      <c r="C20" s="239" t="s">
        <v>7</v>
      </c>
      <c r="D20" s="239"/>
      <c r="E20" s="239"/>
      <c r="F20" s="239"/>
      <c r="G20" s="239"/>
      <c r="H20" s="239"/>
    </row>
    <row r="21" spans="1:8" ht="15" customHeight="1" x14ac:dyDescent="0.2">
      <c r="A21" s="260"/>
      <c r="B21" s="237"/>
      <c r="C21" s="1" t="s">
        <v>156</v>
      </c>
      <c r="D21" s="30" t="s">
        <v>21</v>
      </c>
      <c r="E21" s="30" t="s">
        <v>13</v>
      </c>
      <c r="F21" s="33">
        <v>4</v>
      </c>
      <c r="G21" s="9">
        <v>4</v>
      </c>
      <c r="H21" s="9">
        <v>4</v>
      </c>
    </row>
    <row r="22" spans="1:8" ht="15" customHeight="1" x14ac:dyDescent="0.2">
      <c r="A22" s="260"/>
      <c r="B22" s="237"/>
      <c r="C22" s="239" t="s">
        <v>8</v>
      </c>
      <c r="D22" s="239"/>
      <c r="E22" s="239"/>
      <c r="F22" s="239"/>
      <c r="G22" s="239"/>
      <c r="H22" s="239"/>
    </row>
    <row r="23" spans="1:8" ht="15" customHeight="1" x14ac:dyDescent="0.2">
      <c r="A23" s="260"/>
      <c r="B23" s="237"/>
      <c r="C23" s="1" t="s">
        <v>58</v>
      </c>
      <c r="D23" s="30" t="s">
        <v>21</v>
      </c>
      <c r="E23" s="30" t="s">
        <v>330</v>
      </c>
      <c r="F23" s="32">
        <f>F19/F21</f>
        <v>21.427250000000001</v>
      </c>
      <c r="G23" s="36">
        <f>G19/G21</f>
        <v>21.427250000000001</v>
      </c>
      <c r="H23" s="36">
        <f>H19/H21</f>
        <v>21.427250000000001</v>
      </c>
    </row>
    <row r="24" spans="1:8" ht="15" customHeight="1" x14ac:dyDescent="0.2">
      <c r="A24" s="260"/>
      <c r="B24" s="237"/>
      <c r="C24" s="239" t="s">
        <v>10</v>
      </c>
      <c r="D24" s="239"/>
      <c r="E24" s="239"/>
      <c r="F24" s="239"/>
      <c r="G24" s="239"/>
      <c r="H24" s="239"/>
    </row>
    <row r="25" spans="1:8" ht="15" customHeight="1" x14ac:dyDescent="0.2">
      <c r="A25" s="260"/>
      <c r="B25" s="237"/>
      <c r="C25" s="38" t="s">
        <v>59</v>
      </c>
      <c r="D25" s="30" t="s">
        <v>23</v>
      </c>
      <c r="E25" s="30" t="s">
        <v>22</v>
      </c>
      <c r="F25" s="30">
        <v>100</v>
      </c>
      <c r="G25" s="30">
        <v>100</v>
      </c>
      <c r="H25" s="30">
        <v>100</v>
      </c>
    </row>
    <row r="26" spans="1:8" ht="15" customHeight="1" x14ac:dyDescent="0.2">
      <c r="A26" s="260" t="s">
        <v>86</v>
      </c>
      <c r="B26" s="237" t="s">
        <v>83</v>
      </c>
      <c r="C26" s="238" t="str">
        <f>'Додаток 1 2025-2027'!B13</f>
        <v xml:space="preserve">Сплата екологічного податку </v>
      </c>
      <c r="D26" s="238"/>
      <c r="E26" s="238"/>
      <c r="F26" s="238"/>
      <c r="G26" s="238"/>
      <c r="H26" s="238"/>
    </row>
    <row r="27" spans="1:8" ht="15" customHeight="1" x14ac:dyDescent="0.2">
      <c r="A27" s="260"/>
      <c r="B27" s="237"/>
      <c r="C27" s="239" t="s">
        <v>6</v>
      </c>
      <c r="D27" s="239"/>
      <c r="E27" s="239"/>
      <c r="F27" s="239"/>
      <c r="G27" s="239"/>
      <c r="H27" s="239"/>
    </row>
    <row r="28" spans="1:8" ht="15" customHeight="1" x14ac:dyDescent="0.2">
      <c r="A28" s="260"/>
      <c r="B28" s="237"/>
      <c r="C28" s="1" t="s">
        <v>60</v>
      </c>
      <c r="D28" s="30" t="s">
        <v>11</v>
      </c>
      <c r="E28" s="30" t="s">
        <v>155</v>
      </c>
      <c r="F28" s="10">
        <f>'Додаток 1 2025-2027'!F13</f>
        <v>378.42899999999997</v>
      </c>
      <c r="G28" s="10">
        <f>'Додаток 1 2025-2027'!G13</f>
        <v>378.42899999999997</v>
      </c>
      <c r="H28" s="10">
        <f>'Додаток 1 2025-2027'!H13</f>
        <v>378.42899999999997</v>
      </c>
    </row>
    <row r="29" spans="1:8" ht="15" customHeight="1" x14ac:dyDescent="0.2">
      <c r="A29" s="260"/>
      <c r="B29" s="237"/>
      <c r="C29" s="239" t="s">
        <v>7</v>
      </c>
      <c r="D29" s="239"/>
      <c r="E29" s="239"/>
      <c r="F29" s="239"/>
      <c r="G29" s="239"/>
      <c r="H29" s="239"/>
    </row>
    <row r="30" spans="1:8" ht="15" customHeight="1" x14ac:dyDescent="0.2">
      <c r="A30" s="260"/>
      <c r="B30" s="237"/>
      <c r="C30" s="1" t="s">
        <v>157</v>
      </c>
      <c r="D30" s="30" t="s">
        <v>21</v>
      </c>
      <c r="E30" s="30" t="s">
        <v>13</v>
      </c>
      <c r="F30" s="33">
        <v>4</v>
      </c>
      <c r="G30" s="9">
        <v>4</v>
      </c>
      <c r="H30" s="9">
        <v>4</v>
      </c>
    </row>
    <row r="31" spans="1:8" ht="15" customHeight="1" x14ac:dyDescent="0.2">
      <c r="A31" s="260"/>
      <c r="B31" s="237"/>
      <c r="C31" s="239" t="s">
        <v>8</v>
      </c>
      <c r="D31" s="239"/>
      <c r="E31" s="239"/>
      <c r="F31" s="239"/>
      <c r="G31" s="239"/>
      <c r="H31" s="239"/>
    </row>
    <row r="32" spans="1:8" ht="15" customHeight="1" x14ac:dyDescent="0.2">
      <c r="A32" s="260"/>
      <c r="B32" s="237"/>
      <c r="C32" s="1" t="s">
        <v>158</v>
      </c>
      <c r="D32" s="30" t="s">
        <v>21</v>
      </c>
      <c r="E32" s="29" t="s">
        <v>353</v>
      </c>
      <c r="F32" s="32">
        <f>F28/F30</f>
        <v>94.607249999999993</v>
      </c>
      <c r="G32" s="36">
        <f>G28/G30</f>
        <v>94.607249999999993</v>
      </c>
      <c r="H32" s="36">
        <f>H28/H30</f>
        <v>94.607249999999993</v>
      </c>
    </row>
    <row r="33" spans="1:8" ht="15" customHeight="1" x14ac:dyDescent="0.2">
      <c r="A33" s="260"/>
      <c r="B33" s="237"/>
      <c r="C33" s="239" t="s">
        <v>10</v>
      </c>
      <c r="D33" s="239"/>
      <c r="E33" s="239"/>
      <c r="F33" s="239"/>
      <c r="G33" s="239"/>
      <c r="H33" s="239"/>
    </row>
    <row r="34" spans="1:8" ht="15" customHeight="1" x14ac:dyDescent="0.2">
      <c r="A34" s="260"/>
      <c r="B34" s="237"/>
      <c r="C34" s="38" t="s">
        <v>59</v>
      </c>
      <c r="D34" s="30" t="s">
        <v>23</v>
      </c>
      <c r="E34" s="30" t="s">
        <v>22</v>
      </c>
      <c r="F34" s="30">
        <v>100</v>
      </c>
      <c r="G34" s="30">
        <v>100</v>
      </c>
      <c r="H34" s="30">
        <v>100</v>
      </c>
    </row>
    <row r="35" spans="1:8" ht="26.45" customHeight="1" x14ac:dyDescent="0.2">
      <c r="A35" s="260" t="s">
        <v>87</v>
      </c>
      <c r="B35" s="255" t="s">
        <v>83</v>
      </c>
      <c r="C35" s="238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38"/>
      <c r="E35" s="238"/>
      <c r="F35" s="238"/>
      <c r="G35" s="238"/>
      <c r="H35" s="238"/>
    </row>
    <row r="36" spans="1:8" ht="15" customHeight="1" x14ac:dyDescent="0.2">
      <c r="A36" s="260"/>
      <c r="B36" s="255"/>
      <c r="C36" s="239" t="s">
        <v>6</v>
      </c>
      <c r="D36" s="239"/>
      <c r="E36" s="239"/>
      <c r="F36" s="239"/>
      <c r="G36" s="239"/>
      <c r="H36" s="239"/>
    </row>
    <row r="37" spans="1:8" ht="15" customHeight="1" x14ac:dyDescent="0.2">
      <c r="A37" s="260"/>
      <c r="B37" s="255"/>
      <c r="C37" s="1" t="s">
        <v>320</v>
      </c>
      <c r="D37" s="54" t="s">
        <v>11</v>
      </c>
      <c r="E37" s="54" t="s">
        <v>155</v>
      </c>
      <c r="F37" s="58">
        <f>'Додаток 1 2025-2027'!F14</f>
        <v>450</v>
      </c>
      <c r="G37" s="145">
        <f>'Додаток 1 2025-2027'!G14</f>
        <v>0</v>
      </c>
      <c r="H37" s="145">
        <f>'Додаток 1 2025-2027'!H14</f>
        <v>0</v>
      </c>
    </row>
    <row r="38" spans="1:8" ht="15" customHeight="1" x14ac:dyDescent="0.2">
      <c r="A38" s="260"/>
      <c r="B38" s="255"/>
      <c r="C38" s="239" t="s">
        <v>7</v>
      </c>
      <c r="D38" s="239"/>
      <c r="E38" s="239"/>
      <c r="F38" s="239"/>
      <c r="G38" s="239"/>
      <c r="H38" s="239"/>
    </row>
    <row r="39" spans="1:8" ht="15" customHeight="1" x14ac:dyDescent="0.2">
      <c r="A39" s="260"/>
      <c r="B39" s="255"/>
      <c r="C39" s="1" t="s">
        <v>210</v>
      </c>
      <c r="D39" s="54" t="s">
        <v>132</v>
      </c>
      <c r="E39" s="54" t="s">
        <v>141</v>
      </c>
      <c r="F39" s="62">
        <v>4.2999999999999997E-2</v>
      </c>
      <c r="G39" s="4"/>
      <c r="H39" s="62"/>
    </row>
    <row r="40" spans="1:8" ht="15" customHeight="1" x14ac:dyDescent="0.2">
      <c r="A40" s="260"/>
      <c r="B40" s="255"/>
      <c r="C40" s="239" t="s">
        <v>8</v>
      </c>
      <c r="D40" s="239"/>
      <c r="E40" s="239"/>
      <c r="F40" s="239"/>
      <c r="G40" s="239"/>
      <c r="H40" s="239"/>
    </row>
    <row r="41" spans="1:8" ht="15" customHeight="1" x14ac:dyDescent="0.2">
      <c r="A41" s="260"/>
      <c r="B41" s="255"/>
      <c r="C41" s="1" t="s">
        <v>211</v>
      </c>
      <c r="D41" s="54" t="s">
        <v>21</v>
      </c>
      <c r="E41" s="54" t="s">
        <v>329</v>
      </c>
      <c r="F41" s="62">
        <f>F37/F39</f>
        <v>10465.116279069769</v>
      </c>
      <c r="G41" s="62"/>
      <c r="H41" s="62"/>
    </row>
    <row r="42" spans="1:8" ht="15" customHeight="1" x14ac:dyDescent="0.2">
      <c r="A42" s="260"/>
      <c r="B42" s="255"/>
      <c r="C42" s="239" t="s">
        <v>10</v>
      </c>
      <c r="D42" s="239"/>
      <c r="E42" s="239"/>
      <c r="F42" s="239"/>
      <c r="G42" s="239"/>
      <c r="H42" s="239"/>
    </row>
    <row r="43" spans="1:8" ht="15" customHeight="1" x14ac:dyDescent="0.2">
      <c r="A43" s="260"/>
      <c r="B43" s="255"/>
      <c r="C43" s="64" t="s">
        <v>59</v>
      </c>
      <c r="D43" s="54" t="s">
        <v>23</v>
      </c>
      <c r="E43" s="54" t="s">
        <v>22</v>
      </c>
      <c r="F43" s="54">
        <v>100</v>
      </c>
      <c r="G43" s="54"/>
      <c r="H43" s="54"/>
    </row>
    <row r="44" spans="1:8" ht="29.25" customHeight="1" x14ac:dyDescent="0.2">
      <c r="A44" s="260" t="s">
        <v>88</v>
      </c>
      <c r="B44" s="255" t="s">
        <v>83</v>
      </c>
      <c r="C44" s="297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297"/>
      <c r="E44" s="297"/>
      <c r="F44" s="297"/>
      <c r="G44" s="297"/>
      <c r="H44" s="297"/>
    </row>
    <row r="45" spans="1:8" ht="15" customHeight="1" x14ac:dyDescent="0.2">
      <c r="A45" s="260"/>
      <c r="B45" s="255"/>
      <c r="C45" s="239" t="s">
        <v>6</v>
      </c>
      <c r="D45" s="239"/>
      <c r="E45" s="239"/>
      <c r="F45" s="239"/>
      <c r="G45" s="239"/>
      <c r="H45" s="239"/>
    </row>
    <row r="46" spans="1:8" ht="15" customHeight="1" x14ac:dyDescent="0.2">
      <c r="A46" s="260"/>
      <c r="B46" s="255"/>
      <c r="C46" s="1" t="s">
        <v>142</v>
      </c>
      <c r="D46" s="54" t="s">
        <v>11</v>
      </c>
      <c r="E46" s="54" t="s">
        <v>155</v>
      </c>
      <c r="F46" s="58">
        <f>'Додаток 1 2025-2027'!F15</f>
        <v>295</v>
      </c>
      <c r="G46" s="145">
        <f>'Додаток 1 2025-2027'!G15</f>
        <v>0</v>
      </c>
      <c r="H46" s="145">
        <f>'Додаток 1 2025-2027'!H15</f>
        <v>0</v>
      </c>
    </row>
    <row r="47" spans="1:8" ht="15" customHeight="1" x14ac:dyDescent="0.2">
      <c r="A47" s="260"/>
      <c r="B47" s="255"/>
      <c r="C47" s="239" t="s">
        <v>7</v>
      </c>
      <c r="D47" s="239"/>
      <c r="E47" s="239"/>
      <c r="F47" s="239"/>
      <c r="G47" s="239"/>
      <c r="H47" s="239"/>
    </row>
    <row r="48" spans="1:8" ht="15" customHeight="1" x14ac:dyDescent="0.2">
      <c r="A48" s="260"/>
      <c r="B48" s="255"/>
      <c r="C48" s="1" t="s">
        <v>139</v>
      </c>
      <c r="D48" s="54" t="s">
        <v>132</v>
      </c>
      <c r="E48" s="54" t="s">
        <v>141</v>
      </c>
      <c r="F48" s="58">
        <v>2.4E-2</v>
      </c>
      <c r="G48" s="4"/>
      <c r="H48" s="4"/>
    </row>
    <row r="49" spans="1:8" ht="15" customHeight="1" x14ac:dyDescent="0.2">
      <c r="A49" s="260"/>
      <c r="B49" s="255"/>
      <c r="C49" s="239" t="s">
        <v>8</v>
      </c>
      <c r="D49" s="239"/>
      <c r="E49" s="239"/>
      <c r="F49" s="239"/>
      <c r="G49" s="239"/>
      <c r="H49" s="239"/>
    </row>
    <row r="50" spans="1:8" ht="15" customHeight="1" x14ac:dyDescent="0.2">
      <c r="A50" s="260"/>
      <c r="B50" s="255"/>
      <c r="C50" s="1" t="s">
        <v>140</v>
      </c>
      <c r="D50" s="54" t="s">
        <v>21</v>
      </c>
      <c r="E50" s="54" t="s">
        <v>329</v>
      </c>
      <c r="F50" s="61">
        <f>F46/F48</f>
        <v>12291.666666666666</v>
      </c>
      <c r="G50" s="62"/>
      <c r="H50" s="62"/>
    </row>
    <row r="51" spans="1:8" ht="15" customHeight="1" x14ac:dyDescent="0.2">
      <c r="A51" s="260"/>
      <c r="B51" s="255"/>
      <c r="C51" s="239" t="s">
        <v>10</v>
      </c>
      <c r="D51" s="239"/>
      <c r="E51" s="239"/>
      <c r="F51" s="239"/>
      <c r="G51" s="239"/>
      <c r="H51" s="239"/>
    </row>
    <row r="52" spans="1:8" ht="15" customHeight="1" x14ac:dyDescent="0.2">
      <c r="A52" s="260"/>
      <c r="B52" s="255"/>
      <c r="C52" s="64" t="s">
        <v>59</v>
      </c>
      <c r="D52" s="54" t="s">
        <v>23</v>
      </c>
      <c r="E52" s="54" t="s">
        <v>22</v>
      </c>
      <c r="F52" s="54">
        <v>100</v>
      </c>
      <c r="G52" s="54"/>
      <c r="H52" s="54"/>
    </row>
    <row r="53" spans="1:8" ht="27" customHeight="1" x14ac:dyDescent="0.2">
      <c r="A53" s="260" t="s">
        <v>89</v>
      </c>
      <c r="B53" s="237" t="s">
        <v>83</v>
      </c>
      <c r="C53" s="238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38"/>
      <c r="E53" s="238"/>
      <c r="F53" s="238"/>
      <c r="G53" s="238"/>
      <c r="H53" s="238"/>
    </row>
    <row r="54" spans="1:8" ht="15" customHeight="1" x14ac:dyDescent="0.2">
      <c r="A54" s="260"/>
      <c r="B54" s="237"/>
      <c r="C54" s="239" t="s">
        <v>6</v>
      </c>
      <c r="D54" s="239"/>
      <c r="E54" s="239"/>
      <c r="F54" s="239"/>
      <c r="G54" s="239"/>
      <c r="H54" s="239"/>
    </row>
    <row r="55" spans="1:8" ht="27" customHeight="1" x14ac:dyDescent="0.2">
      <c r="A55" s="260"/>
      <c r="B55" s="237"/>
      <c r="C55" s="1" t="s">
        <v>203</v>
      </c>
      <c r="D55" s="54" t="s">
        <v>11</v>
      </c>
      <c r="E55" s="54" t="s">
        <v>155</v>
      </c>
      <c r="F55" s="58">
        <f>'Додаток 1 2025-2027'!F16</f>
        <v>298.5</v>
      </c>
      <c r="G55" s="58"/>
      <c r="H55" s="62"/>
    </row>
    <row r="56" spans="1:8" ht="15" customHeight="1" x14ac:dyDescent="0.2">
      <c r="A56" s="260"/>
      <c r="B56" s="237"/>
      <c r="C56" s="239" t="s">
        <v>7</v>
      </c>
      <c r="D56" s="239"/>
      <c r="E56" s="239"/>
      <c r="F56" s="239"/>
      <c r="G56" s="239"/>
      <c r="H56" s="239"/>
    </row>
    <row r="57" spans="1:8" ht="15" customHeight="1" x14ac:dyDescent="0.2">
      <c r="A57" s="260"/>
      <c r="B57" s="237"/>
      <c r="C57" s="1" t="s">
        <v>139</v>
      </c>
      <c r="D57" s="54" t="s">
        <v>132</v>
      </c>
      <c r="E57" s="54" t="s">
        <v>141</v>
      </c>
      <c r="F57" s="58">
        <v>3.1E-2</v>
      </c>
      <c r="G57" s="62"/>
      <c r="H57" s="62"/>
    </row>
    <row r="58" spans="1:8" ht="15" customHeight="1" x14ac:dyDescent="0.2">
      <c r="A58" s="260"/>
      <c r="B58" s="237"/>
      <c r="C58" s="239" t="s">
        <v>8</v>
      </c>
      <c r="D58" s="239"/>
      <c r="E58" s="239"/>
      <c r="F58" s="239"/>
      <c r="G58" s="239"/>
      <c r="H58" s="239"/>
    </row>
    <row r="59" spans="1:8" ht="15" customHeight="1" x14ac:dyDescent="0.2">
      <c r="A59" s="260"/>
      <c r="B59" s="237"/>
      <c r="C59" s="1" t="s">
        <v>140</v>
      </c>
      <c r="D59" s="54" t="s">
        <v>21</v>
      </c>
      <c r="E59" s="54" t="s">
        <v>329</v>
      </c>
      <c r="F59" s="61">
        <f>F55/F57</f>
        <v>9629.032258064517</v>
      </c>
      <c r="G59" s="62"/>
      <c r="H59" s="62"/>
    </row>
    <row r="60" spans="1:8" ht="15" customHeight="1" x14ac:dyDescent="0.2">
      <c r="A60" s="260"/>
      <c r="B60" s="237"/>
      <c r="C60" s="239" t="s">
        <v>10</v>
      </c>
      <c r="D60" s="239"/>
      <c r="E60" s="239"/>
      <c r="F60" s="239"/>
      <c r="G60" s="239"/>
      <c r="H60" s="239"/>
    </row>
    <row r="61" spans="1:8" ht="15" customHeight="1" x14ac:dyDescent="0.2">
      <c r="A61" s="260"/>
      <c r="B61" s="237"/>
      <c r="C61" s="64" t="s">
        <v>59</v>
      </c>
      <c r="D61" s="54" t="s">
        <v>23</v>
      </c>
      <c r="E61" s="54" t="s">
        <v>22</v>
      </c>
      <c r="F61" s="54">
        <v>100</v>
      </c>
      <c r="G61" s="54"/>
      <c r="H61" s="54"/>
    </row>
    <row r="62" spans="1:8" ht="15" customHeight="1" x14ac:dyDescent="0.2">
      <c r="A62" s="260" t="s">
        <v>90</v>
      </c>
      <c r="B62" s="255" t="s">
        <v>83</v>
      </c>
      <c r="C62" s="271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272"/>
      <c r="E62" s="272"/>
      <c r="F62" s="272"/>
      <c r="G62" s="272"/>
      <c r="H62" s="272"/>
    </row>
    <row r="63" spans="1:8" ht="15" customHeight="1" x14ac:dyDescent="0.2">
      <c r="A63" s="260"/>
      <c r="B63" s="255"/>
      <c r="C63" s="291" t="s">
        <v>6</v>
      </c>
      <c r="D63" s="292"/>
      <c r="E63" s="292"/>
      <c r="F63" s="292"/>
      <c r="G63" s="292"/>
      <c r="H63" s="296"/>
    </row>
    <row r="64" spans="1:8" ht="27.6" customHeight="1" x14ac:dyDescent="0.2">
      <c r="A64" s="260"/>
      <c r="B64" s="255"/>
      <c r="C64" s="2" t="s">
        <v>185</v>
      </c>
      <c r="D64" s="69" t="s">
        <v>324</v>
      </c>
      <c r="E64" s="69" t="s">
        <v>155</v>
      </c>
      <c r="F64" s="72">
        <f>'Додаток 1 2025-2027'!F17</f>
        <v>385.28</v>
      </c>
      <c r="G64" s="72"/>
      <c r="H64" s="74"/>
    </row>
    <row r="65" spans="1:8" ht="15" customHeight="1" x14ac:dyDescent="0.2">
      <c r="A65" s="260"/>
      <c r="B65" s="255"/>
      <c r="C65" s="249" t="s">
        <v>7</v>
      </c>
      <c r="D65" s="250"/>
      <c r="E65" s="250"/>
      <c r="F65" s="250"/>
      <c r="G65" s="250"/>
      <c r="H65" s="251"/>
    </row>
    <row r="66" spans="1:8" ht="30.75" customHeight="1" x14ac:dyDescent="0.2">
      <c r="A66" s="260"/>
      <c r="B66" s="255"/>
      <c r="C66" s="1" t="s">
        <v>325</v>
      </c>
      <c r="D66" s="69" t="s">
        <v>21</v>
      </c>
      <c r="E66" s="69" t="s">
        <v>13</v>
      </c>
      <c r="F66" s="77">
        <v>1</v>
      </c>
      <c r="G66" s="9"/>
      <c r="H66" s="9"/>
    </row>
    <row r="67" spans="1:8" ht="15" customHeight="1" x14ac:dyDescent="0.2">
      <c r="A67" s="260"/>
      <c r="B67" s="255"/>
      <c r="C67" s="249" t="s">
        <v>8</v>
      </c>
      <c r="D67" s="250"/>
      <c r="E67" s="250"/>
      <c r="F67" s="250"/>
      <c r="G67" s="250"/>
      <c r="H67" s="251"/>
    </row>
    <row r="68" spans="1:8" ht="28.5" customHeight="1" x14ac:dyDescent="0.2">
      <c r="A68" s="260"/>
      <c r="B68" s="255"/>
      <c r="C68" s="1" t="s">
        <v>326</v>
      </c>
      <c r="D68" s="69" t="s">
        <v>21</v>
      </c>
      <c r="E68" s="69" t="s">
        <v>354</v>
      </c>
      <c r="F68" s="71">
        <f>F64/F66</f>
        <v>385.28</v>
      </c>
      <c r="G68" s="74"/>
      <c r="H68" s="74"/>
    </row>
    <row r="69" spans="1:8" ht="15" customHeight="1" x14ac:dyDescent="0.2">
      <c r="A69" s="260"/>
      <c r="B69" s="255"/>
      <c r="C69" s="239" t="s">
        <v>10</v>
      </c>
      <c r="D69" s="239"/>
      <c r="E69" s="239"/>
      <c r="F69" s="239"/>
      <c r="G69" s="239"/>
      <c r="H69" s="239"/>
    </row>
    <row r="70" spans="1:8" ht="30" customHeight="1" x14ac:dyDescent="0.2">
      <c r="A70" s="260"/>
      <c r="B70" s="255"/>
      <c r="C70" s="185" t="s">
        <v>202</v>
      </c>
      <c r="D70" s="69" t="s">
        <v>23</v>
      </c>
      <c r="E70" s="69" t="s">
        <v>22</v>
      </c>
      <c r="F70" s="69">
        <v>100</v>
      </c>
      <c r="G70" s="69"/>
      <c r="H70" s="69"/>
    </row>
    <row r="71" spans="1:8" ht="26.45" customHeight="1" x14ac:dyDescent="0.2">
      <c r="A71" s="260" t="s">
        <v>91</v>
      </c>
      <c r="B71" s="237" t="s">
        <v>189</v>
      </c>
      <c r="C71" s="271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273"/>
      <c r="E71" s="273"/>
      <c r="F71" s="273"/>
      <c r="G71" s="273"/>
      <c r="H71" s="274"/>
    </row>
    <row r="72" spans="1:8" ht="15" customHeight="1" x14ac:dyDescent="0.2">
      <c r="A72" s="260"/>
      <c r="B72" s="237"/>
      <c r="C72" s="239" t="s">
        <v>6</v>
      </c>
      <c r="D72" s="239"/>
      <c r="E72" s="239"/>
      <c r="F72" s="239"/>
      <c r="G72" s="239"/>
      <c r="H72" s="239"/>
    </row>
    <row r="73" spans="1:8" ht="30.75" customHeight="1" x14ac:dyDescent="0.2">
      <c r="A73" s="260"/>
      <c r="B73" s="237"/>
      <c r="C73" s="1" t="s">
        <v>197</v>
      </c>
      <c r="D73" s="69" t="s">
        <v>324</v>
      </c>
      <c r="E73" s="69" t="s">
        <v>155</v>
      </c>
      <c r="F73" s="72">
        <f>'Додаток 1 2025-2027'!F18</f>
        <v>125.95099999999999</v>
      </c>
      <c r="G73" s="72"/>
      <c r="H73" s="74"/>
    </row>
    <row r="74" spans="1:8" ht="15" customHeight="1" x14ac:dyDescent="0.2">
      <c r="A74" s="260"/>
      <c r="B74" s="237"/>
      <c r="C74" s="239" t="s">
        <v>7</v>
      </c>
      <c r="D74" s="239"/>
      <c r="E74" s="239"/>
      <c r="F74" s="239"/>
      <c r="G74" s="239"/>
      <c r="H74" s="239"/>
    </row>
    <row r="75" spans="1:8" ht="30" customHeight="1" x14ac:dyDescent="0.2">
      <c r="A75" s="260"/>
      <c r="B75" s="237"/>
      <c r="C75" s="1" t="s">
        <v>201</v>
      </c>
      <c r="D75" s="69" t="s">
        <v>21</v>
      </c>
      <c r="E75" s="69" t="s">
        <v>13</v>
      </c>
      <c r="F75" s="77">
        <v>1</v>
      </c>
      <c r="G75" s="9"/>
      <c r="H75" s="9"/>
    </row>
    <row r="76" spans="1:8" ht="15" customHeight="1" x14ac:dyDescent="0.2">
      <c r="A76" s="260"/>
      <c r="B76" s="237"/>
      <c r="C76" s="239" t="s">
        <v>8</v>
      </c>
      <c r="D76" s="239"/>
      <c r="E76" s="239"/>
      <c r="F76" s="239"/>
      <c r="G76" s="239"/>
      <c r="H76" s="239"/>
    </row>
    <row r="77" spans="1:8" ht="27" customHeight="1" x14ac:dyDescent="0.2">
      <c r="A77" s="260"/>
      <c r="B77" s="237"/>
      <c r="C77" s="1" t="s">
        <v>198</v>
      </c>
      <c r="D77" s="69" t="s">
        <v>21</v>
      </c>
      <c r="E77" s="69" t="s">
        <v>330</v>
      </c>
      <c r="F77" s="71">
        <f>F73/F75</f>
        <v>125.95099999999999</v>
      </c>
      <c r="G77" s="74"/>
      <c r="H77" s="74"/>
    </row>
    <row r="78" spans="1:8" ht="15" customHeight="1" x14ac:dyDescent="0.2">
      <c r="A78" s="260"/>
      <c r="B78" s="237"/>
      <c r="C78" s="239" t="s">
        <v>10</v>
      </c>
      <c r="D78" s="239"/>
      <c r="E78" s="239"/>
      <c r="F78" s="239"/>
      <c r="G78" s="239"/>
      <c r="H78" s="239"/>
    </row>
    <row r="79" spans="1:8" ht="15" customHeight="1" x14ac:dyDescent="0.2">
      <c r="A79" s="260"/>
      <c r="B79" s="237"/>
      <c r="C79" s="73" t="s">
        <v>202</v>
      </c>
      <c r="D79" s="69" t="s">
        <v>23</v>
      </c>
      <c r="E79" s="69" t="s">
        <v>22</v>
      </c>
      <c r="F79" s="69">
        <v>100</v>
      </c>
      <c r="G79" s="69"/>
      <c r="H79" s="69"/>
    </row>
    <row r="80" spans="1:8" ht="28.15" customHeight="1" x14ac:dyDescent="0.2">
      <c r="A80" s="260" t="s">
        <v>92</v>
      </c>
      <c r="B80" s="237" t="s">
        <v>189</v>
      </c>
      <c r="C80" s="275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276"/>
      <c r="E80" s="276"/>
      <c r="F80" s="276"/>
      <c r="G80" s="276"/>
      <c r="H80" s="277"/>
    </row>
    <row r="81" spans="1:8" ht="15" customHeight="1" x14ac:dyDescent="0.2">
      <c r="A81" s="260"/>
      <c r="B81" s="237"/>
      <c r="C81" s="239" t="s">
        <v>6</v>
      </c>
      <c r="D81" s="239"/>
      <c r="E81" s="239"/>
      <c r="F81" s="239"/>
      <c r="G81" s="239"/>
      <c r="H81" s="239"/>
    </row>
    <row r="82" spans="1:8" ht="30.75" customHeight="1" x14ac:dyDescent="0.2">
      <c r="A82" s="260"/>
      <c r="B82" s="237"/>
      <c r="C82" s="1" t="s">
        <v>197</v>
      </c>
      <c r="D82" s="69" t="s">
        <v>324</v>
      </c>
      <c r="E82" s="69" t="s">
        <v>155</v>
      </c>
      <c r="F82" s="72">
        <f>'Додаток 1 2025-2027'!F19</f>
        <v>26.75</v>
      </c>
      <c r="G82" s="72"/>
      <c r="H82" s="74"/>
    </row>
    <row r="83" spans="1:8" ht="15" customHeight="1" x14ac:dyDescent="0.2">
      <c r="A83" s="260"/>
      <c r="B83" s="237"/>
      <c r="C83" s="239" t="s">
        <v>7</v>
      </c>
      <c r="D83" s="239"/>
      <c r="E83" s="239"/>
      <c r="F83" s="239"/>
      <c r="G83" s="239"/>
      <c r="H83" s="239"/>
    </row>
    <row r="84" spans="1:8" ht="24.6" customHeight="1" x14ac:dyDescent="0.2">
      <c r="A84" s="260"/>
      <c r="B84" s="237"/>
      <c r="C84" s="1" t="s">
        <v>201</v>
      </c>
      <c r="D84" s="69" t="s">
        <v>21</v>
      </c>
      <c r="E84" s="69" t="s">
        <v>13</v>
      </c>
      <c r="F84" s="77">
        <v>1</v>
      </c>
      <c r="G84" s="9"/>
      <c r="H84" s="9"/>
    </row>
    <row r="85" spans="1:8" ht="15" customHeight="1" x14ac:dyDescent="0.2">
      <c r="A85" s="260"/>
      <c r="B85" s="237"/>
      <c r="C85" s="239" t="s">
        <v>8</v>
      </c>
      <c r="D85" s="239"/>
      <c r="E85" s="239"/>
      <c r="F85" s="239"/>
      <c r="G85" s="239"/>
      <c r="H85" s="239"/>
    </row>
    <row r="86" spans="1:8" ht="30" customHeight="1" x14ac:dyDescent="0.2">
      <c r="A86" s="260"/>
      <c r="B86" s="237"/>
      <c r="C86" s="1" t="s">
        <v>198</v>
      </c>
      <c r="D86" s="69" t="s">
        <v>21</v>
      </c>
      <c r="E86" s="69" t="s">
        <v>330</v>
      </c>
      <c r="F86" s="71">
        <f>F82/F84</f>
        <v>26.75</v>
      </c>
      <c r="G86" s="74"/>
      <c r="H86" s="74"/>
    </row>
    <row r="87" spans="1:8" ht="15" customHeight="1" x14ac:dyDescent="0.2">
      <c r="A87" s="260"/>
      <c r="B87" s="237"/>
      <c r="C87" s="239" t="s">
        <v>10</v>
      </c>
      <c r="D87" s="239"/>
      <c r="E87" s="239"/>
      <c r="F87" s="239"/>
      <c r="G87" s="239"/>
      <c r="H87" s="239"/>
    </row>
    <row r="88" spans="1:8" ht="15" customHeight="1" x14ac:dyDescent="0.2">
      <c r="A88" s="260"/>
      <c r="B88" s="237"/>
      <c r="C88" s="73" t="s">
        <v>202</v>
      </c>
      <c r="D88" s="69" t="s">
        <v>23</v>
      </c>
      <c r="E88" s="69" t="s">
        <v>22</v>
      </c>
      <c r="F88" s="69">
        <v>100</v>
      </c>
      <c r="G88" s="69"/>
      <c r="H88" s="69"/>
    </row>
    <row r="89" spans="1:8" ht="26.45" customHeight="1" x14ac:dyDescent="0.2">
      <c r="A89" s="260" t="s">
        <v>93</v>
      </c>
      <c r="B89" s="237" t="s">
        <v>189</v>
      </c>
      <c r="C89" s="238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38"/>
      <c r="E89" s="238"/>
      <c r="F89" s="238"/>
      <c r="G89" s="238"/>
      <c r="H89" s="238"/>
    </row>
    <row r="90" spans="1:8" ht="15" customHeight="1" x14ac:dyDescent="0.2">
      <c r="A90" s="260"/>
      <c r="B90" s="237"/>
      <c r="C90" s="239" t="s">
        <v>6</v>
      </c>
      <c r="D90" s="239"/>
      <c r="E90" s="239"/>
      <c r="F90" s="239"/>
      <c r="G90" s="239"/>
      <c r="H90" s="239"/>
    </row>
    <row r="91" spans="1:8" ht="26.25" customHeight="1" x14ac:dyDescent="0.2">
      <c r="A91" s="260"/>
      <c r="B91" s="237"/>
      <c r="C91" s="1" t="s">
        <v>197</v>
      </c>
      <c r="D91" s="69" t="s">
        <v>324</v>
      </c>
      <c r="E91" s="69" t="s">
        <v>155</v>
      </c>
      <c r="F91" s="72">
        <f>'Додаток 1 2025-2027'!F20</f>
        <v>185.184</v>
      </c>
      <c r="G91" s="72"/>
      <c r="H91" s="74"/>
    </row>
    <row r="92" spans="1:8" ht="15" customHeight="1" x14ac:dyDescent="0.2">
      <c r="A92" s="260"/>
      <c r="B92" s="237"/>
      <c r="C92" s="239" t="s">
        <v>7</v>
      </c>
      <c r="D92" s="239"/>
      <c r="E92" s="239"/>
      <c r="F92" s="239"/>
      <c r="G92" s="239"/>
      <c r="H92" s="239"/>
    </row>
    <row r="93" spans="1:8" ht="26.45" customHeight="1" x14ac:dyDescent="0.2">
      <c r="A93" s="260"/>
      <c r="B93" s="237"/>
      <c r="C93" s="1" t="s">
        <v>201</v>
      </c>
      <c r="D93" s="69" t="s">
        <v>21</v>
      </c>
      <c r="E93" s="69" t="s">
        <v>13</v>
      </c>
      <c r="F93" s="77">
        <v>1</v>
      </c>
      <c r="G93" s="9"/>
      <c r="H93" s="9"/>
    </row>
    <row r="94" spans="1:8" ht="15" customHeight="1" x14ac:dyDescent="0.2">
      <c r="A94" s="260"/>
      <c r="B94" s="237"/>
      <c r="C94" s="239" t="s">
        <v>8</v>
      </c>
      <c r="D94" s="239"/>
      <c r="E94" s="239"/>
      <c r="F94" s="239"/>
      <c r="G94" s="239"/>
      <c r="H94" s="239"/>
    </row>
    <row r="95" spans="1:8" ht="32.25" customHeight="1" x14ac:dyDescent="0.2">
      <c r="A95" s="260"/>
      <c r="B95" s="237"/>
      <c r="C95" s="1" t="s">
        <v>198</v>
      </c>
      <c r="D95" s="69" t="s">
        <v>21</v>
      </c>
      <c r="E95" s="69" t="s">
        <v>330</v>
      </c>
      <c r="F95" s="71">
        <f>F91/F93</f>
        <v>185.184</v>
      </c>
      <c r="G95" s="74"/>
      <c r="H95" s="74"/>
    </row>
    <row r="96" spans="1:8" ht="15" customHeight="1" x14ac:dyDescent="0.2">
      <c r="A96" s="260"/>
      <c r="B96" s="237"/>
      <c r="C96" s="239" t="s">
        <v>10</v>
      </c>
      <c r="D96" s="239"/>
      <c r="E96" s="239"/>
      <c r="F96" s="239"/>
      <c r="G96" s="239"/>
      <c r="H96" s="239"/>
    </row>
    <row r="97" spans="1:8" ht="15" customHeight="1" x14ac:dyDescent="0.2">
      <c r="A97" s="260"/>
      <c r="B97" s="237"/>
      <c r="C97" s="73" t="s">
        <v>202</v>
      </c>
      <c r="D97" s="69" t="s">
        <v>23</v>
      </c>
      <c r="E97" s="69" t="s">
        <v>22</v>
      </c>
      <c r="F97" s="69">
        <v>100</v>
      </c>
      <c r="G97" s="69"/>
      <c r="H97" s="69"/>
    </row>
    <row r="98" spans="1:8" ht="25.9" customHeight="1" x14ac:dyDescent="0.2">
      <c r="A98" s="260" t="s">
        <v>94</v>
      </c>
      <c r="B98" s="237" t="s">
        <v>189</v>
      </c>
      <c r="C98" s="238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38"/>
      <c r="E98" s="238"/>
      <c r="F98" s="238"/>
      <c r="G98" s="238"/>
      <c r="H98" s="238"/>
    </row>
    <row r="99" spans="1:8" ht="15" customHeight="1" x14ac:dyDescent="0.2">
      <c r="A99" s="260"/>
      <c r="B99" s="237"/>
      <c r="C99" s="239" t="s">
        <v>6</v>
      </c>
      <c r="D99" s="239"/>
      <c r="E99" s="239"/>
      <c r="F99" s="239"/>
      <c r="G99" s="239"/>
      <c r="H99" s="239"/>
    </row>
    <row r="100" spans="1:8" ht="28.5" customHeight="1" x14ac:dyDescent="0.2">
      <c r="A100" s="260"/>
      <c r="B100" s="237"/>
      <c r="C100" s="1" t="s">
        <v>197</v>
      </c>
      <c r="D100" s="69" t="s">
        <v>324</v>
      </c>
      <c r="E100" s="69" t="s">
        <v>155</v>
      </c>
      <c r="F100" s="72">
        <f>'Додаток 1 2025-2027'!F21</f>
        <v>27.876000000000001</v>
      </c>
      <c r="G100" s="72"/>
      <c r="H100" s="74"/>
    </row>
    <row r="101" spans="1:8" ht="15" customHeight="1" x14ac:dyDescent="0.2">
      <c r="A101" s="260"/>
      <c r="B101" s="237"/>
      <c r="C101" s="239" t="s">
        <v>7</v>
      </c>
      <c r="D101" s="239"/>
      <c r="E101" s="239"/>
      <c r="F101" s="239"/>
      <c r="G101" s="239"/>
      <c r="H101" s="239"/>
    </row>
    <row r="102" spans="1:8" ht="30" customHeight="1" x14ac:dyDescent="0.2">
      <c r="A102" s="260"/>
      <c r="B102" s="237"/>
      <c r="C102" s="1" t="s">
        <v>201</v>
      </c>
      <c r="D102" s="69" t="s">
        <v>21</v>
      </c>
      <c r="E102" s="69" t="s">
        <v>13</v>
      </c>
      <c r="F102" s="77">
        <v>1</v>
      </c>
      <c r="G102" s="9"/>
      <c r="H102" s="9"/>
    </row>
    <row r="103" spans="1:8" ht="15" customHeight="1" x14ac:dyDescent="0.2">
      <c r="A103" s="260"/>
      <c r="B103" s="237"/>
      <c r="C103" s="239" t="s">
        <v>8</v>
      </c>
      <c r="D103" s="239"/>
      <c r="E103" s="239"/>
      <c r="F103" s="239"/>
      <c r="G103" s="239"/>
      <c r="H103" s="239"/>
    </row>
    <row r="104" spans="1:8" ht="28.15" customHeight="1" x14ac:dyDescent="0.2">
      <c r="A104" s="260"/>
      <c r="B104" s="237"/>
      <c r="C104" s="1" t="s">
        <v>198</v>
      </c>
      <c r="D104" s="69" t="s">
        <v>21</v>
      </c>
      <c r="E104" s="69" t="s">
        <v>330</v>
      </c>
      <c r="F104" s="71">
        <f>F100/F102</f>
        <v>27.876000000000001</v>
      </c>
      <c r="G104" s="74"/>
      <c r="H104" s="74"/>
    </row>
    <row r="105" spans="1:8" ht="15" customHeight="1" x14ac:dyDescent="0.2">
      <c r="A105" s="260"/>
      <c r="B105" s="237"/>
      <c r="C105" s="239" t="s">
        <v>10</v>
      </c>
      <c r="D105" s="239"/>
      <c r="E105" s="239"/>
      <c r="F105" s="239"/>
      <c r="G105" s="239"/>
      <c r="H105" s="239"/>
    </row>
    <row r="106" spans="1:8" ht="15" customHeight="1" x14ac:dyDescent="0.2">
      <c r="A106" s="260"/>
      <c r="B106" s="237"/>
      <c r="C106" s="73" t="s">
        <v>202</v>
      </c>
      <c r="D106" s="69" t="s">
        <v>23</v>
      </c>
      <c r="E106" s="69" t="s">
        <v>22</v>
      </c>
      <c r="F106" s="69">
        <v>100</v>
      </c>
      <c r="G106" s="69"/>
      <c r="H106" s="69"/>
    </row>
    <row r="107" spans="1:8" ht="30.75" customHeight="1" x14ac:dyDescent="0.2">
      <c r="A107" s="260" t="s">
        <v>95</v>
      </c>
      <c r="B107" s="246" t="s">
        <v>51</v>
      </c>
      <c r="C107" s="238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38"/>
      <c r="E107" s="238"/>
      <c r="F107" s="238"/>
      <c r="G107" s="238"/>
      <c r="H107" s="238"/>
    </row>
    <row r="108" spans="1:8" ht="15" customHeight="1" x14ac:dyDescent="0.2">
      <c r="A108" s="260"/>
      <c r="B108" s="247"/>
      <c r="C108" s="263" t="s">
        <v>6</v>
      </c>
      <c r="D108" s="263"/>
      <c r="E108" s="263"/>
      <c r="F108" s="263"/>
      <c r="G108" s="263"/>
      <c r="H108" s="263"/>
    </row>
    <row r="109" spans="1:8" ht="27" customHeight="1" x14ac:dyDescent="0.2">
      <c r="A109" s="260"/>
      <c r="B109" s="247"/>
      <c r="C109" s="73" t="s">
        <v>422</v>
      </c>
      <c r="D109" s="184" t="s">
        <v>11</v>
      </c>
      <c r="E109" s="184" t="s">
        <v>155</v>
      </c>
      <c r="F109" s="15">
        <f>'Додаток 1 2025-2027'!F22</f>
        <v>0</v>
      </c>
      <c r="G109" s="15">
        <f>'Додаток 1 2025-2027'!G22</f>
        <v>229.023</v>
      </c>
      <c r="H109" s="15">
        <f>'Додаток 1 2025-2027'!H22</f>
        <v>0</v>
      </c>
    </row>
    <row r="110" spans="1:8" ht="15" customHeight="1" x14ac:dyDescent="0.2">
      <c r="A110" s="260"/>
      <c r="B110" s="247"/>
      <c r="C110" s="263" t="s">
        <v>7</v>
      </c>
      <c r="D110" s="263"/>
      <c r="E110" s="263"/>
      <c r="F110" s="263"/>
      <c r="G110" s="263"/>
      <c r="H110" s="263"/>
    </row>
    <row r="111" spans="1:8" ht="15" customHeight="1" x14ac:dyDescent="0.25">
      <c r="A111" s="260"/>
      <c r="B111" s="247"/>
      <c r="C111" s="11" t="s">
        <v>334</v>
      </c>
      <c r="D111" s="184" t="s">
        <v>21</v>
      </c>
      <c r="E111" s="184" t="s">
        <v>13</v>
      </c>
      <c r="F111" s="14"/>
      <c r="G111" s="227">
        <v>1</v>
      </c>
      <c r="H111" s="197"/>
    </row>
    <row r="112" spans="1:8" ht="15" customHeight="1" x14ac:dyDescent="0.2">
      <c r="A112" s="260"/>
      <c r="B112" s="247"/>
      <c r="C112" s="263" t="s">
        <v>8</v>
      </c>
      <c r="D112" s="263"/>
      <c r="E112" s="263"/>
      <c r="F112" s="263"/>
      <c r="G112" s="263"/>
      <c r="H112" s="263"/>
    </row>
    <row r="113" spans="1:8" ht="15" customHeight="1" x14ac:dyDescent="0.25">
      <c r="A113" s="260"/>
      <c r="B113" s="247"/>
      <c r="C113" s="11" t="s">
        <v>335</v>
      </c>
      <c r="D113" s="191" t="s">
        <v>21</v>
      </c>
      <c r="E113" s="184" t="s">
        <v>330</v>
      </c>
      <c r="F113" s="15"/>
      <c r="G113" s="15">
        <f>G109/G111</f>
        <v>229.023</v>
      </c>
      <c r="H113" s="174"/>
    </row>
    <row r="114" spans="1:8" ht="15" customHeight="1" x14ac:dyDescent="0.2">
      <c r="A114" s="260"/>
      <c r="B114" s="247"/>
      <c r="C114" s="256" t="s">
        <v>10</v>
      </c>
      <c r="D114" s="256"/>
      <c r="E114" s="256"/>
      <c r="F114" s="256"/>
      <c r="G114" s="256"/>
      <c r="H114" s="256"/>
    </row>
    <row r="115" spans="1:8" ht="15" customHeight="1" x14ac:dyDescent="0.25">
      <c r="A115" s="260"/>
      <c r="B115" s="248"/>
      <c r="C115" s="11" t="s">
        <v>336</v>
      </c>
      <c r="D115" s="191" t="s">
        <v>23</v>
      </c>
      <c r="E115" s="191" t="s">
        <v>22</v>
      </c>
      <c r="F115" s="184"/>
      <c r="G115" s="184">
        <v>100</v>
      </c>
      <c r="H115" s="193"/>
    </row>
    <row r="116" spans="1:8" ht="15" customHeight="1" x14ac:dyDescent="0.2">
      <c r="A116" s="234" t="s">
        <v>96</v>
      </c>
      <c r="B116" s="242" t="s">
        <v>166</v>
      </c>
      <c r="C116" s="238" t="str">
        <f>'Додаток 1 2025-2027'!B24</f>
        <v xml:space="preserve">Реконструкція водопровідного колектору від ВНС до вул. Хіміків м. Южного Одеської області </v>
      </c>
      <c r="D116" s="238"/>
      <c r="E116" s="238"/>
      <c r="F116" s="238"/>
      <c r="G116" s="238"/>
      <c r="H116" s="238"/>
    </row>
    <row r="117" spans="1:8" ht="15" customHeight="1" x14ac:dyDescent="0.2">
      <c r="A117" s="235"/>
      <c r="B117" s="242"/>
      <c r="C117" s="263" t="s">
        <v>6</v>
      </c>
      <c r="D117" s="263"/>
      <c r="E117" s="263"/>
      <c r="F117" s="263"/>
      <c r="G117" s="263"/>
      <c r="H117" s="263"/>
    </row>
    <row r="118" spans="1:8" ht="15" customHeight="1" x14ac:dyDescent="0.2">
      <c r="A118" s="235"/>
      <c r="B118" s="242"/>
      <c r="C118" s="73" t="s">
        <v>179</v>
      </c>
      <c r="D118" s="11" t="s">
        <v>11</v>
      </c>
      <c r="E118" s="184" t="s">
        <v>155</v>
      </c>
      <c r="F118" s="15">
        <f>'Додаток 1 2025-2027'!F23+'Додаток 1 2025-2027'!F24</f>
        <v>238659.47500000001</v>
      </c>
      <c r="G118" s="15">
        <f>'Додаток 1 2025-2027'!G23+'Додаток 1 2025-2027'!G24</f>
        <v>0</v>
      </c>
      <c r="H118" s="15">
        <f>'Додаток 1 2025-2027'!H23+'Додаток 1 2025-2027'!H24</f>
        <v>0</v>
      </c>
    </row>
    <row r="119" spans="1:8" ht="15" customHeight="1" x14ac:dyDescent="0.2">
      <c r="A119" s="235"/>
      <c r="B119" s="242"/>
      <c r="C119" s="263" t="s">
        <v>7</v>
      </c>
      <c r="D119" s="263"/>
      <c r="E119" s="263"/>
      <c r="F119" s="263"/>
      <c r="G119" s="263"/>
      <c r="H119" s="263"/>
    </row>
    <row r="120" spans="1:8" ht="15" customHeight="1" x14ac:dyDescent="0.25">
      <c r="A120" s="235"/>
      <c r="B120" s="242"/>
      <c r="C120" s="11" t="s">
        <v>180</v>
      </c>
      <c r="D120" s="184" t="s">
        <v>132</v>
      </c>
      <c r="E120" s="184" t="s">
        <v>141</v>
      </c>
      <c r="F120" s="13">
        <v>2.1619999999999999</v>
      </c>
      <c r="G120" s="15"/>
      <c r="H120" s="15"/>
    </row>
    <row r="121" spans="1:8" ht="15" customHeight="1" x14ac:dyDescent="0.2">
      <c r="A121" s="235"/>
      <c r="B121" s="242"/>
      <c r="C121" s="256" t="s">
        <v>8</v>
      </c>
      <c r="D121" s="256"/>
      <c r="E121" s="256"/>
      <c r="F121" s="256"/>
      <c r="G121" s="256"/>
      <c r="H121" s="256"/>
    </row>
    <row r="122" spans="1:8" ht="15" customHeight="1" x14ac:dyDescent="0.2">
      <c r="A122" s="235"/>
      <c r="B122" s="242"/>
      <c r="C122" s="11" t="s">
        <v>181</v>
      </c>
      <c r="D122" s="184" t="s">
        <v>21</v>
      </c>
      <c r="E122" s="184" t="s">
        <v>329</v>
      </c>
      <c r="F122" s="15">
        <f>F118/F120</f>
        <v>110388.28630897318</v>
      </c>
      <c r="G122" s="15"/>
      <c r="H122" s="15"/>
    </row>
    <row r="123" spans="1:8" ht="15" customHeight="1" x14ac:dyDescent="0.2">
      <c r="A123" s="235"/>
      <c r="B123" s="242"/>
      <c r="C123" s="256" t="s">
        <v>10</v>
      </c>
      <c r="D123" s="256"/>
      <c r="E123" s="256"/>
      <c r="F123" s="256"/>
      <c r="G123" s="256"/>
      <c r="H123" s="256"/>
    </row>
    <row r="124" spans="1:8" ht="15" customHeight="1" x14ac:dyDescent="0.2">
      <c r="A124" s="236"/>
      <c r="B124" s="242"/>
      <c r="C124" s="11" t="s">
        <v>150</v>
      </c>
      <c r="D124" s="184" t="s">
        <v>23</v>
      </c>
      <c r="E124" s="192" t="s">
        <v>22</v>
      </c>
      <c r="F124" s="184">
        <v>100</v>
      </c>
      <c r="G124" s="184"/>
      <c r="H124" s="184"/>
    </row>
    <row r="125" spans="1:8" ht="15" customHeight="1" x14ac:dyDescent="0.2">
      <c r="A125" s="234" t="s">
        <v>97</v>
      </c>
      <c r="B125" s="269" t="s">
        <v>166</v>
      </c>
      <c r="C125" s="271" t="str">
        <f>'Додаток 1 2025-2027'!B26</f>
        <v>Реконструкція резервуара води № 1 м. Южного Одеської області</v>
      </c>
      <c r="D125" s="272"/>
      <c r="E125" s="272"/>
      <c r="F125" s="272"/>
      <c r="G125" s="272"/>
      <c r="H125" s="272"/>
    </row>
    <row r="126" spans="1:8" ht="15" customHeight="1" x14ac:dyDescent="0.2">
      <c r="A126" s="235"/>
      <c r="B126" s="270"/>
      <c r="C126" s="263" t="s">
        <v>6</v>
      </c>
      <c r="D126" s="263"/>
      <c r="E126" s="263"/>
      <c r="F126" s="263"/>
      <c r="G126" s="263"/>
      <c r="H126" s="263"/>
    </row>
    <row r="127" spans="1:8" ht="15" customHeight="1" x14ac:dyDescent="0.2">
      <c r="A127" s="235"/>
      <c r="B127" s="270"/>
      <c r="C127" s="73" t="s">
        <v>230</v>
      </c>
      <c r="D127" s="184" t="s">
        <v>11</v>
      </c>
      <c r="E127" s="184" t="s">
        <v>155</v>
      </c>
      <c r="F127" s="15">
        <f>'Додаток 1 2025-2027'!F25+'Додаток 1 2025-2027'!F26</f>
        <v>33461.281999999999</v>
      </c>
      <c r="G127" s="15">
        <f>'Додаток 1 2025-2027'!G25+'Додаток 1 2025-2027'!G26</f>
        <v>0</v>
      </c>
      <c r="H127" s="15">
        <f>'Додаток 1 2025-2027'!H25+'Додаток 1 2025-2027'!H26</f>
        <v>0</v>
      </c>
    </row>
    <row r="128" spans="1:8" ht="15" customHeight="1" x14ac:dyDescent="0.2">
      <c r="A128" s="235"/>
      <c r="B128" s="270"/>
      <c r="C128" s="263" t="s">
        <v>7</v>
      </c>
      <c r="D128" s="263"/>
      <c r="E128" s="263"/>
      <c r="F128" s="263"/>
      <c r="G128" s="263"/>
      <c r="H128" s="263"/>
    </row>
    <row r="129" spans="1:8" ht="15" customHeight="1" x14ac:dyDescent="0.2">
      <c r="A129" s="235"/>
      <c r="B129" s="270"/>
      <c r="C129" s="11" t="s">
        <v>231</v>
      </c>
      <c r="D129" s="184" t="s">
        <v>132</v>
      </c>
      <c r="E129" s="184" t="s">
        <v>13</v>
      </c>
      <c r="F129" s="188">
        <v>1</v>
      </c>
      <c r="G129" s="15"/>
      <c r="H129" s="188"/>
    </row>
    <row r="130" spans="1:8" ht="15" customHeight="1" x14ac:dyDescent="0.2">
      <c r="A130" s="235"/>
      <c r="B130" s="270"/>
      <c r="C130" s="256" t="s">
        <v>8</v>
      </c>
      <c r="D130" s="256"/>
      <c r="E130" s="256"/>
      <c r="F130" s="256"/>
      <c r="G130" s="256"/>
      <c r="H130" s="256"/>
    </row>
    <row r="131" spans="1:8" ht="15" customHeight="1" x14ac:dyDescent="0.2">
      <c r="A131" s="235"/>
      <c r="B131" s="270"/>
      <c r="C131" s="11" t="s">
        <v>232</v>
      </c>
      <c r="D131" s="191" t="s">
        <v>21</v>
      </c>
      <c r="E131" s="184" t="s">
        <v>330</v>
      </c>
      <c r="F131" s="15">
        <f>F127/F129</f>
        <v>33461.281999999999</v>
      </c>
      <c r="G131" s="15"/>
      <c r="H131" s="15"/>
    </row>
    <row r="132" spans="1:8" ht="15" customHeight="1" x14ac:dyDescent="0.2">
      <c r="A132" s="235"/>
      <c r="B132" s="270"/>
      <c r="C132" s="256" t="s">
        <v>10</v>
      </c>
      <c r="D132" s="256"/>
      <c r="E132" s="256"/>
      <c r="F132" s="256"/>
      <c r="G132" s="256"/>
      <c r="H132" s="256"/>
    </row>
    <row r="133" spans="1:8" ht="15" customHeight="1" x14ac:dyDescent="0.2">
      <c r="A133" s="236"/>
      <c r="B133" s="270"/>
      <c r="C133" s="11" t="s">
        <v>150</v>
      </c>
      <c r="D133" s="191" t="s">
        <v>23</v>
      </c>
      <c r="E133" s="191" t="s">
        <v>22</v>
      </c>
      <c r="F133" s="184">
        <v>100</v>
      </c>
      <c r="G133" s="184"/>
      <c r="H133" s="184"/>
    </row>
    <row r="134" spans="1:8" ht="27" customHeight="1" x14ac:dyDescent="0.2">
      <c r="A134" s="234" t="s">
        <v>98</v>
      </c>
      <c r="B134" s="255" t="s">
        <v>167</v>
      </c>
      <c r="C134" s="238" t="str">
        <f>'Додаток 1 2025-2027'!B28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38"/>
      <c r="E134" s="238"/>
      <c r="F134" s="238"/>
      <c r="G134" s="238"/>
      <c r="H134" s="238"/>
    </row>
    <row r="135" spans="1:8" ht="15" customHeight="1" x14ac:dyDescent="0.2">
      <c r="A135" s="235"/>
      <c r="B135" s="255"/>
      <c r="C135" s="239" t="s">
        <v>6</v>
      </c>
      <c r="D135" s="239"/>
      <c r="E135" s="239"/>
      <c r="F135" s="239"/>
      <c r="G135" s="239"/>
      <c r="H135" s="239"/>
    </row>
    <row r="136" spans="1:8" ht="27.75" customHeight="1" x14ac:dyDescent="0.2">
      <c r="A136" s="235"/>
      <c r="B136" s="255"/>
      <c r="C136" s="1" t="s">
        <v>423</v>
      </c>
      <c r="D136" s="184" t="s">
        <v>36</v>
      </c>
      <c r="E136" s="184" t="s">
        <v>155</v>
      </c>
      <c r="F136" s="15">
        <f>'Додаток 1 2025-2027'!F28</f>
        <v>0</v>
      </c>
      <c r="G136" s="15">
        <f>'Додаток 1 2025-2027'!G28</f>
        <v>0</v>
      </c>
      <c r="H136" s="15">
        <f>'Додаток 1 2025-2027'!H28</f>
        <v>249.982</v>
      </c>
    </row>
    <row r="137" spans="1:8" ht="15" customHeight="1" x14ac:dyDescent="0.25">
      <c r="A137" s="235"/>
      <c r="B137" s="255"/>
      <c r="C137" s="268" t="s">
        <v>7</v>
      </c>
      <c r="D137" s="268"/>
      <c r="E137" s="268"/>
      <c r="F137" s="268"/>
      <c r="G137" s="268"/>
      <c r="H137" s="268"/>
    </row>
    <row r="138" spans="1:8" ht="15" customHeight="1" x14ac:dyDescent="0.2">
      <c r="A138" s="235"/>
      <c r="B138" s="255"/>
      <c r="C138" s="11" t="s">
        <v>375</v>
      </c>
      <c r="D138" s="184" t="s">
        <v>21</v>
      </c>
      <c r="E138" s="184" t="s">
        <v>13</v>
      </c>
      <c r="F138" s="188"/>
      <c r="G138" s="188"/>
      <c r="H138" s="188">
        <v>1</v>
      </c>
    </row>
    <row r="139" spans="1:8" ht="15" customHeight="1" x14ac:dyDescent="0.2">
      <c r="A139" s="235"/>
      <c r="B139" s="255"/>
      <c r="C139" s="256" t="s">
        <v>8</v>
      </c>
      <c r="D139" s="256"/>
      <c r="E139" s="256"/>
      <c r="F139" s="256"/>
      <c r="G139" s="256"/>
      <c r="H139" s="256"/>
    </row>
    <row r="140" spans="1:8" ht="26.45" customHeight="1" x14ac:dyDescent="0.2">
      <c r="A140" s="235"/>
      <c r="B140" s="255"/>
      <c r="C140" s="11" t="s">
        <v>426</v>
      </c>
      <c r="D140" s="184" t="s">
        <v>21</v>
      </c>
      <c r="E140" s="184" t="s">
        <v>355</v>
      </c>
      <c r="F140" s="15"/>
      <c r="G140" s="15"/>
      <c r="H140" s="15">
        <f>H136/H138</f>
        <v>249.982</v>
      </c>
    </row>
    <row r="141" spans="1:8" ht="15" customHeight="1" x14ac:dyDescent="0.2">
      <c r="A141" s="235"/>
      <c r="B141" s="255"/>
      <c r="C141" s="256" t="s">
        <v>10</v>
      </c>
      <c r="D141" s="256"/>
      <c r="E141" s="256"/>
      <c r="F141" s="256"/>
      <c r="G141" s="256"/>
      <c r="H141" s="256"/>
    </row>
    <row r="142" spans="1:8" ht="15" customHeight="1" x14ac:dyDescent="0.2">
      <c r="A142" s="236"/>
      <c r="B142" s="255"/>
      <c r="C142" s="11" t="s">
        <v>377</v>
      </c>
      <c r="D142" s="184" t="s">
        <v>23</v>
      </c>
      <c r="E142" s="184" t="s">
        <v>22</v>
      </c>
      <c r="F142" s="184"/>
      <c r="G142" s="184"/>
      <c r="H142" s="184">
        <v>100</v>
      </c>
    </row>
    <row r="143" spans="1:8" ht="28.9" customHeight="1" x14ac:dyDescent="0.2">
      <c r="A143" s="234" t="s">
        <v>99</v>
      </c>
      <c r="B143" s="255" t="s">
        <v>51</v>
      </c>
      <c r="C143" s="238" t="str">
        <f>'Додаток 1 2025-2027'!B29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38"/>
      <c r="E143" s="238"/>
      <c r="F143" s="238"/>
      <c r="G143" s="238"/>
      <c r="H143" s="238"/>
    </row>
    <row r="144" spans="1:8" ht="15" customHeight="1" x14ac:dyDescent="0.2">
      <c r="A144" s="235"/>
      <c r="B144" s="255"/>
      <c r="C144" s="239" t="s">
        <v>6</v>
      </c>
      <c r="D144" s="239"/>
      <c r="E144" s="239"/>
      <c r="F144" s="239"/>
      <c r="G144" s="239"/>
      <c r="H144" s="239"/>
    </row>
    <row r="145" spans="1:8" ht="27.75" customHeight="1" x14ac:dyDescent="0.2">
      <c r="A145" s="235"/>
      <c r="B145" s="255"/>
      <c r="C145" s="1" t="s">
        <v>424</v>
      </c>
      <c r="D145" s="69" t="s">
        <v>36</v>
      </c>
      <c r="E145" s="69" t="s">
        <v>155</v>
      </c>
      <c r="F145" s="15">
        <f>'Додаток 1 2025-2027'!F29</f>
        <v>0</v>
      </c>
      <c r="G145" s="15">
        <f>'Додаток 1 2025-2027'!G29</f>
        <v>0</v>
      </c>
      <c r="H145" s="15">
        <f>'Додаток 1 2025-2027'!H29</f>
        <v>99.319000000000003</v>
      </c>
    </row>
    <row r="146" spans="1:8" ht="15" customHeight="1" x14ac:dyDescent="0.2">
      <c r="A146" s="235"/>
      <c r="B146" s="255"/>
      <c r="C146" s="239" t="s">
        <v>7</v>
      </c>
      <c r="D146" s="239"/>
      <c r="E146" s="239"/>
      <c r="F146" s="239"/>
      <c r="G146" s="239"/>
      <c r="H146" s="239"/>
    </row>
    <row r="147" spans="1:8" ht="15" customHeight="1" x14ac:dyDescent="0.2">
      <c r="A147" s="235"/>
      <c r="B147" s="255"/>
      <c r="C147" s="11" t="s">
        <v>375</v>
      </c>
      <c r="D147" s="184" t="s">
        <v>21</v>
      </c>
      <c r="E147" s="184" t="s">
        <v>13</v>
      </c>
      <c r="F147" s="188"/>
      <c r="G147" s="188"/>
      <c r="H147" s="188">
        <v>1</v>
      </c>
    </row>
    <row r="148" spans="1:8" ht="15" customHeight="1" x14ac:dyDescent="0.2">
      <c r="A148" s="235"/>
      <c r="B148" s="255"/>
      <c r="C148" s="256" t="s">
        <v>8</v>
      </c>
      <c r="D148" s="256"/>
      <c r="E148" s="256"/>
      <c r="F148" s="256"/>
      <c r="G148" s="256"/>
      <c r="H148" s="256"/>
    </row>
    <row r="149" spans="1:8" ht="28.15" customHeight="1" x14ac:dyDescent="0.2">
      <c r="A149" s="235"/>
      <c r="B149" s="255"/>
      <c r="C149" s="11" t="s">
        <v>427</v>
      </c>
      <c r="D149" s="184" t="s">
        <v>21</v>
      </c>
      <c r="E149" s="184" t="s">
        <v>356</v>
      </c>
      <c r="F149" s="15"/>
      <c r="G149" s="15"/>
      <c r="H149" s="15">
        <f>H145/H147</f>
        <v>99.319000000000003</v>
      </c>
    </row>
    <row r="150" spans="1:8" ht="15" customHeight="1" x14ac:dyDescent="0.2">
      <c r="A150" s="235"/>
      <c r="B150" s="255"/>
      <c r="C150" s="239" t="s">
        <v>10</v>
      </c>
      <c r="D150" s="239"/>
      <c r="E150" s="239"/>
      <c r="F150" s="239"/>
      <c r="G150" s="239"/>
      <c r="H150" s="239"/>
    </row>
    <row r="151" spans="1:8" ht="15" customHeight="1" x14ac:dyDescent="0.2">
      <c r="A151" s="236"/>
      <c r="B151" s="255"/>
      <c r="C151" s="1" t="s">
        <v>377</v>
      </c>
      <c r="D151" s="69" t="s">
        <v>23</v>
      </c>
      <c r="E151" s="69" t="s">
        <v>22</v>
      </c>
      <c r="F151" s="69"/>
      <c r="G151" s="69"/>
      <c r="H151" s="69">
        <v>100</v>
      </c>
    </row>
    <row r="152" spans="1:8" ht="15" customHeight="1" x14ac:dyDescent="0.2">
      <c r="A152" s="234" t="s">
        <v>100</v>
      </c>
      <c r="B152" s="255" t="s">
        <v>235</v>
      </c>
      <c r="C152" s="238" t="str">
        <f>'Додаток 1 2025-2027'!B30</f>
        <v>Коригування проєктної документації "Будівництво мереж водопостачання у мікрорайоні 1.7 м. Южного Одеської області"</v>
      </c>
      <c r="D152" s="238"/>
      <c r="E152" s="238"/>
      <c r="F152" s="238"/>
      <c r="G152" s="238"/>
      <c r="H152" s="238"/>
    </row>
    <row r="153" spans="1:8" ht="15" customHeight="1" x14ac:dyDescent="0.2">
      <c r="A153" s="235"/>
      <c r="B153" s="255"/>
      <c r="C153" s="239" t="s">
        <v>6</v>
      </c>
      <c r="D153" s="239"/>
      <c r="E153" s="239"/>
      <c r="F153" s="239"/>
      <c r="G153" s="239"/>
      <c r="H153" s="239"/>
    </row>
    <row r="154" spans="1:8" ht="25.15" customHeight="1" x14ac:dyDescent="0.2">
      <c r="A154" s="235"/>
      <c r="B154" s="255"/>
      <c r="C154" s="11" t="s">
        <v>425</v>
      </c>
      <c r="D154" s="198" t="s">
        <v>36</v>
      </c>
      <c r="E154" s="198" t="s">
        <v>155</v>
      </c>
      <c r="F154" s="15">
        <f>'Додаток 1 2025-2027'!F30</f>
        <v>0</v>
      </c>
      <c r="G154" s="15">
        <f>'Додаток 1 2025-2027'!G30</f>
        <v>0</v>
      </c>
      <c r="H154" s="15">
        <f>'Додаток 1 2025-2027'!H30</f>
        <v>239.87700000000001</v>
      </c>
    </row>
    <row r="155" spans="1:8" ht="15" customHeight="1" x14ac:dyDescent="0.2">
      <c r="A155" s="235"/>
      <c r="B155" s="255"/>
      <c r="C155" s="256" t="s">
        <v>7</v>
      </c>
      <c r="D155" s="256"/>
      <c r="E155" s="256"/>
      <c r="F155" s="256"/>
      <c r="G155" s="256"/>
      <c r="H155" s="256"/>
    </row>
    <row r="156" spans="1:8" ht="15" customHeight="1" x14ac:dyDescent="0.2">
      <c r="A156" s="235"/>
      <c r="B156" s="255"/>
      <c r="C156" s="11" t="s">
        <v>334</v>
      </c>
      <c r="D156" s="198" t="s">
        <v>21</v>
      </c>
      <c r="E156" s="198" t="s">
        <v>13</v>
      </c>
      <c r="F156" s="201"/>
      <c r="G156" s="201"/>
      <c r="H156" s="201">
        <v>1</v>
      </c>
    </row>
    <row r="157" spans="1:8" ht="15" customHeight="1" x14ac:dyDescent="0.2">
      <c r="A157" s="235"/>
      <c r="B157" s="255"/>
      <c r="C157" s="256" t="s">
        <v>8</v>
      </c>
      <c r="D157" s="256"/>
      <c r="E157" s="256"/>
      <c r="F157" s="256"/>
      <c r="G157" s="256"/>
      <c r="H157" s="256"/>
    </row>
    <row r="158" spans="1:8" ht="15" customHeight="1" x14ac:dyDescent="0.2">
      <c r="A158" s="235"/>
      <c r="B158" s="255"/>
      <c r="C158" s="11" t="s">
        <v>335</v>
      </c>
      <c r="D158" s="198" t="s">
        <v>21</v>
      </c>
      <c r="E158" s="198" t="s">
        <v>330</v>
      </c>
      <c r="F158" s="15"/>
      <c r="G158" s="15"/>
      <c r="H158" s="15">
        <f>H154/H156</f>
        <v>239.87700000000001</v>
      </c>
    </row>
    <row r="159" spans="1:8" ht="15" customHeight="1" x14ac:dyDescent="0.2">
      <c r="A159" s="235"/>
      <c r="B159" s="255"/>
      <c r="C159" s="256" t="s">
        <v>10</v>
      </c>
      <c r="D159" s="256"/>
      <c r="E159" s="256"/>
      <c r="F159" s="256"/>
      <c r="G159" s="256"/>
      <c r="H159" s="256"/>
    </row>
    <row r="160" spans="1:8" ht="15" customHeight="1" x14ac:dyDescent="0.2">
      <c r="A160" s="236"/>
      <c r="B160" s="255"/>
      <c r="C160" s="11" t="s">
        <v>336</v>
      </c>
      <c r="D160" s="198" t="s">
        <v>23</v>
      </c>
      <c r="E160" s="198" t="s">
        <v>22</v>
      </c>
      <c r="F160" s="198"/>
      <c r="G160" s="198"/>
      <c r="H160" s="198">
        <v>100</v>
      </c>
    </row>
    <row r="161" spans="1:8" ht="15" customHeight="1" x14ac:dyDescent="0.2">
      <c r="A161" s="234" t="s">
        <v>143</v>
      </c>
      <c r="B161" s="255" t="s">
        <v>235</v>
      </c>
      <c r="C161" s="238" t="str">
        <f>'Додаток 1 2025-2027'!B31</f>
        <v>Коригування проєктної  документації "Будівництво мереж зливової каналізації у мікрорайоні 1.7 м. Южного Одеської області"</v>
      </c>
      <c r="D161" s="238"/>
      <c r="E161" s="238"/>
      <c r="F161" s="238"/>
      <c r="G161" s="238"/>
      <c r="H161" s="238"/>
    </row>
    <row r="162" spans="1:8" ht="15" customHeight="1" x14ac:dyDescent="0.2">
      <c r="A162" s="235"/>
      <c r="B162" s="255"/>
      <c r="C162" s="239" t="s">
        <v>6</v>
      </c>
      <c r="D162" s="239"/>
      <c r="E162" s="239"/>
      <c r="F162" s="239"/>
      <c r="G162" s="239"/>
      <c r="H162" s="239"/>
    </row>
    <row r="163" spans="1:8" ht="24.6" customHeight="1" x14ac:dyDescent="0.2">
      <c r="A163" s="235"/>
      <c r="B163" s="255"/>
      <c r="C163" s="11" t="s">
        <v>425</v>
      </c>
      <c r="D163" s="198" t="s">
        <v>36</v>
      </c>
      <c r="E163" s="198" t="s">
        <v>155</v>
      </c>
      <c r="F163" s="15">
        <f>'Додаток 1 2025-2027'!F31</f>
        <v>0</v>
      </c>
      <c r="G163" s="15">
        <f>'Додаток 1 2025-2027'!G31</f>
        <v>0</v>
      </c>
      <c r="H163" s="15">
        <f>'Додаток 1 2025-2027'!H31</f>
        <v>238.708</v>
      </c>
    </row>
    <row r="164" spans="1:8" ht="15" customHeight="1" x14ac:dyDescent="0.2">
      <c r="A164" s="235"/>
      <c r="B164" s="255"/>
      <c r="C164" s="256" t="s">
        <v>7</v>
      </c>
      <c r="D164" s="256"/>
      <c r="E164" s="256"/>
      <c r="F164" s="256"/>
      <c r="G164" s="256"/>
      <c r="H164" s="256"/>
    </row>
    <row r="165" spans="1:8" ht="15" customHeight="1" x14ac:dyDescent="0.2">
      <c r="A165" s="235"/>
      <c r="B165" s="255"/>
      <c r="C165" s="11" t="s">
        <v>334</v>
      </c>
      <c r="D165" s="198" t="s">
        <v>21</v>
      </c>
      <c r="E165" s="198" t="s">
        <v>13</v>
      </c>
      <c r="F165" s="201"/>
      <c r="G165" s="201"/>
      <c r="H165" s="201">
        <v>1</v>
      </c>
    </row>
    <row r="166" spans="1:8" ht="15" customHeight="1" x14ac:dyDescent="0.2">
      <c r="A166" s="235"/>
      <c r="B166" s="255"/>
      <c r="C166" s="256" t="s">
        <v>8</v>
      </c>
      <c r="D166" s="256"/>
      <c r="E166" s="256"/>
      <c r="F166" s="256"/>
      <c r="G166" s="256"/>
      <c r="H166" s="256"/>
    </row>
    <row r="167" spans="1:8" ht="15" customHeight="1" x14ac:dyDescent="0.2">
      <c r="A167" s="235"/>
      <c r="B167" s="255"/>
      <c r="C167" s="11" t="s">
        <v>335</v>
      </c>
      <c r="D167" s="198" t="s">
        <v>21</v>
      </c>
      <c r="E167" s="198" t="s">
        <v>330</v>
      </c>
      <c r="F167" s="15"/>
      <c r="G167" s="15"/>
      <c r="H167" s="15">
        <f>H163/H165</f>
        <v>238.708</v>
      </c>
    </row>
    <row r="168" spans="1:8" ht="15" customHeight="1" x14ac:dyDescent="0.2">
      <c r="A168" s="235"/>
      <c r="B168" s="255"/>
      <c r="C168" s="256" t="s">
        <v>10</v>
      </c>
      <c r="D168" s="256"/>
      <c r="E168" s="256"/>
      <c r="F168" s="256"/>
      <c r="G168" s="256"/>
      <c r="H168" s="256"/>
    </row>
    <row r="169" spans="1:8" ht="15" customHeight="1" x14ac:dyDescent="0.2">
      <c r="A169" s="236"/>
      <c r="B169" s="255"/>
      <c r="C169" s="11" t="s">
        <v>336</v>
      </c>
      <c r="D169" s="198" t="s">
        <v>23</v>
      </c>
      <c r="E169" s="198" t="s">
        <v>22</v>
      </c>
      <c r="F169" s="198"/>
      <c r="G169" s="198"/>
      <c r="H169" s="198">
        <v>100</v>
      </c>
    </row>
    <row r="170" spans="1:8" ht="15" customHeight="1" x14ac:dyDescent="0.2">
      <c r="A170" s="234" t="s">
        <v>144</v>
      </c>
      <c r="B170" s="255" t="s">
        <v>235</v>
      </c>
      <c r="C170" s="238" t="str">
        <f>'Додаток 1 2025-2027'!B32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38"/>
      <c r="E170" s="238"/>
      <c r="F170" s="238"/>
      <c r="G170" s="238"/>
      <c r="H170" s="238"/>
    </row>
    <row r="171" spans="1:8" ht="15" customHeight="1" x14ac:dyDescent="0.2">
      <c r="A171" s="235"/>
      <c r="B171" s="255"/>
      <c r="C171" s="239" t="s">
        <v>6</v>
      </c>
      <c r="D171" s="239"/>
      <c r="E171" s="239"/>
      <c r="F171" s="239"/>
      <c r="G171" s="239"/>
      <c r="H171" s="239"/>
    </row>
    <row r="172" spans="1:8" ht="25.9" customHeight="1" x14ac:dyDescent="0.2">
      <c r="A172" s="235"/>
      <c r="B172" s="255"/>
      <c r="C172" s="11" t="s">
        <v>425</v>
      </c>
      <c r="D172" s="198" t="s">
        <v>36</v>
      </c>
      <c r="E172" s="198" t="s">
        <v>155</v>
      </c>
      <c r="F172" s="15">
        <f>'Додаток 1 2025-2027'!F32</f>
        <v>0</v>
      </c>
      <c r="G172" s="15">
        <f>'Додаток 1 2025-2027'!G32</f>
        <v>0</v>
      </c>
      <c r="H172" s="15">
        <f>'Додаток 1 2025-2027'!H32</f>
        <v>238.74799999999999</v>
      </c>
    </row>
    <row r="173" spans="1:8" ht="15" customHeight="1" x14ac:dyDescent="0.2">
      <c r="A173" s="235"/>
      <c r="B173" s="255"/>
      <c r="C173" s="256" t="s">
        <v>7</v>
      </c>
      <c r="D173" s="256"/>
      <c r="E173" s="256"/>
      <c r="F173" s="256"/>
      <c r="G173" s="256"/>
      <c r="H173" s="256"/>
    </row>
    <row r="174" spans="1:8" ht="15" customHeight="1" x14ac:dyDescent="0.2">
      <c r="A174" s="235"/>
      <c r="B174" s="255"/>
      <c r="C174" s="11" t="s">
        <v>334</v>
      </c>
      <c r="D174" s="198" t="s">
        <v>21</v>
      </c>
      <c r="E174" s="198" t="s">
        <v>13</v>
      </c>
      <c r="F174" s="201"/>
      <c r="G174" s="201"/>
      <c r="H174" s="201">
        <v>1</v>
      </c>
    </row>
    <row r="175" spans="1:8" ht="15" customHeight="1" x14ac:dyDescent="0.2">
      <c r="A175" s="235"/>
      <c r="B175" s="255"/>
      <c r="C175" s="256" t="s">
        <v>8</v>
      </c>
      <c r="D175" s="256"/>
      <c r="E175" s="256"/>
      <c r="F175" s="256"/>
      <c r="G175" s="256"/>
      <c r="H175" s="256"/>
    </row>
    <row r="176" spans="1:8" ht="15" customHeight="1" x14ac:dyDescent="0.2">
      <c r="A176" s="235"/>
      <c r="B176" s="255"/>
      <c r="C176" s="11" t="s">
        <v>335</v>
      </c>
      <c r="D176" s="198" t="s">
        <v>21</v>
      </c>
      <c r="E176" s="198" t="s">
        <v>330</v>
      </c>
      <c r="F176" s="15"/>
      <c r="G176" s="15"/>
      <c r="H176" s="15">
        <f>H172/H174</f>
        <v>238.74799999999999</v>
      </c>
    </row>
    <row r="177" spans="1:8" ht="15" customHeight="1" x14ac:dyDescent="0.2">
      <c r="A177" s="235"/>
      <c r="B177" s="255"/>
      <c r="C177" s="256" t="s">
        <v>10</v>
      </c>
      <c r="D177" s="256"/>
      <c r="E177" s="256"/>
      <c r="F177" s="256"/>
      <c r="G177" s="256"/>
      <c r="H177" s="256"/>
    </row>
    <row r="178" spans="1:8" ht="15" customHeight="1" x14ac:dyDescent="0.2">
      <c r="A178" s="236"/>
      <c r="B178" s="255"/>
      <c r="C178" s="11" t="s">
        <v>336</v>
      </c>
      <c r="D178" s="198" t="s">
        <v>23</v>
      </c>
      <c r="E178" s="198" t="s">
        <v>22</v>
      </c>
      <c r="F178" s="198"/>
      <c r="G178" s="198"/>
      <c r="H178" s="198">
        <v>100</v>
      </c>
    </row>
    <row r="179" spans="1:8" ht="27.6" customHeight="1" x14ac:dyDescent="0.2">
      <c r="A179" s="265" t="s">
        <v>145</v>
      </c>
      <c r="B179" s="237" t="s">
        <v>51</v>
      </c>
      <c r="C179" s="238" t="str">
        <f>'Додаток 1 2025-2027'!B33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38"/>
      <c r="E179" s="238"/>
      <c r="F179" s="238"/>
      <c r="G179" s="238"/>
      <c r="H179" s="238"/>
    </row>
    <row r="180" spans="1:8" ht="15" customHeight="1" x14ac:dyDescent="0.2">
      <c r="A180" s="266"/>
      <c r="B180" s="237"/>
      <c r="C180" s="263" t="s">
        <v>6</v>
      </c>
      <c r="D180" s="263"/>
      <c r="E180" s="263"/>
      <c r="F180" s="263"/>
      <c r="G180" s="263"/>
      <c r="H180" s="263"/>
    </row>
    <row r="181" spans="1:8" ht="27" customHeight="1" x14ac:dyDescent="0.2">
      <c r="A181" s="266"/>
      <c r="B181" s="237"/>
      <c r="C181" s="185" t="s">
        <v>423</v>
      </c>
      <c r="D181" s="213" t="s">
        <v>11</v>
      </c>
      <c r="E181" s="82" t="s">
        <v>155</v>
      </c>
      <c r="F181" s="186">
        <f>'Додаток 1 2025-2027'!F33</f>
        <v>0</v>
      </c>
      <c r="G181" s="186">
        <f>'Додаток 1 2025-2027'!G33</f>
        <v>0</v>
      </c>
      <c r="H181" s="199">
        <f>'Додаток 1 2025-2027'!H33</f>
        <v>238.70699999999999</v>
      </c>
    </row>
    <row r="182" spans="1:8" ht="15" customHeight="1" x14ac:dyDescent="0.2">
      <c r="A182" s="266"/>
      <c r="B182" s="237"/>
      <c r="C182" s="263" t="s">
        <v>7</v>
      </c>
      <c r="D182" s="263"/>
      <c r="E182" s="263"/>
      <c r="F182" s="263"/>
      <c r="G182" s="263"/>
      <c r="H182" s="263"/>
    </row>
    <row r="183" spans="1:8" ht="15" customHeight="1" x14ac:dyDescent="0.2">
      <c r="A183" s="266"/>
      <c r="B183" s="237"/>
      <c r="C183" s="11" t="s">
        <v>375</v>
      </c>
      <c r="D183" s="184" t="s">
        <v>21</v>
      </c>
      <c r="E183" s="184" t="s">
        <v>141</v>
      </c>
      <c r="F183" s="150"/>
      <c r="G183" s="150"/>
      <c r="H183" s="190">
        <v>1</v>
      </c>
    </row>
    <row r="184" spans="1:8" ht="15" customHeight="1" x14ac:dyDescent="0.2">
      <c r="A184" s="266"/>
      <c r="B184" s="237"/>
      <c r="C184" s="256" t="s">
        <v>8</v>
      </c>
      <c r="D184" s="256"/>
      <c r="E184" s="256"/>
      <c r="F184" s="256"/>
      <c r="G184" s="256"/>
      <c r="H184" s="256"/>
    </row>
    <row r="185" spans="1:8" ht="27.6" customHeight="1" x14ac:dyDescent="0.2">
      <c r="A185" s="266"/>
      <c r="B185" s="237"/>
      <c r="C185" s="11" t="s">
        <v>426</v>
      </c>
      <c r="D185" s="192" t="s">
        <v>21</v>
      </c>
      <c r="E185" s="192" t="s">
        <v>329</v>
      </c>
      <c r="F185" s="189"/>
      <c r="G185" s="186"/>
      <c r="H185" s="12">
        <f>H181/H183</f>
        <v>238.70699999999999</v>
      </c>
    </row>
    <row r="186" spans="1:8" ht="15" customHeight="1" x14ac:dyDescent="0.2">
      <c r="A186" s="266"/>
      <c r="B186" s="237"/>
      <c r="C186" s="256" t="s">
        <v>10</v>
      </c>
      <c r="D186" s="256"/>
      <c r="E186" s="256"/>
      <c r="F186" s="256"/>
      <c r="G186" s="256"/>
      <c r="H186" s="256"/>
    </row>
    <row r="187" spans="1:8" ht="15" customHeight="1" x14ac:dyDescent="0.2">
      <c r="A187" s="267"/>
      <c r="B187" s="237"/>
      <c r="C187" s="11" t="s">
        <v>377</v>
      </c>
      <c r="D187" s="184" t="s">
        <v>23</v>
      </c>
      <c r="E187" s="184" t="s">
        <v>22</v>
      </c>
      <c r="F187" s="184"/>
      <c r="G187" s="184"/>
      <c r="H187" s="184">
        <v>100</v>
      </c>
    </row>
    <row r="188" spans="1:8" ht="26.45" customHeight="1" x14ac:dyDescent="0.2">
      <c r="A188" s="234" t="s">
        <v>168</v>
      </c>
      <c r="B188" s="242" t="s">
        <v>51</v>
      </c>
      <c r="C188" s="238" t="str">
        <f>'Додаток 1 2025-2027'!B35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38"/>
      <c r="E188" s="238"/>
      <c r="F188" s="238"/>
      <c r="G188" s="238"/>
      <c r="H188" s="238"/>
    </row>
    <row r="189" spans="1:8" ht="15" customHeight="1" x14ac:dyDescent="0.2">
      <c r="A189" s="235"/>
      <c r="B189" s="242"/>
      <c r="C189" s="263" t="s">
        <v>6</v>
      </c>
      <c r="D189" s="263"/>
      <c r="E189" s="263"/>
      <c r="F189" s="263"/>
      <c r="G189" s="263"/>
      <c r="H189" s="263"/>
    </row>
    <row r="190" spans="1:8" ht="27" customHeight="1" x14ac:dyDescent="0.2">
      <c r="A190" s="235"/>
      <c r="B190" s="242"/>
      <c r="C190" s="11" t="s">
        <v>423</v>
      </c>
      <c r="D190" s="184" t="s">
        <v>36</v>
      </c>
      <c r="E190" s="184" t="s">
        <v>155</v>
      </c>
      <c r="F190" s="15">
        <f>'Додаток 1 2025-2027'!F35</f>
        <v>0</v>
      </c>
      <c r="G190" s="15">
        <f>'Додаток 1 2025-2027'!G35</f>
        <v>149.70500000000001</v>
      </c>
      <c r="H190" s="15">
        <f>'Додаток 1 2025-2027'!H35</f>
        <v>0</v>
      </c>
    </row>
    <row r="191" spans="1:8" ht="15" customHeight="1" x14ac:dyDescent="0.2">
      <c r="A191" s="235"/>
      <c r="B191" s="242"/>
      <c r="C191" s="256" t="s">
        <v>7</v>
      </c>
      <c r="D191" s="256"/>
      <c r="E191" s="256"/>
      <c r="F191" s="256"/>
      <c r="G191" s="256"/>
      <c r="H191" s="256"/>
    </row>
    <row r="192" spans="1:8" ht="15" customHeight="1" x14ac:dyDescent="0.2">
      <c r="A192" s="235"/>
      <c r="B192" s="242"/>
      <c r="C192" s="11" t="s">
        <v>375</v>
      </c>
      <c r="D192" s="184" t="s">
        <v>21</v>
      </c>
      <c r="E192" s="184" t="s">
        <v>13</v>
      </c>
      <c r="F192" s="188"/>
      <c r="G192" s="188">
        <v>1</v>
      </c>
      <c r="H192" s="188"/>
    </row>
    <row r="193" spans="1:8" ht="15" customHeight="1" x14ac:dyDescent="0.2">
      <c r="A193" s="235"/>
      <c r="B193" s="242"/>
      <c r="C193" s="256" t="s">
        <v>8</v>
      </c>
      <c r="D193" s="256"/>
      <c r="E193" s="256"/>
      <c r="F193" s="256"/>
      <c r="G193" s="256"/>
      <c r="H193" s="256"/>
    </row>
    <row r="194" spans="1:8" ht="27" customHeight="1" x14ac:dyDescent="0.2">
      <c r="A194" s="235"/>
      <c r="B194" s="242"/>
      <c r="C194" s="11" t="s">
        <v>426</v>
      </c>
      <c r="D194" s="184" t="s">
        <v>21</v>
      </c>
      <c r="E194" s="184" t="s">
        <v>330</v>
      </c>
      <c r="F194" s="15"/>
      <c r="G194" s="12">
        <f>G190/G192</f>
        <v>149.70500000000001</v>
      </c>
      <c r="H194" s="12"/>
    </row>
    <row r="195" spans="1:8" ht="15" customHeight="1" x14ac:dyDescent="0.2">
      <c r="A195" s="235"/>
      <c r="B195" s="242"/>
      <c r="C195" s="256" t="s">
        <v>10</v>
      </c>
      <c r="D195" s="256"/>
      <c r="E195" s="256"/>
      <c r="F195" s="256"/>
      <c r="G195" s="256"/>
      <c r="H195" s="256"/>
    </row>
    <row r="196" spans="1:8" ht="15" customHeight="1" x14ac:dyDescent="0.2">
      <c r="A196" s="236"/>
      <c r="B196" s="242"/>
      <c r="C196" s="11" t="s">
        <v>377</v>
      </c>
      <c r="D196" s="184" t="s">
        <v>23</v>
      </c>
      <c r="E196" s="184" t="s">
        <v>22</v>
      </c>
      <c r="F196" s="184"/>
      <c r="G196" s="184">
        <v>100</v>
      </c>
      <c r="H196" s="184">
        <v>100</v>
      </c>
    </row>
    <row r="197" spans="1:8" ht="25.15" customHeight="1" x14ac:dyDescent="0.2">
      <c r="A197" s="234" t="s">
        <v>169</v>
      </c>
      <c r="B197" s="261" t="s">
        <v>51</v>
      </c>
      <c r="C197" s="238" t="str">
        <f>'Додаток 1 2025-2027'!B36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38"/>
      <c r="E197" s="238"/>
      <c r="F197" s="238"/>
      <c r="G197" s="238"/>
      <c r="H197" s="238"/>
    </row>
    <row r="198" spans="1:8" ht="15" customHeight="1" x14ac:dyDescent="0.2">
      <c r="A198" s="235"/>
      <c r="B198" s="262"/>
      <c r="C198" s="239" t="s">
        <v>6</v>
      </c>
      <c r="D198" s="239"/>
      <c r="E198" s="239"/>
      <c r="F198" s="239"/>
      <c r="G198" s="239"/>
      <c r="H198" s="239"/>
    </row>
    <row r="199" spans="1:8" ht="15" customHeight="1" x14ac:dyDescent="0.2">
      <c r="A199" s="235"/>
      <c r="B199" s="262"/>
      <c r="C199" s="11" t="s">
        <v>425</v>
      </c>
      <c r="D199" s="184" t="s">
        <v>36</v>
      </c>
      <c r="E199" s="191" t="s">
        <v>155</v>
      </c>
      <c r="F199" s="15"/>
      <c r="G199" s="15">
        <f>'Додаток 1 2025-2027'!G36</f>
        <v>87.42</v>
      </c>
      <c r="H199" s="15">
        <f>'Додаток 1 2025-2027'!H36</f>
        <v>0</v>
      </c>
    </row>
    <row r="200" spans="1:8" ht="15" customHeight="1" x14ac:dyDescent="0.2">
      <c r="A200" s="235"/>
      <c r="B200" s="262"/>
      <c r="C200" s="256" t="s">
        <v>7</v>
      </c>
      <c r="D200" s="256"/>
      <c r="E200" s="256"/>
      <c r="F200" s="256"/>
      <c r="G200" s="256"/>
      <c r="H200" s="256"/>
    </row>
    <row r="201" spans="1:8" ht="15" customHeight="1" x14ac:dyDescent="0.25">
      <c r="A201" s="235"/>
      <c r="B201" s="262"/>
      <c r="C201" s="11" t="s">
        <v>334</v>
      </c>
      <c r="D201" s="184" t="s">
        <v>21</v>
      </c>
      <c r="E201" s="184" t="s">
        <v>13</v>
      </c>
      <c r="F201" s="21"/>
      <c r="G201" s="21">
        <v>1</v>
      </c>
      <c r="H201" s="21"/>
    </row>
    <row r="202" spans="1:8" ht="15" customHeight="1" x14ac:dyDescent="0.2">
      <c r="A202" s="235"/>
      <c r="B202" s="262"/>
      <c r="C202" s="256" t="s">
        <v>8</v>
      </c>
      <c r="D202" s="256"/>
      <c r="E202" s="256"/>
      <c r="F202" s="256"/>
      <c r="G202" s="256"/>
      <c r="H202" s="256"/>
    </row>
    <row r="203" spans="1:8" ht="15" customHeight="1" x14ac:dyDescent="0.2">
      <c r="A203" s="235"/>
      <c r="B203" s="262"/>
      <c r="C203" s="11" t="s">
        <v>335</v>
      </c>
      <c r="D203" s="191" t="s">
        <v>21</v>
      </c>
      <c r="E203" s="184" t="s">
        <v>329</v>
      </c>
      <c r="F203" s="15"/>
      <c r="G203" s="15">
        <f t="shared" ref="G203" si="1">G199/G201</f>
        <v>87.42</v>
      </c>
      <c r="H203" s="15"/>
    </row>
    <row r="204" spans="1:8" ht="15" customHeight="1" x14ac:dyDescent="0.2">
      <c r="A204" s="235"/>
      <c r="B204" s="262"/>
      <c r="C204" s="256" t="s">
        <v>10</v>
      </c>
      <c r="D204" s="256"/>
      <c r="E204" s="256"/>
      <c r="F204" s="256"/>
      <c r="G204" s="256"/>
      <c r="H204" s="256"/>
    </row>
    <row r="205" spans="1:8" ht="15" customHeight="1" x14ac:dyDescent="0.2">
      <c r="A205" s="236"/>
      <c r="B205" s="262"/>
      <c r="C205" s="11" t="s">
        <v>257</v>
      </c>
      <c r="D205" s="191" t="s">
        <v>23</v>
      </c>
      <c r="E205" s="191" t="s">
        <v>22</v>
      </c>
      <c r="F205" s="184"/>
      <c r="G205" s="184">
        <v>100</v>
      </c>
      <c r="H205" s="184"/>
    </row>
    <row r="206" spans="1:8" ht="15" customHeight="1" x14ac:dyDescent="0.2">
      <c r="A206" s="234" t="s">
        <v>170</v>
      </c>
      <c r="B206" s="261" t="s">
        <v>51</v>
      </c>
      <c r="C206" s="238" t="str">
        <f>'Додаток 1 2025-2027'!B37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38"/>
      <c r="E206" s="238"/>
      <c r="F206" s="238"/>
      <c r="G206" s="238"/>
      <c r="H206" s="238"/>
    </row>
    <row r="207" spans="1:8" ht="15" customHeight="1" x14ac:dyDescent="0.2">
      <c r="A207" s="235"/>
      <c r="B207" s="262"/>
      <c r="C207" s="239" t="s">
        <v>6</v>
      </c>
      <c r="D207" s="239"/>
      <c r="E207" s="239"/>
      <c r="F207" s="239"/>
      <c r="G207" s="239"/>
      <c r="H207" s="239"/>
    </row>
    <row r="208" spans="1:8" ht="27.75" customHeight="1" x14ac:dyDescent="0.2">
      <c r="A208" s="235"/>
      <c r="B208" s="262"/>
      <c r="C208" s="11" t="s">
        <v>227</v>
      </c>
      <c r="D208" s="184" t="s">
        <v>11</v>
      </c>
      <c r="E208" s="191" t="s">
        <v>155</v>
      </c>
      <c r="F208" s="15">
        <f>'Додаток 1 2025-2027'!F37</f>
        <v>151.47200000000001</v>
      </c>
      <c r="G208" s="15">
        <f>'Додаток 1 2025-2027'!G37</f>
        <v>0</v>
      </c>
      <c r="H208" s="15">
        <f>'Додаток 1 2025-2027'!H37</f>
        <v>0</v>
      </c>
    </row>
    <row r="209" spans="1:8" ht="15" customHeight="1" x14ac:dyDescent="0.2">
      <c r="A209" s="235"/>
      <c r="B209" s="262"/>
      <c r="C209" s="256" t="s">
        <v>7</v>
      </c>
      <c r="D209" s="256"/>
      <c r="E209" s="256"/>
      <c r="F209" s="256"/>
      <c r="G209" s="256"/>
      <c r="H209" s="256"/>
    </row>
    <row r="210" spans="1:8" ht="30" customHeight="1" x14ac:dyDescent="0.2">
      <c r="A210" s="235"/>
      <c r="B210" s="262"/>
      <c r="C210" s="11" t="s">
        <v>228</v>
      </c>
      <c r="D210" s="184" t="s">
        <v>132</v>
      </c>
      <c r="E210" s="184" t="s">
        <v>141</v>
      </c>
      <c r="F210" s="15">
        <v>0.32200000000000001</v>
      </c>
      <c r="G210" s="188"/>
      <c r="H210" s="190"/>
    </row>
    <row r="211" spans="1:8" ht="15" customHeight="1" x14ac:dyDescent="0.2">
      <c r="A211" s="235"/>
      <c r="B211" s="262"/>
      <c r="C211" s="256" t="s">
        <v>8</v>
      </c>
      <c r="D211" s="256"/>
      <c r="E211" s="256"/>
      <c r="F211" s="256"/>
      <c r="G211" s="256"/>
      <c r="H211" s="256"/>
    </row>
    <row r="212" spans="1:8" ht="28.5" customHeight="1" x14ac:dyDescent="0.2">
      <c r="A212" s="235"/>
      <c r="B212" s="262"/>
      <c r="C212" s="11" t="s">
        <v>229</v>
      </c>
      <c r="D212" s="191" t="s">
        <v>21</v>
      </c>
      <c r="E212" s="184" t="s">
        <v>329</v>
      </c>
      <c r="F212" s="12">
        <f t="shared" ref="F212" si="2">F208/F210</f>
        <v>470.40993788819878</v>
      </c>
      <c r="G212" s="12"/>
      <c r="H212" s="12"/>
    </row>
    <row r="213" spans="1:8" ht="15" customHeight="1" x14ac:dyDescent="0.2">
      <c r="A213" s="235"/>
      <c r="B213" s="262"/>
      <c r="C213" s="256" t="s">
        <v>10</v>
      </c>
      <c r="D213" s="256"/>
      <c r="E213" s="256"/>
      <c r="F213" s="256"/>
      <c r="G213" s="256"/>
      <c r="H213" s="256"/>
    </row>
    <row r="214" spans="1:8" ht="15" customHeight="1" x14ac:dyDescent="0.2">
      <c r="A214" s="236"/>
      <c r="B214" s="262"/>
      <c r="C214" s="11" t="s">
        <v>151</v>
      </c>
      <c r="D214" s="191" t="s">
        <v>23</v>
      </c>
      <c r="E214" s="191" t="s">
        <v>22</v>
      </c>
      <c r="F214" s="184">
        <v>100</v>
      </c>
      <c r="G214" s="184"/>
      <c r="H214" s="184"/>
    </row>
    <row r="215" spans="1:8" ht="31.5" customHeight="1" x14ac:dyDescent="0.2">
      <c r="A215" s="260" t="s">
        <v>171</v>
      </c>
      <c r="B215" s="237" t="s">
        <v>243</v>
      </c>
      <c r="C215" s="238" t="str">
        <f>'Додаток 1 2025-2027'!B38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238"/>
      <c r="E215" s="238"/>
      <c r="F215" s="238"/>
      <c r="G215" s="238"/>
      <c r="H215" s="238"/>
    </row>
    <row r="216" spans="1:8" ht="15" customHeight="1" x14ac:dyDescent="0.2">
      <c r="A216" s="260"/>
      <c r="B216" s="237"/>
      <c r="C216" s="239" t="s">
        <v>6</v>
      </c>
      <c r="D216" s="239"/>
      <c r="E216" s="239"/>
      <c r="F216" s="239"/>
      <c r="G216" s="239"/>
      <c r="H216" s="239"/>
    </row>
    <row r="217" spans="1:8" ht="28.5" customHeight="1" x14ac:dyDescent="0.2">
      <c r="A217" s="260"/>
      <c r="B217" s="237"/>
      <c r="C217" s="73" t="s">
        <v>270</v>
      </c>
      <c r="D217" s="68" t="s">
        <v>21</v>
      </c>
      <c r="E217" s="68" t="s">
        <v>155</v>
      </c>
      <c r="F217" s="72">
        <f>'Додаток 1 2025-2027'!F38</f>
        <v>187.93600000000001</v>
      </c>
      <c r="G217" s="74"/>
      <c r="H217" s="72"/>
    </row>
    <row r="218" spans="1:8" ht="15" customHeight="1" x14ac:dyDescent="0.2">
      <c r="A218" s="260"/>
      <c r="B218" s="237"/>
      <c r="C218" s="239" t="s">
        <v>7</v>
      </c>
      <c r="D218" s="239"/>
      <c r="E218" s="239"/>
      <c r="F218" s="239"/>
      <c r="G218" s="239"/>
      <c r="H218" s="239"/>
    </row>
    <row r="219" spans="1:8" ht="15" customHeight="1" x14ac:dyDescent="0.2">
      <c r="A219" s="260"/>
      <c r="B219" s="237"/>
      <c r="C219" s="73" t="s">
        <v>265</v>
      </c>
      <c r="D219" s="69" t="s">
        <v>21</v>
      </c>
      <c r="E219" s="69" t="s">
        <v>357</v>
      </c>
      <c r="F219" s="9">
        <v>24.599</v>
      </c>
      <c r="G219" s="74"/>
      <c r="H219" s="74"/>
    </row>
    <row r="220" spans="1:8" ht="15" customHeight="1" x14ac:dyDescent="0.2">
      <c r="A220" s="260"/>
      <c r="B220" s="237"/>
      <c r="C220" s="239" t="s">
        <v>8</v>
      </c>
      <c r="D220" s="239"/>
      <c r="E220" s="239"/>
      <c r="F220" s="239"/>
      <c r="G220" s="239"/>
      <c r="H220" s="239"/>
    </row>
    <row r="221" spans="1:8" ht="45" customHeight="1" x14ac:dyDescent="0.2">
      <c r="A221" s="260"/>
      <c r="B221" s="237"/>
      <c r="C221" s="73" t="s">
        <v>271</v>
      </c>
      <c r="D221" s="69" t="s">
        <v>21</v>
      </c>
      <c r="E221" s="104" t="s">
        <v>358</v>
      </c>
      <c r="F221" s="74">
        <f>F217/F219</f>
        <v>7.6399853652587506</v>
      </c>
      <c r="G221" s="74"/>
      <c r="H221" s="74"/>
    </row>
    <row r="222" spans="1:8" ht="15" customHeight="1" x14ac:dyDescent="0.2">
      <c r="A222" s="260"/>
      <c r="B222" s="237"/>
      <c r="C222" s="239" t="s">
        <v>10</v>
      </c>
      <c r="D222" s="239"/>
      <c r="E222" s="239"/>
      <c r="F222" s="239"/>
      <c r="G222" s="239"/>
      <c r="H222" s="239"/>
    </row>
    <row r="223" spans="1:8" ht="31.5" customHeight="1" x14ac:dyDescent="0.2">
      <c r="A223" s="260"/>
      <c r="B223" s="237"/>
      <c r="C223" s="1" t="s">
        <v>266</v>
      </c>
      <c r="D223" s="69" t="s">
        <v>23</v>
      </c>
      <c r="E223" s="69" t="s">
        <v>22</v>
      </c>
      <c r="F223" s="69">
        <v>100</v>
      </c>
      <c r="G223" s="69"/>
      <c r="H223" s="69"/>
    </row>
    <row r="224" spans="1:8" ht="27" customHeight="1" x14ac:dyDescent="0.2">
      <c r="A224" s="260" t="s">
        <v>172</v>
      </c>
      <c r="B224" s="237" t="s">
        <v>243</v>
      </c>
      <c r="C224" s="238" t="str">
        <f>'Додаток 1 2025-2027'!B39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238"/>
      <c r="E224" s="238"/>
      <c r="F224" s="238"/>
      <c r="G224" s="238"/>
      <c r="H224" s="238"/>
    </row>
    <row r="225" spans="1:8" ht="15" customHeight="1" x14ac:dyDescent="0.2">
      <c r="A225" s="260"/>
      <c r="B225" s="237"/>
      <c r="C225" s="239" t="s">
        <v>6</v>
      </c>
      <c r="D225" s="239"/>
      <c r="E225" s="239"/>
      <c r="F225" s="239"/>
      <c r="G225" s="239"/>
      <c r="H225" s="239"/>
    </row>
    <row r="226" spans="1:8" ht="28.5" customHeight="1" x14ac:dyDescent="0.2">
      <c r="A226" s="260"/>
      <c r="B226" s="237"/>
      <c r="C226" s="73" t="s">
        <v>267</v>
      </c>
      <c r="D226" s="68" t="s">
        <v>21</v>
      </c>
      <c r="E226" s="68" t="s">
        <v>155</v>
      </c>
      <c r="F226" s="72">
        <f>'Додаток 1 2025-2027'!F39</f>
        <v>9096.3979999999992</v>
      </c>
      <c r="G226" s="74"/>
      <c r="H226" s="72"/>
    </row>
    <row r="227" spans="1:8" ht="15" customHeight="1" x14ac:dyDescent="0.2">
      <c r="A227" s="260"/>
      <c r="B227" s="237"/>
      <c r="C227" s="239" t="s">
        <v>7</v>
      </c>
      <c r="D227" s="239"/>
      <c r="E227" s="239"/>
      <c r="F227" s="239"/>
      <c r="G227" s="239"/>
      <c r="H227" s="239"/>
    </row>
    <row r="228" spans="1:8" ht="15" customHeight="1" x14ac:dyDescent="0.2">
      <c r="A228" s="260"/>
      <c r="B228" s="237"/>
      <c r="C228" s="73" t="s">
        <v>265</v>
      </c>
      <c r="D228" s="69" t="s">
        <v>21</v>
      </c>
      <c r="E228" s="104" t="s">
        <v>357</v>
      </c>
      <c r="F228" s="109">
        <v>689.12099999999998</v>
      </c>
      <c r="G228" s="74"/>
      <c r="H228" s="74"/>
    </row>
    <row r="229" spans="1:8" ht="15" customHeight="1" x14ac:dyDescent="0.2">
      <c r="A229" s="260"/>
      <c r="B229" s="237"/>
      <c r="C229" s="239" t="s">
        <v>8</v>
      </c>
      <c r="D229" s="239"/>
      <c r="E229" s="239"/>
      <c r="F229" s="239"/>
      <c r="G229" s="239"/>
      <c r="H229" s="239"/>
    </row>
    <row r="230" spans="1:8" ht="29.25" customHeight="1" x14ac:dyDescent="0.2">
      <c r="A230" s="260"/>
      <c r="B230" s="237"/>
      <c r="C230" s="73" t="s">
        <v>268</v>
      </c>
      <c r="D230" s="69" t="s">
        <v>21</v>
      </c>
      <c r="E230" s="104" t="s">
        <v>358</v>
      </c>
      <c r="F230" s="74">
        <f>F226/F228</f>
        <v>13.200001160899173</v>
      </c>
      <c r="G230" s="74"/>
      <c r="H230" s="74"/>
    </row>
    <row r="231" spans="1:8" ht="15" customHeight="1" x14ac:dyDescent="0.2">
      <c r="A231" s="260"/>
      <c r="B231" s="237"/>
      <c r="C231" s="239" t="s">
        <v>10</v>
      </c>
      <c r="D231" s="239"/>
      <c r="E231" s="239"/>
      <c r="F231" s="239"/>
      <c r="G231" s="239"/>
      <c r="H231" s="239"/>
    </row>
    <row r="232" spans="1:8" ht="32.25" customHeight="1" x14ac:dyDescent="0.2">
      <c r="A232" s="260"/>
      <c r="B232" s="237"/>
      <c r="C232" s="1" t="s">
        <v>269</v>
      </c>
      <c r="D232" s="69" t="s">
        <v>23</v>
      </c>
      <c r="E232" s="69" t="s">
        <v>22</v>
      </c>
      <c r="F232" s="69">
        <v>100</v>
      </c>
      <c r="G232" s="69"/>
      <c r="H232" s="69"/>
    </row>
    <row r="233" spans="1:8" ht="15" customHeight="1" x14ac:dyDescent="0.2">
      <c r="A233" s="240" t="s">
        <v>25</v>
      </c>
      <c r="B233" s="240"/>
      <c r="C233" s="240"/>
      <c r="D233" s="240"/>
      <c r="E233" s="240"/>
      <c r="F233" s="240"/>
      <c r="G233" s="240"/>
      <c r="H233" s="240"/>
    </row>
    <row r="234" spans="1:8" ht="15" customHeight="1" x14ac:dyDescent="0.2">
      <c r="A234" s="264" t="s">
        <v>35</v>
      </c>
      <c r="B234" s="264"/>
      <c r="C234" s="264"/>
      <c r="D234" s="264"/>
      <c r="E234" s="264"/>
      <c r="F234" s="228">
        <v>2025</v>
      </c>
      <c r="G234" s="228">
        <v>2026</v>
      </c>
      <c r="H234" s="228">
        <v>2027</v>
      </c>
    </row>
    <row r="235" spans="1:8" ht="15" customHeight="1" x14ac:dyDescent="0.2">
      <c r="A235" s="264"/>
      <c r="B235" s="264"/>
      <c r="C235" s="264"/>
      <c r="D235" s="264"/>
      <c r="E235" s="264"/>
      <c r="F235" s="229">
        <f>F238+F247+F256+F265+F274+F283+F292+F301+F310+F319+F328+F355+F337+F346+F364</f>
        <v>47803.178</v>
      </c>
      <c r="G235" s="229">
        <f>G238+G247+G256+G265+G274+G283+G292+G301+G310+G319+G328+G355+G337+G346</f>
        <v>41800.71</v>
      </c>
      <c r="H235" s="229">
        <f>H238+H247+H256+H265+H274+H283+H292+H301+H310+H319+H328+H355+H337+H346</f>
        <v>37814.43</v>
      </c>
    </row>
    <row r="236" spans="1:8" s="125" customFormat="1" ht="27.75" customHeight="1" x14ac:dyDescent="0.2">
      <c r="A236" s="231" t="s">
        <v>101</v>
      </c>
      <c r="B236" s="246" t="s">
        <v>37</v>
      </c>
      <c r="C236" s="238" t="str">
        <f>'Додаток 1 2025-2027'!B44</f>
        <v>Капітальний ремонт ділянки теплових мереж від ЦТП № 29 до вводу у житлові будинки по просп. Григорівського десанту, 26, 28, 30/16, вул. Хіміків, 18, будівель по просп. Григорівського десанту, 26а та 24а  м.Южного Одеської області</v>
      </c>
      <c r="D236" s="238"/>
      <c r="E236" s="238"/>
      <c r="F236" s="238"/>
      <c r="G236" s="238"/>
      <c r="H236" s="238"/>
    </row>
    <row r="237" spans="1:8" s="138" customFormat="1" ht="15" customHeight="1" x14ac:dyDescent="0.2">
      <c r="A237" s="232"/>
      <c r="B237" s="247"/>
      <c r="C237" s="256" t="s">
        <v>6</v>
      </c>
      <c r="D237" s="256"/>
      <c r="E237" s="256"/>
      <c r="F237" s="256"/>
      <c r="G237" s="256"/>
      <c r="H237" s="256"/>
    </row>
    <row r="238" spans="1:8" s="125" customFormat="1" ht="15" customHeight="1" x14ac:dyDescent="0.2">
      <c r="A238" s="232"/>
      <c r="B238" s="247"/>
      <c r="C238" s="11" t="s">
        <v>176</v>
      </c>
      <c r="D238" s="152" t="s">
        <v>11</v>
      </c>
      <c r="E238" s="152" t="s">
        <v>155</v>
      </c>
      <c r="F238" s="175">
        <f>'Додаток 1 2025-2027'!F44</f>
        <v>7897.2550000000001</v>
      </c>
      <c r="G238" s="15">
        <f>'Додаток 1 2025-2027'!G44</f>
        <v>0</v>
      </c>
      <c r="H238" s="15">
        <f>'Додаток 1 2025-2027'!H44</f>
        <v>0</v>
      </c>
    </row>
    <row r="239" spans="1:8" s="138" customFormat="1" ht="15" customHeight="1" x14ac:dyDescent="0.2">
      <c r="A239" s="232"/>
      <c r="B239" s="247"/>
      <c r="C239" s="298" t="s">
        <v>7</v>
      </c>
      <c r="D239" s="298"/>
      <c r="E239" s="298"/>
      <c r="F239" s="298"/>
      <c r="G239" s="298"/>
      <c r="H239" s="298"/>
    </row>
    <row r="240" spans="1:8" s="125" customFormat="1" ht="15" customHeight="1" x14ac:dyDescent="0.2">
      <c r="A240" s="232"/>
      <c r="B240" s="247"/>
      <c r="C240" s="11" t="s">
        <v>177</v>
      </c>
      <c r="D240" s="163" t="s">
        <v>132</v>
      </c>
      <c r="E240" s="163" t="s">
        <v>141</v>
      </c>
      <c r="F240" s="176">
        <v>0.44400000000000001</v>
      </c>
      <c r="G240" s="150"/>
      <c r="H240" s="15"/>
    </row>
    <row r="241" spans="1:8" s="125" customFormat="1" ht="15" customHeight="1" x14ac:dyDescent="0.2">
      <c r="A241" s="232"/>
      <c r="B241" s="247"/>
      <c r="C241" s="298" t="s">
        <v>8</v>
      </c>
      <c r="D241" s="298"/>
      <c r="E241" s="298"/>
      <c r="F241" s="298"/>
      <c r="G241" s="298"/>
      <c r="H241" s="298"/>
    </row>
    <row r="242" spans="1:8" s="125" customFormat="1" ht="15" customHeight="1" x14ac:dyDescent="0.2">
      <c r="A242" s="232"/>
      <c r="B242" s="247"/>
      <c r="C242" s="11" t="s">
        <v>178</v>
      </c>
      <c r="D242" s="166" t="s">
        <v>21</v>
      </c>
      <c r="E242" s="163" t="s">
        <v>329</v>
      </c>
      <c r="F242" s="12">
        <f>F238/F240</f>
        <v>17786.610360360359</v>
      </c>
      <c r="G242" s="15"/>
      <c r="H242" s="15"/>
    </row>
    <row r="243" spans="1:8" s="125" customFormat="1" ht="15" customHeight="1" x14ac:dyDescent="0.2">
      <c r="A243" s="232"/>
      <c r="B243" s="247"/>
      <c r="C243" s="298" t="s">
        <v>10</v>
      </c>
      <c r="D243" s="298"/>
      <c r="E243" s="298"/>
      <c r="F243" s="298"/>
      <c r="G243" s="298"/>
      <c r="H243" s="298"/>
    </row>
    <row r="244" spans="1:8" s="125" customFormat="1" ht="15" customHeight="1" x14ac:dyDescent="0.2">
      <c r="A244" s="233"/>
      <c r="B244" s="247"/>
      <c r="C244" s="11" t="s">
        <v>151</v>
      </c>
      <c r="D244" s="127" t="s">
        <v>23</v>
      </c>
      <c r="E244" s="127" t="s">
        <v>22</v>
      </c>
      <c r="F244" s="126">
        <v>100</v>
      </c>
      <c r="G244" s="126"/>
      <c r="H244" s="126"/>
    </row>
    <row r="245" spans="1:8" s="125" customFormat="1" ht="15" customHeight="1" x14ac:dyDescent="0.2">
      <c r="A245" s="231" t="s">
        <v>102</v>
      </c>
      <c r="B245" s="237" t="s">
        <v>223</v>
      </c>
      <c r="C245" s="238" t="str">
        <f>'Додаток 1 2025-2027'!B45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45" s="238"/>
      <c r="E245" s="238"/>
      <c r="F245" s="238"/>
      <c r="G245" s="238"/>
      <c r="H245" s="238"/>
    </row>
    <row r="246" spans="1:8" s="125" customFormat="1" ht="15" customHeight="1" x14ac:dyDescent="0.2">
      <c r="A246" s="232"/>
      <c r="B246" s="237"/>
      <c r="C246" s="256" t="s">
        <v>6</v>
      </c>
      <c r="D246" s="256"/>
      <c r="E246" s="256"/>
      <c r="F246" s="256"/>
      <c r="G246" s="256"/>
      <c r="H246" s="256"/>
    </row>
    <row r="247" spans="1:8" s="125" customFormat="1" ht="15" customHeight="1" x14ac:dyDescent="0.2">
      <c r="A247" s="232"/>
      <c r="B247" s="237"/>
      <c r="C247" s="11" t="s">
        <v>225</v>
      </c>
      <c r="D247" s="163" t="s">
        <v>11</v>
      </c>
      <c r="E247" s="163" t="s">
        <v>155</v>
      </c>
      <c r="F247" s="15">
        <f>'Додаток 1 2025-2027'!F45</f>
        <v>4036.5859999999998</v>
      </c>
      <c r="G247" s="15">
        <f>'Додаток 1 2025-2027'!G45</f>
        <v>0</v>
      </c>
      <c r="H247" s="15">
        <f>'Додаток 1 2025-2027'!H45</f>
        <v>0</v>
      </c>
    </row>
    <row r="248" spans="1:8" s="125" customFormat="1" ht="15" customHeight="1" x14ac:dyDescent="0.2">
      <c r="A248" s="232"/>
      <c r="B248" s="237"/>
      <c r="C248" s="256" t="s">
        <v>7</v>
      </c>
      <c r="D248" s="256"/>
      <c r="E248" s="256"/>
      <c r="F248" s="256"/>
      <c r="G248" s="256"/>
      <c r="H248" s="256"/>
    </row>
    <row r="249" spans="1:8" s="125" customFormat="1" ht="15" customHeight="1" x14ac:dyDescent="0.2">
      <c r="A249" s="232"/>
      <c r="B249" s="237"/>
      <c r="C249" s="11" t="s">
        <v>224</v>
      </c>
      <c r="D249" s="163" t="s">
        <v>132</v>
      </c>
      <c r="E249" s="163" t="s">
        <v>70</v>
      </c>
      <c r="F249" s="207">
        <v>0.37680000000000002</v>
      </c>
      <c r="G249" s="150"/>
      <c r="H249" s="150"/>
    </row>
    <row r="250" spans="1:8" s="125" customFormat="1" ht="15" customHeight="1" x14ac:dyDescent="0.2">
      <c r="A250" s="232"/>
      <c r="B250" s="237"/>
      <c r="C250" s="256" t="s">
        <v>8</v>
      </c>
      <c r="D250" s="256"/>
      <c r="E250" s="256"/>
      <c r="F250" s="256"/>
      <c r="G250" s="256"/>
      <c r="H250" s="256"/>
    </row>
    <row r="251" spans="1:8" s="125" customFormat="1" ht="15" customHeight="1" x14ac:dyDescent="0.25">
      <c r="A251" s="232"/>
      <c r="B251" s="237"/>
      <c r="C251" s="11" t="s">
        <v>339</v>
      </c>
      <c r="D251" s="163" t="s">
        <v>21</v>
      </c>
      <c r="E251" s="163" t="s">
        <v>338</v>
      </c>
      <c r="F251" s="164">
        <f>F247/F249</f>
        <v>10712.807855626326</v>
      </c>
      <c r="G251" s="15"/>
      <c r="H251" s="174"/>
    </row>
    <row r="252" spans="1:8" s="125" customFormat="1" ht="15" customHeight="1" x14ac:dyDescent="0.2">
      <c r="A252" s="232"/>
      <c r="B252" s="237"/>
      <c r="C252" s="256" t="s">
        <v>10</v>
      </c>
      <c r="D252" s="256"/>
      <c r="E252" s="256"/>
      <c r="F252" s="256"/>
      <c r="G252" s="256"/>
      <c r="H252" s="256"/>
    </row>
    <row r="253" spans="1:8" s="125" customFormat="1" ht="15" customHeight="1" x14ac:dyDescent="0.25">
      <c r="A253" s="233"/>
      <c r="B253" s="237"/>
      <c r="C253" s="11" t="s">
        <v>151</v>
      </c>
      <c r="D253" s="163" t="s">
        <v>23</v>
      </c>
      <c r="E253" s="163" t="s">
        <v>22</v>
      </c>
      <c r="F253" s="163">
        <v>100</v>
      </c>
      <c r="G253" s="163"/>
      <c r="H253" s="168"/>
    </row>
    <row r="254" spans="1:8" s="125" customFormat="1" ht="15" customHeight="1" x14ac:dyDescent="0.2">
      <c r="A254" s="231" t="s">
        <v>103</v>
      </c>
      <c r="B254" s="237" t="s">
        <v>37</v>
      </c>
      <c r="C254" s="238" t="str">
        <f>'Додаток 1 2025-2027'!B46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54" s="238"/>
      <c r="E254" s="238"/>
      <c r="F254" s="238"/>
      <c r="G254" s="238"/>
      <c r="H254" s="238"/>
    </row>
    <row r="255" spans="1:8" s="125" customFormat="1" ht="15" customHeight="1" x14ac:dyDescent="0.2">
      <c r="A255" s="232"/>
      <c r="B255" s="237"/>
      <c r="C255" s="256" t="s">
        <v>6</v>
      </c>
      <c r="D255" s="256"/>
      <c r="E255" s="256"/>
      <c r="F255" s="256"/>
      <c r="G255" s="256"/>
      <c r="H255" s="256"/>
    </row>
    <row r="256" spans="1:8" s="125" customFormat="1" ht="30" customHeight="1" x14ac:dyDescent="0.2">
      <c r="A256" s="232"/>
      <c r="B256" s="237"/>
      <c r="C256" s="11" t="s">
        <v>341</v>
      </c>
      <c r="D256" s="158" t="s">
        <v>36</v>
      </c>
      <c r="E256" s="158" t="s">
        <v>155</v>
      </c>
      <c r="F256" s="15">
        <f>'Додаток 1 2025-2027'!F46</f>
        <v>200</v>
      </c>
      <c r="G256" s="15">
        <f>'Додаток 1 2025-2027'!G46</f>
        <v>0</v>
      </c>
      <c r="H256" s="15">
        <f>'Додаток 1 2025-2027'!H46</f>
        <v>0</v>
      </c>
    </row>
    <row r="257" spans="1:8" s="125" customFormat="1" ht="15" customHeight="1" x14ac:dyDescent="0.2">
      <c r="A257" s="232"/>
      <c r="B257" s="237"/>
      <c r="C257" s="256" t="s">
        <v>7</v>
      </c>
      <c r="D257" s="256"/>
      <c r="E257" s="256"/>
      <c r="F257" s="256"/>
      <c r="G257" s="256"/>
      <c r="H257" s="256"/>
    </row>
    <row r="258" spans="1:8" s="125" customFormat="1" ht="15" customHeight="1" x14ac:dyDescent="0.25">
      <c r="A258" s="232"/>
      <c r="B258" s="237"/>
      <c r="C258" s="11" t="s">
        <v>334</v>
      </c>
      <c r="D258" s="158" t="s">
        <v>21</v>
      </c>
      <c r="E258" s="158" t="s">
        <v>13</v>
      </c>
      <c r="F258" s="226">
        <v>1</v>
      </c>
      <c r="G258" s="15"/>
      <c r="H258" s="22"/>
    </row>
    <row r="259" spans="1:8" s="125" customFormat="1" ht="15" customHeight="1" x14ac:dyDescent="0.2">
      <c r="A259" s="232"/>
      <c r="B259" s="237"/>
      <c r="C259" s="256" t="s">
        <v>8</v>
      </c>
      <c r="D259" s="256"/>
      <c r="E259" s="256"/>
      <c r="F259" s="256"/>
      <c r="G259" s="256"/>
      <c r="H259" s="256"/>
    </row>
    <row r="260" spans="1:8" s="125" customFormat="1" ht="30.75" customHeight="1" x14ac:dyDescent="0.2">
      <c r="A260" s="232"/>
      <c r="B260" s="237"/>
      <c r="C260" s="11" t="s">
        <v>342</v>
      </c>
      <c r="D260" s="158" t="s">
        <v>21</v>
      </c>
      <c r="E260" s="158" t="s">
        <v>108</v>
      </c>
      <c r="F260" s="159">
        <f>F256/F258</f>
        <v>200</v>
      </c>
      <c r="G260" s="15"/>
      <c r="H260" s="15"/>
    </row>
    <row r="261" spans="1:8" s="125" customFormat="1" ht="15" customHeight="1" x14ac:dyDescent="0.2">
      <c r="A261" s="232"/>
      <c r="B261" s="237"/>
      <c r="C261" s="256" t="s">
        <v>10</v>
      </c>
      <c r="D261" s="256"/>
      <c r="E261" s="256"/>
      <c r="F261" s="256"/>
      <c r="G261" s="256"/>
      <c r="H261" s="256"/>
    </row>
    <row r="262" spans="1:8" s="125" customFormat="1" ht="15" customHeight="1" x14ac:dyDescent="0.2">
      <c r="A262" s="233"/>
      <c r="B262" s="237"/>
      <c r="C262" s="11" t="s">
        <v>336</v>
      </c>
      <c r="D262" s="158" t="s">
        <v>23</v>
      </c>
      <c r="E262" s="158" t="s">
        <v>22</v>
      </c>
      <c r="F262" s="158">
        <v>100</v>
      </c>
      <c r="G262" s="158"/>
      <c r="H262" s="158"/>
    </row>
    <row r="263" spans="1:8" s="125" customFormat="1" ht="15" customHeight="1" x14ac:dyDescent="0.2">
      <c r="A263" s="231" t="s">
        <v>104</v>
      </c>
      <c r="B263" s="237" t="s">
        <v>37</v>
      </c>
      <c r="C263" s="238" t="str">
        <f>'Додаток 1 2025-2027'!B47</f>
        <v>Капітальний ремонт ділянки теплових мереж від ТК-24 до ТК-25 м. Южного Одеської області</v>
      </c>
      <c r="D263" s="238"/>
      <c r="E263" s="238"/>
      <c r="F263" s="238"/>
      <c r="G263" s="238"/>
      <c r="H263" s="238"/>
    </row>
    <row r="264" spans="1:8" s="125" customFormat="1" ht="15" customHeight="1" x14ac:dyDescent="0.2">
      <c r="A264" s="232"/>
      <c r="B264" s="237"/>
      <c r="C264" s="256" t="s">
        <v>6</v>
      </c>
      <c r="D264" s="256"/>
      <c r="E264" s="256"/>
      <c r="F264" s="256"/>
      <c r="G264" s="256"/>
      <c r="H264" s="256"/>
    </row>
    <row r="265" spans="1:8" s="125" customFormat="1" ht="15" customHeight="1" x14ac:dyDescent="0.2">
      <c r="A265" s="232"/>
      <c r="B265" s="237"/>
      <c r="C265" s="11" t="s">
        <v>176</v>
      </c>
      <c r="D265" s="163" t="s">
        <v>11</v>
      </c>
      <c r="E265" s="163" t="s">
        <v>155</v>
      </c>
      <c r="F265" s="15">
        <f>'Додаток 1 2025-2027'!F47</f>
        <v>0</v>
      </c>
      <c r="G265" s="15">
        <f>'Додаток 1 2025-2027'!G47</f>
        <v>6345.28</v>
      </c>
      <c r="H265" s="15">
        <f>'Додаток 1 2025-2027'!H47</f>
        <v>0</v>
      </c>
    </row>
    <row r="266" spans="1:8" s="125" customFormat="1" ht="15" customHeight="1" x14ac:dyDescent="0.2">
      <c r="A266" s="232"/>
      <c r="B266" s="237"/>
      <c r="C266" s="256" t="s">
        <v>7</v>
      </c>
      <c r="D266" s="256"/>
      <c r="E266" s="256"/>
      <c r="F266" s="256"/>
      <c r="G266" s="256"/>
      <c r="H266" s="256"/>
    </row>
    <row r="267" spans="1:8" s="125" customFormat="1" ht="15" customHeight="1" x14ac:dyDescent="0.2">
      <c r="A267" s="232"/>
      <c r="B267" s="237"/>
      <c r="C267" s="11" t="s">
        <v>233</v>
      </c>
      <c r="D267" s="163" t="s">
        <v>132</v>
      </c>
      <c r="E267" s="163" t="s">
        <v>52</v>
      </c>
      <c r="F267" s="165"/>
      <c r="G267" s="176">
        <v>0.32400000000000001</v>
      </c>
      <c r="H267" s="150"/>
    </row>
    <row r="268" spans="1:8" s="125" customFormat="1" ht="15" customHeight="1" x14ac:dyDescent="0.2">
      <c r="A268" s="232"/>
      <c r="B268" s="237"/>
      <c r="C268" s="256" t="s">
        <v>8</v>
      </c>
      <c r="D268" s="256"/>
      <c r="E268" s="256"/>
      <c r="F268" s="256"/>
      <c r="G268" s="256"/>
      <c r="H268" s="256"/>
    </row>
    <row r="269" spans="1:8" s="125" customFormat="1" ht="15" customHeight="1" x14ac:dyDescent="0.2">
      <c r="A269" s="232"/>
      <c r="B269" s="237"/>
      <c r="C269" s="11" t="s">
        <v>234</v>
      </c>
      <c r="D269" s="163" t="s">
        <v>21</v>
      </c>
      <c r="E269" s="163" t="s">
        <v>73</v>
      </c>
      <c r="F269" s="164"/>
      <c r="G269" s="15">
        <f>G265/G267</f>
        <v>19584.197530864196</v>
      </c>
      <c r="H269" s="15"/>
    </row>
    <row r="270" spans="1:8" s="125" customFormat="1" ht="15" customHeight="1" x14ac:dyDescent="0.2">
      <c r="A270" s="232"/>
      <c r="B270" s="237"/>
      <c r="C270" s="256" t="s">
        <v>10</v>
      </c>
      <c r="D270" s="256"/>
      <c r="E270" s="256"/>
      <c r="F270" s="256"/>
      <c r="G270" s="256"/>
      <c r="H270" s="256"/>
    </row>
    <row r="271" spans="1:8" s="125" customFormat="1" ht="15" customHeight="1" x14ac:dyDescent="0.25">
      <c r="A271" s="233"/>
      <c r="B271" s="237"/>
      <c r="C271" s="11" t="s">
        <v>151</v>
      </c>
      <c r="D271" s="163" t="s">
        <v>23</v>
      </c>
      <c r="E271" s="163" t="s">
        <v>22</v>
      </c>
      <c r="F271" s="163"/>
      <c r="G271" s="163">
        <v>100</v>
      </c>
      <c r="H271" s="168"/>
    </row>
    <row r="272" spans="1:8" s="125" customFormat="1" ht="26.45" customHeight="1" x14ac:dyDescent="0.2">
      <c r="A272" s="231" t="s">
        <v>105</v>
      </c>
      <c r="B272" s="246" t="s">
        <v>223</v>
      </c>
      <c r="C272" s="238" t="str">
        <f>'Додаток 1 2025-2027'!B48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72" s="238"/>
      <c r="E272" s="238"/>
      <c r="F272" s="238"/>
      <c r="G272" s="238"/>
      <c r="H272" s="238"/>
    </row>
    <row r="273" spans="1:8" s="125" customFormat="1" ht="15.6" customHeight="1" x14ac:dyDescent="0.2">
      <c r="A273" s="232"/>
      <c r="B273" s="247"/>
      <c r="C273" s="256" t="s">
        <v>6</v>
      </c>
      <c r="D273" s="256"/>
      <c r="E273" s="256"/>
      <c r="F273" s="256"/>
      <c r="G273" s="256"/>
      <c r="H273" s="256"/>
    </row>
    <row r="274" spans="1:8" s="125" customFormat="1" ht="29.25" customHeight="1" x14ac:dyDescent="0.2">
      <c r="A274" s="232"/>
      <c r="B274" s="247"/>
      <c r="C274" s="11" t="s">
        <v>428</v>
      </c>
      <c r="D274" s="153" t="s">
        <v>36</v>
      </c>
      <c r="E274" s="152" t="s">
        <v>333</v>
      </c>
      <c r="F274" s="15">
        <f>'Додаток 1 2025-2027'!F48</f>
        <v>0</v>
      </c>
      <c r="G274" s="15">
        <f>'Додаток 1 2025-2027'!G48</f>
        <v>280</v>
      </c>
      <c r="H274" s="15">
        <f>'Додаток 1 2025-2027'!H48</f>
        <v>0</v>
      </c>
    </row>
    <row r="275" spans="1:8" s="125" customFormat="1" ht="15" customHeight="1" x14ac:dyDescent="0.2">
      <c r="A275" s="232"/>
      <c r="B275" s="247"/>
      <c r="C275" s="256" t="s">
        <v>7</v>
      </c>
      <c r="D275" s="256"/>
      <c r="E275" s="256"/>
      <c r="F275" s="256"/>
      <c r="G275" s="256"/>
      <c r="H275" s="256"/>
    </row>
    <row r="276" spans="1:8" s="125" customFormat="1" ht="15" customHeight="1" x14ac:dyDescent="0.25">
      <c r="A276" s="232"/>
      <c r="B276" s="247"/>
      <c r="C276" s="155" t="s">
        <v>375</v>
      </c>
      <c r="D276" s="156" t="s">
        <v>21</v>
      </c>
      <c r="E276" s="152" t="s">
        <v>13</v>
      </c>
      <c r="F276" s="12"/>
      <c r="G276" s="227">
        <v>1</v>
      </c>
      <c r="H276" s="15"/>
    </row>
    <row r="277" spans="1:8" s="125" customFormat="1" ht="15" customHeight="1" x14ac:dyDescent="0.2">
      <c r="A277" s="232"/>
      <c r="B277" s="247"/>
      <c r="C277" s="256" t="s">
        <v>8</v>
      </c>
      <c r="D277" s="256"/>
      <c r="E277" s="256"/>
      <c r="F277" s="256"/>
      <c r="G277" s="256"/>
      <c r="H277" s="256"/>
    </row>
    <row r="278" spans="1:8" s="125" customFormat="1" ht="15" customHeight="1" x14ac:dyDescent="0.25">
      <c r="A278" s="232"/>
      <c r="B278" s="247"/>
      <c r="C278" s="11" t="s">
        <v>376</v>
      </c>
      <c r="D278" s="156" t="s">
        <v>21</v>
      </c>
      <c r="E278" s="152" t="s">
        <v>353</v>
      </c>
      <c r="F278" s="12"/>
      <c r="G278" s="12">
        <f>G274/G276</f>
        <v>280</v>
      </c>
      <c r="H278" s="15"/>
    </row>
    <row r="279" spans="1:8" s="125" customFormat="1" ht="15" customHeight="1" x14ac:dyDescent="0.2">
      <c r="A279" s="232"/>
      <c r="B279" s="247"/>
      <c r="C279" s="256" t="s">
        <v>10</v>
      </c>
      <c r="D279" s="256"/>
      <c r="E279" s="256"/>
      <c r="F279" s="256"/>
      <c r="G279" s="256"/>
      <c r="H279" s="256"/>
    </row>
    <row r="280" spans="1:8" s="125" customFormat="1" ht="15" customHeight="1" x14ac:dyDescent="0.25">
      <c r="A280" s="233"/>
      <c r="B280" s="248"/>
      <c r="C280" s="11" t="s">
        <v>377</v>
      </c>
      <c r="D280" s="152" t="s">
        <v>23</v>
      </c>
      <c r="E280" s="152" t="s">
        <v>22</v>
      </c>
      <c r="F280" s="152"/>
      <c r="G280" s="152">
        <v>100</v>
      </c>
      <c r="H280" s="156"/>
    </row>
    <row r="281" spans="1:8" s="125" customFormat="1" ht="15.6" customHeight="1" x14ac:dyDescent="0.2">
      <c r="A281" s="231" t="s">
        <v>106</v>
      </c>
      <c r="B281" s="248" t="s">
        <v>37</v>
      </c>
      <c r="C281" s="238" t="str">
        <f>'Додаток 1 2025-2027'!B49</f>
        <v>Коригування проєкту "Капітальний ремонт ділянки теплових мереж від ТК-17 до ЦТП № 24 м. Южного Одеської області"</v>
      </c>
      <c r="D281" s="238"/>
      <c r="E281" s="238"/>
      <c r="F281" s="238"/>
      <c r="G281" s="238"/>
      <c r="H281" s="238"/>
    </row>
    <row r="282" spans="1:8" s="125" customFormat="1" ht="15" customHeight="1" x14ac:dyDescent="0.2">
      <c r="A282" s="232"/>
      <c r="B282" s="237"/>
      <c r="C282" s="256" t="s">
        <v>6</v>
      </c>
      <c r="D282" s="256"/>
      <c r="E282" s="256"/>
      <c r="F282" s="256"/>
      <c r="G282" s="256"/>
      <c r="H282" s="256"/>
    </row>
    <row r="283" spans="1:8" s="125" customFormat="1" ht="32.25" customHeight="1" x14ac:dyDescent="0.2">
      <c r="A283" s="232"/>
      <c r="B283" s="237"/>
      <c r="C283" s="11" t="s">
        <v>341</v>
      </c>
      <c r="D283" s="152" t="s">
        <v>36</v>
      </c>
      <c r="E283" s="152" t="s">
        <v>155</v>
      </c>
      <c r="F283" s="15">
        <f>'Додаток 1 2025-2027'!F49</f>
        <v>0</v>
      </c>
      <c r="G283" s="15">
        <f>'Додаток 1 2025-2027'!G49</f>
        <v>0</v>
      </c>
      <c r="H283" s="15">
        <f>'Додаток 1 2025-2027'!H49</f>
        <v>240</v>
      </c>
    </row>
    <row r="284" spans="1:8" s="125" customFormat="1" ht="15" customHeight="1" x14ac:dyDescent="0.2">
      <c r="A284" s="232"/>
      <c r="B284" s="237"/>
      <c r="C284" s="256" t="s">
        <v>7</v>
      </c>
      <c r="D284" s="256"/>
      <c r="E284" s="256"/>
      <c r="F284" s="256"/>
      <c r="G284" s="256"/>
      <c r="H284" s="256"/>
    </row>
    <row r="285" spans="1:8" s="125" customFormat="1" ht="15" customHeight="1" x14ac:dyDescent="0.25">
      <c r="A285" s="232"/>
      <c r="B285" s="237"/>
      <c r="C285" s="11" t="s">
        <v>334</v>
      </c>
      <c r="D285" s="152" t="s">
        <v>21</v>
      </c>
      <c r="E285" s="152" t="s">
        <v>13</v>
      </c>
      <c r="F285" s="154"/>
      <c r="G285" s="154"/>
      <c r="H285" s="157">
        <v>1</v>
      </c>
    </row>
    <row r="286" spans="1:8" s="125" customFormat="1" ht="15" customHeight="1" x14ac:dyDescent="0.2">
      <c r="A286" s="232"/>
      <c r="B286" s="237"/>
      <c r="C286" s="256" t="s">
        <v>8</v>
      </c>
      <c r="D286" s="256"/>
      <c r="E286" s="256"/>
      <c r="F286" s="256"/>
      <c r="G286" s="256"/>
      <c r="H286" s="256"/>
    </row>
    <row r="287" spans="1:8" s="125" customFormat="1" ht="31.5" customHeight="1" x14ac:dyDescent="0.2">
      <c r="A287" s="232"/>
      <c r="B287" s="237"/>
      <c r="C287" s="11" t="s">
        <v>342</v>
      </c>
      <c r="D287" s="152" t="s">
        <v>21</v>
      </c>
      <c r="E287" s="152" t="s">
        <v>330</v>
      </c>
      <c r="F287" s="15"/>
      <c r="G287" s="15"/>
      <c r="H287" s="15">
        <f>H283/H285</f>
        <v>240</v>
      </c>
    </row>
    <row r="288" spans="1:8" s="125" customFormat="1" ht="15" customHeight="1" x14ac:dyDescent="0.2">
      <c r="A288" s="232"/>
      <c r="B288" s="237"/>
      <c r="C288" s="256" t="s">
        <v>10</v>
      </c>
      <c r="D288" s="256"/>
      <c r="E288" s="256"/>
      <c r="F288" s="256"/>
      <c r="G288" s="256"/>
      <c r="H288" s="256"/>
    </row>
    <row r="289" spans="1:8" s="125" customFormat="1" ht="15" customHeight="1" x14ac:dyDescent="0.2">
      <c r="A289" s="233"/>
      <c r="B289" s="237"/>
      <c r="C289" s="11" t="s">
        <v>336</v>
      </c>
      <c r="D289" s="152" t="s">
        <v>23</v>
      </c>
      <c r="E289" s="152" t="s">
        <v>22</v>
      </c>
      <c r="F289" s="152"/>
      <c r="G289" s="138"/>
      <c r="H289" s="152">
        <v>100</v>
      </c>
    </row>
    <row r="290" spans="1:8" s="125" customFormat="1" ht="15" customHeight="1" x14ac:dyDescent="0.2">
      <c r="A290" s="231" t="s">
        <v>107</v>
      </c>
      <c r="B290" s="248" t="s">
        <v>37</v>
      </c>
      <c r="C290" s="238" t="str">
        <f>'Додаток 1 2025-2027'!B50</f>
        <v>Проєктні роботи "Капітальний ремонт ділянки теплових мереж від ТК-6 до ТК-15 м. Южного Одеського району Одеської області"</v>
      </c>
      <c r="D290" s="238"/>
      <c r="E290" s="238"/>
      <c r="F290" s="238"/>
      <c r="G290" s="238"/>
      <c r="H290" s="238"/>
    </row>
    <row r="291" spans="1:8" s="125" customFormat="1" ht="15" customHeight="1" x14ac:dyDescent="0.2">
      <c r="A291" s="232"/>
      <c r="B291" s="237"/>
      <c r="C291" s="256" t="s">
        <v>6</v>
      </c>
      <c r="D291" s="256"/>
      <c r="E291" s="256"/>
      <c r="F291" s="256"/>
      <c r="G291" s="256"/>
      <c r="H291" s="256"/>
    </row>
    <row r="292" spans="1:8" s="125" customFormat="1" ht="30" customHeight="1" x14ac:dyDescent="0.2">
      <c r="A292" s="232"/>
      <c r="B292" s="237"/>
      <c r="C292" s="87" t="s">
        <v>374</v>
      </c>
      <c r="D292" s="163" t="s">
        <v>36</v>
      </c>
      <c r="E292" s="163" t="s">
        <v>155</v>
      </c>
      <c r="F292" s="15">
        <f>'Додаток 1 2025-2027'!F50</f>
        <v>0</v>
      </c>
      <c r="G292" s="15">
        <f>'Додаток 1 2025-2027'!G50</f>
        <v>0</v>
      </c>
      <c r="H292" s="15">
        <f>'Додаток 1 2025-2027'!H50</f>
        <v>280</v>
      </c>
    </row>
    <row r="293" spans="1:8" s="125" customFormat="1" ht="15" customHeight="1" x14ac:dyDescent="0.2">
      <c r="A293" s="232"/>
      <c r="B293" s="237"/>
      <c r="C293" s="256" t="s">
        <v>7</v>
      </c>
      <c r="D293" s="256"/>
      <c r="E293" s="256"/>
      <c r="F293" s="256"/>
      <c r="G293" s="256"/>
      <c r="H293" s="256"/>
    </row>
    <row r="294" spans="1:8" s="125" customFormat="1" ht="15" customHeight="1" x14ac:dyDescent="0.25">
      <c r="A294" s="232"/>
      <c r="B294" s="237"/>
      <c r="C294" s="139" t="s">
        <v>375</v>
      </c>
      <c r="D294" s="163" t="s">
        <v>21</v>
      </c>
      <c r="E294" s="163" t="s">
        <v>13</v>
      </c>
      <c r="F294" s="167"/>
      <c r="G294" s="167"/>
      <c r="H294" s="157">
        <v>1</v>
      </c>
    </row>
    <row r="295" spans="1:8" s="125" customFormat="1" ht="15" customHeight="1" x14ac:dyDescent="0.2">
      <c r="A295" s="232"/>
      <c r="B295" s="237"/>
      <c r="C295" s="256" t="s">
        <v>8</v>
      </c>
      <c r="D295" s="256"/>
      <c r="E295" s="256"/>
      <c r="F295" s="256"/>
      <c r="G295" s="256"/>
      <c r="H295" s="256"/>
    </row>
    <row r="296" spans="1:8" s="125" customFormat="1" ht="15" customHeight="1" x14ac:dyDescent="0.2">
      <c r="A296" s="232"/>
      <c r="B296" s="237"/>
      <c r="C296" s="87" t="s">
        <v>376</v>
      </c>
      <c r="D296" s="163" t="s">
        <v>21</v>
      </c>
      <c r="E296" s="163" t="s">
        <v>330</v>
      </c>
      <c r="F296" s="15"/>
      <c r="G296" s="15"/>
      <c r="H296" s="15">
        <f>H292/H294</f>
        <v>280</v>
      </c>
    </row>
    <row r="297" spans="1:8" s="125" customFormat="1" ht="15" customHeight="1" x14ac:dyDescent="0.2">
      <c r="A297" s="232"/>
      <c r="B297" s="237"/>
      <c r="C297" s="256" t="s">
        <v>10</v>
      </c>
      <c r="D297" s="256"/>
      <c r="E297" s="256"/>
      <c r="F297" s="256"/>
      <c r="G297" s="256"/>
      <c r="H297" s="256"/>
    </row>
    <row r="298" spans="1:8" s="125" customFormat="1" ht="15" customHeight="1" x14ac:dyDescent="0.2">
      <c r="A298" s="233"/>
      <c r="B298" s="237"/>
      <c r="C298" s="11" t="s">
        <v>377</v>
      </c>
      <c r="D298" s="163" t="s">
        <v>23</v>
      </c>
      <c r="E298" s="163" t="s">
        <v>22</v>
      </c>
      <c r="F298" s="163"/>
      <c r="G298" s="138"/>
      <c r="H298" s="163">
        <v>100</v>
      </c>
    </row>
    <row r="299" spans="1:8" s="125" customFormat="1" ht="27.75" customHeight="1" x14ac:dyDescent="0.2">
      <c r="A299" s="231" t="s">
        <v>135</v>
      </c>
      <c r="B299" s="248" t="s">
        <v>37</v>
      </c>
      <c r="C299" s="238" t="str">
        <f>'Додаток 1 2025-2027'!B51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299" s="238"/>
      <c r="E299" s="238"/>
      <c r="F299" s="238"/>
      <c r="G299" s="238"/>
      <c r="H299" s="238"/>
    </row>
    <row r="300" spans="1:8" s="125" customFormat="1" ht="15" customHeight="1" x14ac:dyDescent="0.2">
      <c r="A300" s="232"/>
      <c r="B300" s="237"/>
      <c r="C300" s="256" t="s">
        <v>6</v>
      </c>
      <c r="D300" s="256"/>
      <c r="E300" s="256"/>
      <c r="F300" s="256"/>
      <c r="G300" s="256"/>
      <c r="H300" s="256"/>
    </row>
    <row r="301" spans="1:8" s="125" customFormat="1" ht="28.5" customHeight="1" x14ac:dyDescent="0.2">
      <c r="A301" s="232"/>
      <c r="B301" s="237"/>
      <c r="C301" s="87" t="s">
        <v>374</v>
      </c>
      <c r="D301" s="158" t="s">
        <v>36</v>
      </c>
      <c r="E301" s="158" t="s">
        <v>155</v>
      </c>
      <c r="F301" s="15">
        <f>'Додаток 1 2025-2027'!F51</f>
        <v>0</v>
      </c>
      <c r="G301" s="15">
        <f>'Додаток 1 2025-2027'!G51</f>
        <v>0</v>
      </c>
      <c r="H301" s="15">
        <f>'Додаток 1 2025-2027'!H51</f>
        <v>480</v>
      </c>
    </row>
    <row r="302" spans="1:8" s="125" customFormat="1" ht="15" customHeight="1" x14ac:dyDescent="0.2">
      <c r="A302" s="232"/>
      <c r="B302" s="237"/>
      <c r="C302" s="256" t="s">
        <v>7</v>
      </c>
      <c r="D302" s="256"/>
      <c r="E302" s="256"/>
      <c r="F302" s="256"/>
      <c r="G302" s="256"/>
      <c r="H302" s="256"/>
    </row>
    <row r="303" spans="1:8" s="125" customFormat="1" ht="15" customHeight="1" x14ac:dyDescent="0.2">
      <c r="A303" s="232"/>
      <c r="B303" s="237"/>
      <c r="C303" s="139" t="s">
        <v>375</v>
      </c>
      <c r="D303" s="158" t="s">
        <v>21</v>
      </c>
      <c r="E303" s="158" t="s">
        <v>13</v>
      </c>
      <c r="F303" s="160"/>
      <c r="G303" s="160"/>
      <c r="H303" s="160">
        <v>1</v>
      </c>
    </row>
    <row r="304" spans="1:8" s="125" customFormat="1" ht="15" customHeight="1" x14ac:dyDescent="0.2">
      <c r="A304" s="232"/>
      <c r="B304" s="237"/>
      <c r="C304" s="256" t="s">
        <v>8</v>
      </c>
      <c r="D304" s="256"/>
      <c r="E304" s="256"/>
      <c r="F304" s="256"/>
      <c r="G304" s="256"/>
      <c r="H304" s="256"/>
    </row>
    <row r="305" spans="1:8" s="125" customFormat="1" ht="15" customHeight="1" x14ac:dyDescent="0.2">
      <c r="A305" s="232"/>
      <c r="B305" s="237"/>
      <c r="C305" s="87" t="s">
        <v>376</v>
      </c>
      <c r="D305" s="158" t="s">
        <v>21</v>
      </c>
      <c r="E305" s="158" t="s">
        <v>330</v>
      </c>
      <c r="F305" s="15"/>
      <c r="G305" s="15"/>
      <c r="H305" s="15">
        <f>H301/H303</f>
        <v>480</v>
      </c>
    </row>
    <row r="306" spans="1:8" s="125" customFormat="1" ht="15" customHeight="1" x14ac:dyDescent="0.2">
      <c r="A306" s="232"/>
      <c r="B306" s="237"/>
      <c r="C306" s="256" t="s">
        <v>10</v>
      </c>
      <c r="D306" s="256"/>
      <c r="E306" s="256"/>
      <c r="F306" s="256"/>
      <c r="G306" s="256"/>
      <c r="H306" s="256"/>
    </row>
    <row r="307" spans="1:8" s="125" customFormat="1" ht="15" customHeight="1" x14ac:dyDescent="0.25">
      <c r="A307" s="233"/>
      <c r="B307" s="237"/>
      <c r="C307" s="11" t="s">
        <v>377</v>
      </c>
      <c r="D307" s="158" t="s">
        <v>23</v>
      </c>
      <c r="E307" s="158" t="s">
        <v>22</v>
      </c>
      <c r="F307" s="158"/>
      <c r="G307" s="158"/>
      <c r="H307" s="161">
        <v>100</v>
      </c>
    </row>
    <row r="308" spans="1:8" s="125" customFormat="1" ht="15" customHeight="1" x14ac:dyDescent="0.2">
      <c r="A308" s="231" t="s">
        <v>173</v>
      </c>
      <c r="B308" s="248" t="s">
        <v>37</v>
      </c>
      <c r="C308" s="238" t="str">
        <f>'Додаток 1 2025-2027'!B52</f>
        <v>Проєктні роботи "Капітальний ремонт ділянки теплових мереж від ЦТП № 31 до ТК-31/4 м. Южного Одеського району Одеської області"</v>
      </c>
      <c r="D308" s="238"/>
      <c r="E308" s="238"/>
      <c r="F308" s="238"/>
      <c r="G308" s="238"/>
      <c r="H308" s="238"/>
    </row>
    <row r="309" spans="1:8" s="125" customFormat="1" ht="15" customHeight="1" x14ac:dyDescent="0.2">
      <c r="A309" s="232"/>
      <c r="B309" s="237"/>
      <c r="C309" s="256" t="s">
        <v>6</v>
      </c>
      <c r="D309" s="256"/>
      <c r="E309" s="256"/>
      <c r="F309" s="256"/>
      <c r="G309" s="256"/>
      <c r="H309" s="256"/>
    </row>
    <row r="310" spans="1:8" s="125" customFormat="1" ht="28.5" customHeight="1" x14ac:dyDescent="0.2">
      <c r="A310" s="232"/>
      <c r="B310" s="237"/>
      <c r="C310" s="87" t="s">
        <v>374</v>
      </c>
      <c r="D310" s="152" t="s">
        <v>36</v>
      </c>
      <c r="E310" s="152" t="s">
        <v>155</v>
      </c>
      <c r="F310" s="15">
        <f>'Додаток 1 2025-2027'!F52</f>
        <v>0</v>
      </c>
      <c r="G310" s="15">
        <f>'Додаток 1 2025-2027'!G52</f>
        <v>0</v>
      </c>
      <c r="H310" s="15">
        <f>'Додаток 1 2025-2027'!H52</f>
        <v>385</v>
      </c>
    </row>
    <row r="311" spans="1:8" s="125" customFormat="1" ht="15" customHeight="1" x14ac:dyDescent="0.2">
      <c r="A311" s="232"/>
      <c r="B311" s="237"/>
      <c r="C311" s="256" t="s">
        <v>7</v>
      </c>
      <c r="D311" s="256"/>
      <c r="E311" s="256"/>
      <c r="F311" s="256"/>
      <c r="G311" s="256"/>
      <c r="H311" s="256"/>
    </row>
    <row r="312" spans="1:8" s="125" customFormat="1" ht="15" customHeight="1" x14ac:dyDescent="0.2">
      <c r="A312" s="232"/>
      <c r="B312" s="237"/>
      <c r="C312" s="139" t="s">
        <v>375</v>
      </c>
      <c r="D312" s="152" t="s">
        <v>21</v>
      </c>
      <c r="E312" s="152" t="s">
        <v>13</v>
      </c>
      <c r="F312" s="154"/>
      <c r="G312" s="154"/>
      <c r="H312" s="154">
        <v>1</v>
      </c>
    </row>
    <row r="313" spans="1:8" s="125" customFormat="1" ht="15" customHeight="1" x14ac:dyDescent="0.2">
      <c r="A313" s="232"/>
      <c r="B313" s="237"/>
      <c r="C313" s="256" t="s">
        <v>8</v>
      </c>
      <c r="D313" s="256"/>
      <c r="E313" s="256"/>
      <c r="F313" s="256"/>
      <c r="G313" s="256"/>
      <c r="H313" s="256"/>
    </row>
    <row r="314" spans="1:8" s="125" customFormat="1" ht="15" customHeight="1" x14ac:dyDescent="0.2">
      <c r="A314" s="232"/>
      <c r="B314" s="237"/>
      <c r="C314" s="87" t="s">
        <v>376</v>
      </c>
      <c r="D314" s="152" t="s">
        <v>21</v>
      </c>
      <c r="E314" s="152" t="s">
        <v>330</v>
      </c>
      <c r="F314" s="15"/>
      <c r="G314" s="15"/>
      <c r="H314" s="15">
        <f>H310/H312</f>
        <v>385</v>
      </c>
    </row>
    <row r="315" spans="1:8" s="125" customFormat="1" ht="15" customHeight="1" x14ac:dyDescent="0.2">
      <c r="A315" s="232"/>
      <c r="B315" s="237"/>
      <c r="C315" s="256" t="s">
        <v>10</v>
      </c>
      <c r="D315" s="256"/>
      <c r="E315" s="256"/>
      <c r="F315" s="256"/>
      <c r="G315" s="256"/>
      <c r="H315" s="256"/>
    </row>
    <row r="316" spans="1:8" s="125" customFormat="1" ht="15" customHeight="1" x14ac:dyDescent="0.25">
      <c r="A316" s="233"/>
      <c r="B316" s="237"/>
      <c r="C316" s="11" t="s">
        <v>377</v>
      </c>
      <c r="D316" s="152" t="s">
        <v>23</v>
      </c>
      <c r="E316" s="152" t="s">
        <v>22</v>
      </c>
      <c r="F316" s="152"/>
      <c r="G316" s="138"/>
      <c r="H316" s="156">
        <v>100</v>
      </c>
    </row>
    <row r="317" spans="1:8" s="125" customFormat="1" ht="15" customHeight="1" x14ac:dyDescent="0.2">
      <c r="A317" s="231" t="s">
        <v>174</v>
      </c>
      <c r="B317" s="248" t="s">
        <v>37</v>
      </c>
      <c r="C317" s="299" t="str">
        <f>'Додаток 1 2025-2027'!B53</f>
        <v>Придбання запірної арматури для встановлення в теплових камерах м. Южного Одеського району Одеської області</v>
      </c>
      <c r="D317" s="299"/>
      <c r="E317" s="299"/>
      <c r="F317" s="299"/>
      <c r="G317" s="299"/>
      <c r="H317" s="299"/>
    </row>
    <row r="318" spans="1:8" s="125" customFormat="1" ht="15" customHeight="1" x14ac:dyDescent="0.2">
      <c r="A318" s="232"/>
      <c r="B318" s="237"/>
      <c r="C318" s="256" t="s">
        <v>6</v>
      </c>
      <c r="D318" s="256"/>
      <c r="E318" s="256"/>
      <c r="F318" s="256"/>
      <c r="G318" s="256"/>
      <c r="H318" s="256"/>
    </row>
    <row r="319" spans="1:8" s="125" customFormat="1" ht="30.75" customHeight="1" x14ac:dyDescent="0.2">
      <c r="A319" s="232"/>
      <c r="B319" s="237"/>
      <c r="C319" s="11" t="s">
        <v>219</v>
      </c>
      <c r="D319" s="152" t="s">
        <v>36</v>
      </c>
      <c r="E319" s="152" t="s">
        <v>155</v>
      </c>
      <c r="F319" s="15">
        <f>'Додаток 1 2025-2027'!F53</f>
        <v>0</v>
      </c>
      <c r="G319" s="15">
        <f>'Додаток 1 2025-2027'!G53</f>
        <v>0</v>
      </c>
      <c r="H319" s="15">
        <f>'Додаток 1 2025-2027'!H53</f>
        <v>199</v>
      </c>
    </row>
    <row r="320" spans="1:8" s="125" customFormat="1" ht="15" customHeight="1" x14ac:dyDescent="0.2">
      <c r="A320" s="232"/>
      <c r="B320" s="237"/>
      <c r="C320" s="256" t="s">
        <v>7</v>
      </c>
      <c r="D320" s="256"/>
      <c r="E320" s="256"/>
      <c r="F320" s="256"/>
      <c r="G320" s="256"/>
      <c r="H320" s="256"/>
    </row>
    <row r="321" spans="1:8" s="125" customFormat="1" ht="15" customHeight="1" x14ac:dyDescent="0.2">
      <c r="A321" s="232"/>
      <c r="B321" s="237"/>
      <c r="C321" s="11" t="s">
        <v>220</v>
      </c>
      <c r="D321" s="152" t="s">
        <v>21</v>
      </c>
      <c r="E321" s="152" t="s">
        <v>13</v>
      </c>
      <c r="F321" s="154"/>
      <c r="G321" s="154"/>
      <c r="H321" s="162">
        <v>55</v>
      </c>
    </row>
    <row r="322" spans="1:8" s="125" customFormat="1" ht="15" customHeight="1" x14ac:dyDescent="0.2">
      <c r="A322" s="232"/>
      <c r="B322" s="237"/>
      <c r="C322" s="256" t="s">
        <v>8</v>
      </c>
      <c r="D322" s="256"/>
      <c r="E322" s="256"/>
      <c r="F322" s="256"/>
      <c r="G322" s="256"/>
      <c r="H322" s="256"/>
    </row>
    <row r="323" spans="1:8" s="125" customFormat="1" ht="15" customHeight="1" x14ac:dyDescent="0.2">
      <c r="A323" s="232"/>
      <c r="B323" s="237"/>
      <c r="C323" s="11" t="s">
        <v>221</v>
      </c>
      <c r="D323" s="152" t="s">
        <v>21</v>
      </c>
      <c r="E323" s="152" t="s">
        <v>330</v>
      </c>
      <c r="F323" s="15"/>
      <c r="G323" s="15"/>
      <c r="H323" s="15">
        <f>H319/H321</f>
        <v>3.6181818181818182</v>
      </c>
    </row>
    <row r="324" spans="1:8" s="125" customFormat="1" ht="15" customHeight="1" x14ac:dyDescent="0.2">
      <c r="A324" s="232"/>
      <c r="B324" s="237"/>
      <c r="C324" s="256" t="s">
        <v>10</v>
      </c>
      <c r="D324" s="256"/>
      <c r="E324" s="256"/>
      <c r="F324" s="256"/>
      <c r="G324" s="256"/>
      <c r="H324" s="256"/>
    </row>
    <row r="325" spans="1:8" s="125" customFormat="1" ht="15" customHeight="1" x14ac:dyDescent="0.25">
      <c r="A325" s="233"/>
      <c r="B325" s="237"/>
      <c r="C325" s="11" t="s">
        <v>222</v>
      </c>
      <c r="D325" s="152" t="s">
        <v>23</v>
      </c>
      <c r="E325" s="152" t="s">
        <v>22</v>
      </c>
      <c r="F325" s="152"/>
      <c r="G325" s="156"/>
      <c r="H325" s="156">
        <v>100</v>
      </c>
    </row>
    <row r="326" spans="1:8" s="125" customFormat="1" ht="15" customHeight="1" x14ac:dyDescent="0.2">
      <c r="A326" s="231" t="s">
        <v>175</v>
      </c>
      <c r="B326" s="237" t="s">
        <v>37</v>
      </c>
      <c r="C326" s="238" t="str">
        <f>'Додаток 1 2025-2027'!B54</f>
        <v>Проєктні роботи "Капітальний ремонт ділянки теплових мереж від ТК-1 до ТК-17 м. Южного Одеського району Одеської області"</v>
      </c>
      <c r="D326" s="238"/>
      <c r="E326" s="238"/>
      <c r="F326" s="238"/>
      <c r="G326" s="238"/>
      <c r="H326" s="238"/>
    </row>
    <row r="327" spans="1:8" s="125" customFormat="1" ht="15" customHeight="1" x14ac:dyDescent="0.2">
      <c r="A327" s="232"/>
      <c r="B327" s="237"/>
      <c r="C327" s="256" t="s">
        <v>6</v>
      </c>
      <c r="D327" s="256"/>
      <c r="E327" s="256"/>
      <c r="F327" s="256"/>
      <c r="G327" s="256"/>
      <c r="H327" s="256"/>
    </row>
    <row r="328" spans="1:8" s="125" customFormat="1" ht="27.75" customHeight="1" x14ac:dyDescent="0.2">
      <c r="A328" s="232"/>
      <c r="B328" s="237"/>
      <c r="C328" s="87" t="s">
        <v>374</v>
      </c>
      <c r="D328" s="152" t="s">
        <v>36</v>
      </c>
      <c r="E328" s="152" t="s">
        <v>333</v>
      </c>
      <c r="F328" s="15">
        <f>'Додаток 1 2025-2027'!F54</f>
        <v>0</v>
      </c>
      <c r="G328" s="15">
        <f>'Додаток 1 2025-2027'!G54</f>
        <v>0</v>
      </c>
      <c r="H328" s="15">
        <f>'Додаток 1 2025-2027'!H54</f>
        <v>250</v>
      </c>
    </row>
    <row r="329" spans="1:8" s="125" customFormat="1" ht="15" customHeight="1" x14ac:dyDescent="0.2">
      <c r="A329" s="232"/>
      <c r="B329" s="237"/>
      <c r="C329" s="256" t="s">
        <v>7</v>
      </c>
      <c r="D329" s="256"/>
      <c r="E329" s="256"/>
      <c r="F329" s="256"/>
      <c r="G329" s="256"/>
      <c r="H329" s="256"/>
    </row>
    <row r="330" spans="1:8" s="125" customFormat="1" ht="15" customHeight="1" x14ac:dyDescent="0.2">
      <c r="A330" s="232"/>
      <c r="B330" s="237"/>
      <c r="C330" s="139" t="s">
        <v>375</v>
      </c>
      <c r="D330" s="152" t="s">
        <v>21</v>
      </c>
      <c r="E330" s="152" t="s">
        <v>13</v>
      </c>
      <c r="F330" s="154"/>
      <c r="G330" s="154"/>
      <c r="H330" s="154">
        <v>1</v>
      </c>
    </row>
    <row r="331" spans="1:8" s="125" customFormat="1" ht="15" customHeight="1" x14ac:dyDescent="0.2">
      <c r="A331" s="232"/>
      <c r="B331" s="237"/>
      <c r="C331" s="256" t="s">
        <v>8</v>
      </c>
      <c r="D331" s="256"/>
      <c r="E331" s="256"/>
      <c r="F331" s="256"/>
      <c r="G331" s="256"/>
      <c r="H331" s="256"/>
    </row>
    <row r="332" spans="1:8" s="125" customFormat="1" ht="15" customHeight="1" x14ac:dyDescent="0.2">
      <c r="A332" s="232"/>
      <c r="B332" s="237"/>
      <c r="C332" s="87" t="s">
        <v>376</v>
      </c>
      <c r="D332" s="152" t="s">
        <v>21</v>
      </c>
      <c r="E332" s="152" t="s">
        <v>343</v>
      </c>
      <c r="F332" s="15"/>
      <c r="G332" s="15"/>
      <c r="H332" s="15">
        <f>H328/H330</f>
        <v>250</v>
      </c>
    </row>
    <row r="333" spans="1:8" s="125" customFormat="1" ht="15" customHeight="1" x14ac:dyDescent="0.2">
      <c r="A333" s="232"/>
      <c r="B333" s="237"/>
      <c r="C333" s="256" t="s">
        <v>10</v>
      </c>
      <c r="D333" s="256"/>
      <c r="E333" s="256"/>
      <c r="F333" s="256"/>
      <c r="G333" s="256"/>
      <c r="H333" s="256"/>
    </row>
    <row r="334" spans="1:8" s="125" customFormat="1" ht="15" customHeight="1" x14ac:dyDescent="0.2">
      <c r="A334" s="233"/>
      <c r="B334" s="237"/>
      <c r="C334" s="11" t="s">
        <v>377</v>
      </c>
      <c r="D334" s="152" t="s">
        <v>23</v>
      </c>
      <c r="E334" s="152" t="s">
        <v>22</v>
      </c>
      <c r="F334" s="138"/>
      <c r="G334" s="152"/>
      <c r="H334" s="152">
        <v>100</v>
      </c>
    </row>
    <row r="335" spans="1:8" s="125" customFormat="1" ht="15" customHeight="1" x14ac:dyDescent="0.2">
      <c r="A335" s="231" t="s">
        <v>184</v>
      </c>
      <c r="B335" s="237" t="s">
        <v>37</v>
      </c>
      <c r="C335" s="238" t="str">
        <f>'Додаток 1 2025-2027'!B55</f>
        <v>Проєктні роботи "Капітальний ремонт ділянки теплових мереж від ТК-17 до ЦТП № 31 м. Южного Одеського району Одеської області"</v>
      </c>
      <c r="D335" s="238"/>
      <c r="E335" s="238"/>
      <c r="F335" s="238"/>
      <c r="G335" s="238"/>
      <c r="H335" s="238"/>
    </row>
    <row r="336" spans="1:8" s="125" customFormat="1" ht="15" customHeight="1" x14ac:dyDescent="0.2">
      <c r="A336" s="232"/>
      <c r="B336" s="237"/>
      <c r="C336" s="256" t="s">
        <v>6</v>
      </c>
      <c r="D336" s="256"/>
      <c r="E336" s="256"/>
      <c r="F336" s="256"/>
      <c r="G336" s="256"/>
      <c r="H336" s="256"/>
    </row>
    <row r="337" spans="1:8" s="125" customFormat="1" ht="27.75" customHeight="1" x14ac:dyDescent="0.2">
      <c r="A337" s="232"/>
      <c r="B337" s="237"/>
      <c r="C337" s="87" t="s">
        <v>374</v>
      </c>
      <c r="D337" s="158" t="s">
        <v>36</v>
      </c>
      <c r="E337" s="158" t="s">
        <v>333</v>
      </c>
      <c r="F337" s="15">
        <f>'Додаток 1 2025-2027'!F55</f>
        <v>0</v>
      </c>
      <c r="G337" s="15">
        <f>'Додаток 1 2025-2027'!G55</f>
        <v>0</v>
      </c>
      <c r="H337" s="15">
        <f>'Додаток 1 2025-2027'!H55</f>
        <v>425</v>
      </c>
    </row>
    <row r="338" spans="1:8" s="125" customFormat="1" ht="15" customHeight="1" x14ac:dyDescent="0.2">
      <c r="A338" s="232"/>
      <c r="B338" s="237"/>
      <c r="C338" s="256" t="s">
        <v>7</v>
      </c>
      <c r="D338" s="256"/>
      <c r="E338" s="256"/>
      <c r="F338" s="256"/>
      <c r="G338" s="256"/>
      <c r="H338" s="256"/>
    </row>
    <row r="339" spans="1:8" s="125" customFormat="1" ht="15" customHeight="1" x14ac:dyDescent="0.2">
      <c r="A339" s="232"/>
      <c r="B339" s="237"/>
      <c r="C339" s="139" t="s">
        <v>375</v>
      </c>
      <c r="D339" s="158" t="s">
        <v>21</v>
      </c>
      <c r="E339" s="158" t="s">
        <v>13</v>
      </c>
      <c r="F339" s="160"/>
      <c r="G339" s="160"/>
      <c r="H339" s="160">
        <v>1</v>
      </c>
    </row>
    <row r="340" spans="1:8" s="125" customFormat="1" ht="15" customHeight="1" x14ac:dyDescent="0.2">
      <c r="A340" s="232"/>
      <c r="B340" s="237"/>
      <c r="C340" s="256" t="s">
        <v>8</v>
      </c>
      <c r="D340" s="256"/>
      <c r="E340" s="256"/>
      <c r="F340" s="256"/>
      <c r="G340" s="256"/>
      <c r="H340" s="256"/>
    </row>
    <row r="341" spans="1:8" s="125" customFormat="1" ht="15" customHeight="1" x14ac:dyDescent="0.2">
      <c r="A341" s="232"/>
      <c r="B341" s="237"/>
      <c r="C341" s="87" t="s">
        <v>376</v>
      </c>
      <c r="D341" s="158" t="s">
        <v>21</v>
      </c>
      <c r="E341" s="158" t="s">
        <v>343</v>
      </c>
      <c r="F341" s="15"/>
      <c r="G341" s="15"/>
      <c r="H341" s="15">
        <f>H337/H339</f>
        <v>425</v>
      </c>
    </row>
    <row r="342" spans="1:8" s="125" customFormat="1" ht="15" customHeight="1" x14ac:dyDescent="0.2">
      <c r="A342" s="232"/>
      <c r="B342" s="237"/>
      <c r="C342" s="256" t="s">
        <v>10</v>
      </c>
      <c r="D342" s="256"/>
      <c r="E342" s="256"/>
      <c r="F342" s="256"/>
      <c r="G342" s="256"/>
      <c r="H342" s="256"/>
    </row>
    <row r="343" spans="1:8" s="125" customFormat="1" ht="15" customHeight="1" x14ac:dyDescent="0.2">
      <c r="A343" s="233"/>
      <c r="B343" s="237"/>
      <c r="C343" s="11" t="s">
        <v>377</v>
      </c>
      <c r="D343" s="158" t="s">
        <v>23</v>
      </c>
      <c r="E343" s="158" t="s">
        <v>22</v>
      </c>
      <c r="F343" s="138"/>
      <c r="G343" s="158"/>
      <c r="H343" s="158">
        <v>100</v>
      </c>
    </row>
    <row r="344" spans="1:8" s="125" customFormat="1" ht="28.15" customHeight="1" x14ac:dyDescent="0.2">
      <c r="A344" s="231" t="s">
        <v>206</v>
      </c>
      <c r="B344" s="237" t="s">
        <v>37</v>
      </c>
      <c r="C344" s="238" t="str">
        <f>'Додаток 1 2025-2027'!B56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44" s="238"/>
      <c r="E344" s="238"/>
      <c r="F344" s="238"/>
      <c r="G344" s="238"/>
      <c r="H344" s="238"/>
    </row>
    <row r="345" spans="1:8" s="125" customFormat="1" ht="15" customHeight="1" x14ac:dyDescent="0.2">
      <c r="A345" s="232"/>
      <c r="B345" s="237"/>
      <c r="C345" s="256" t="s">
        <v>6</v>
      </c>
      <c r="D345" s="256"/>
      <c r="E345" s="256"/>
      <c r="F345" s="256"/>
      <c r="G345" s="256"/>
      <c r="H345" s="256"/>
    </row>
    <row r="346" spans="1:8" s="125" customFormat="1" ht="25.15" customHeight="1" x14ac:dyDescent="0.2">
      <c r="A346" s="232"/>
      <c r="B346" s="237"/>
      <c r="C346" s="87" t="s">
        <v>374</v>
      </c>
      <c r="D346" s="158" t="s">
        <v>36</v>
      </c>
      <c r="E346" s="158" t="s">
        <v>333</v>
      </c>
      <c r="F346" s="15">
        <f>'Додаток 1 2025-2027'!F56</f>
        <v>0</v>
      </c>
      <c r="G346" s="15">
        <f>'Додаток 1 2025-2027'!G56</f>
        <v>0</v>
      </c>
      <c r="H346" s="15">
        <f>'Додаток 1 2025-2027'!H56</f>
        <v>380</v>
      </c>
    </row>
    <row r="347" spans="1:8" s="125" customFormat="1" ht="15" customHeight="1" x14ac:dyDescent="0.2">
      <c r="A347" s="232"/>
      <c r="B347" s="237"/>
      <c r="C347" s="256" t="s">
        <v>7</v>
      </c>
      <c r="D347" s="256"/>
      <c r="E347" s="256"/>
      <c r="F347" s="256"/>
      <c r="G347" s="256"/>
      <c r="H347" s="256"/>
    </row>
    <row r="348" spans="1:8" s="125" customFormat="1" ht="15" customHeight="1" x14ac:dyDescent="0.2">
      <c r="A348" s="232"/>
      <c r="B348" s="237"/>
      <c r="C348" s="139" t="s">
        <v>375</v>
      </c>
      <c r="D348" s="158" t="s">
        <v>21</v>
      </c>
      <c r="E348" s="158" t="s">
        <v>13</v>
      </c>
      <c r="F348" s="160"/>
      <c r="G348" s="160"/>
      <c r="H348" s="160">
        <v>1</v>
      </c>
    </row>
    <row r="349" spans="1:8" s="125" customFormat="1" ht="15" customHeight="1" x14ac:dyDescent="0.2">
      <c r="A349" s="232"/>
      <c r="B349" s="237"/>
      <c r="C349" s="256" t="s">
        <v>8</v>
      </c>
      <c r="D349" s="256"/>
      <c r="E349" s="256"/>
      <c r="F349" s="256"/>
      <c r="G349" s="256"/>
      <c r="H349" s="256"/>
    </row>
    <row r="350" spans="1:8" s="125" customFormat="1" ht="15" customHeight="1" x14ac:dyDescent="0.2">
      <c r="A350" s="232"/>
      <c r="B350" s="237"/>
      <c r="C350" s="87" t="s">
        <v>376</v>
      </c>
      <c r="D350" s="158" t="s">
        <v>21</v>
      </c>
      <c r="E350" s="158" t="s">
        <v>343</v>
      </c>
      <c r="F350" s="15"/>
      <c r="G350" s="15"/>
      <c r="H350" s="15">
        <f>H346/H348</f>
        <v>380</v>
      </c>
    </row>
    <row r="351" spans="1:8" s="125" customFormat="1" ht="15" customHeight="1" x14ac:dyDescent="0.2">
      <c r="A351" s="232"/>
      <c r="B351" s="237"/>
      <c r="C351" s="256" t="s">
        <v>10</v>
      </c>
      <c r="D351" s="256"/>
      <c r="E351" s="256"/>
      <c r="F351" s="256"/>
      <c r="G351" s="256"/>
      <c r="H351" s="256"/>
    </row>
    <row r="352" spans="1:8" s="125" customFormat="1" ht="15" customHeight="1" x14ac:dyDescent="0.2">
      <c r="A352" s="233"/>
      <c r="B352" s="237"/>
      <c r="C352" s="11" t="s">
        <v>377</v>
      </c>
      <c r="D352" s="158" t="s">
        <v>23</v>
      </c>
      <c r="E352" s="158" t="s">
        <v>22</v>
      </c>
      <c r="F352" s="138"/>
      <c r="G352" s="158"/>
      <c r="H352" s="158">
        <v>100</v>
      </c>
    </row>
    <row r="353" spans="1:8" s="125" customFormat="1" ht="26.25" customHeight="1" x14ac:dyDescent="0.2">
      <c r="A353" s="231" t="s">
        <v>190</v>
      </c>
      <c r="B353" s="255" t="s">
        <v>237</v>
      </c>
      <c r="C353" s="304" t="str">
        <f>'Додаток 1 2025-2027'!B57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53" s="304"/>
      <c r="E353" s="304"/>
      <c r="F353" s="304"/>
      <c r="G353" s="304"/>
      <c r="H353" s="304"/>
    </row>
    <row r="354" spans="1:8" s="125" customFormat="1" ht="15" customHeight="1" x14ac:dyDescent="0.2">
      <c r="A354" s="232"/>
      <c r="B354" s="255"/>
      <c r="C354" s="256" t="s">
        <v>6</v>
      </c>
      <c r="D354" s="256"/>
      <c r="E354" s="256"/>
      <c r="F354" s="256"/>
      <c r="G354" s="256"/>
      <c r="H354" s="256"/>
    </row>
    <row r="355" spans="1:8" s="125" customFormat="1" ht="15" customHeight="1" x14ac:dyDescent="0.2">
      <c r="A355" s="232"/>
      <c r="B355" s="255"/>
      <c r="C355" s="11" t="s">
        <v>261</v>
      </c>
      <c r="D355" s="144" t="s">
        <v>21</v>
      </c>
      <c r="E355" s="144" t="s">
        <v>333</v>
      </c>
      <c r="F355" s="15">
        <f>'Додаток 1 2025-2027'!F57</f>
        <v>35175.43</v>
      </c>
      <c r="G355" s="15">
        <f>'Додаток 1 2025-2027'!G57</f>
        <v>35175.43</v>
      </c>
      <c r="H355" s="15">
        <f>'Додаток 1 2025-2027'!H57</f>
        <v>35175.43</v>
      </c>
    </row>
    <row r="356" spans="1:8" s="125" customFormat="1" ht="15" customHeight="1" x14ac:dyDescent="0.2">
      <c r="A356" s="232"/>
      <c r="B356" s="255"/>
      <c r="C356" s="305" t="s">
        <v>7</v>
      </c>
      <c r="D356" s="305"/>
      <c r="E356" s="305"/>
      <c r="F356" s="305"/>
      <c r="G356" s="305"/>
      <c r="H356" s="305"/>
    </row>
    <row r="357" spans="1:8" s="125" customFormat="1" ht="28.15" customHeight="1" x14ac:dyDescent="0.2">
      <c r="A357" s="232"/>
      <c r="B357" s="255"/>
      <c r="C357" s="140" t="s">
        <v>264</v>
      </c>
      <c r="D357" s="147" t="s">
        <v>21</v>
      </c>
      <c r="E357" s="148" t="s">
        <v>13</v>
      </c>
      <c r="F357" s="148">
        <v>1</v>
      </c>
      <c r="G357" s="148">
        <v>1</v>
      </c>
      <c r="H357" s="148">
        <v>1</v>
      </c>
    </row>
    <row r="358" spans="1:8" s="125" customFormat="1" ht="15" customHeight="1" x14ac:dyDescent="0.2">
      <c r="A358" s="232"/>
      <c r="B358" s="255"/>
      <c r="C358" s="256" t="s">
        <v>8</v>
      </c>
      <c r="D358" s="256"/>
      <c r="E358" s="256"/>
      <c r="F358" s="256"/>
      <c r="G358" s="256"/>
      <c r="H358" s="256"/>
    </row>
    <row r="359" spans="1:8" s="125" customFormat="1" ht="15" customHeight="1" x14ac:dyDescent="0.2">
      <c r="A359" s="232"/>
      <c r="B359" s="255"/>
      <c r="C359" s="11" t="s">
        <v>390</v>
      </c>
      <c r="D359" s="149" t="s">
        <v>21</v>
      </c>
      <c r="E359" s="144" t="s">
        <v>330</v>
      </c>
      <c r="F359" s="15">
        <f>F355/F357</f>
        <v>35175.43</v>
      </c>
      <c r="G359" s="15">
        <f t="shared" ref="G359:H359" si="3">G355/G357</f>
        <v>35175.43</v>
      </c>
      <c r="H359" s="15">
        <f t="shared" si="3"/>
        <v>35175.43</v>
      </c>
    </row>
    <row r="360" spans="1:8" s="125" customFormat="1" ht="15" customHeight="1" x14ac:dyDescent="0.2">
      <c r="A360" s="232"/>
      <c r="B360" s="255"/>
      <c r="C360" s="256" t="s">
        <v>10</v>
      </c>
      <c r="D360" s="256"/>
      <c r="E360" s="256"/>
      <c r="F360" s="256"/>
      <c r="G360" s="256"/>
      <c r="H360" s="256"/>
    </row>
    <row r="361" spans="1:8" ht="15" customHeight="1" x14ac:dyDescent="0.2">
      <c r="A361" s="233"/>
      <c r="B361" s="255"/>
      <c r="C361" s="1" t="s">
        <v>391</v>
      </c>
      <c r="D361" s="90" t="s">
        <v>23</v>
      </c>
      <c r="E361" s="90" t="s">
        <v>22</v>
      </c>
      <c r="F361" s="90">
        <v>100</v>
      </c>
      <c r="G361" s="90">
        <v>100</v>
      </c>
      <c r="H361" s="90">
        <v>100</v>
      </c>
    </row>
    <row r="362" spans="1:8" ht="26.25" customHeight="1" x14ac:dyDescent="0.2">
      <c r="A362" s="231" t="s">
        <v>418</v>
      </c>
      <c r="B362" s="237" t="s">
        <v>37</v>
      </c>
      <c r="C362" s="238" t="str">
        <f>'Додаток 1 2025-2027'!B58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62" s="238"/>
      <c r="E362" s="238"/>
      <c r="F362" s="238"/>
      <c r="G362" s="238"/>
      <c r="H362" s="238"/>
    </row>
    <row r="363" spans="1:8" ht="15" customHeight="1" x14ac:dyDescent="0.2">
      <c r="A363" s="232"/>
      <c r="B363" s="237"/>
      <c r="C363" s="256" t="s">
        <v>6</v>
      </c>
      <c r="D363" s="256"/>
      <c r="E363" s="256"/>
      <c r="F363" s="256"/>
      <c r="G363" s="256"/>
      <c r="H363" s="256"/>
    </row>
    <row r="364" spans="1:8" ht="28.5" customHeight="1" x14ac:dyDescent="0.2">
      <c r="A364" s="232"/>
      <c r="B364" s="237"/>
      <c r="C364" s="87" t="s">
        <v>374</v>
      </c>
      <c r="D364" s="212" t="s">
        <v>36</v>
      </c>
      <c r="E364" s="212" t="s">
        <v>333</v>
      </c>
      <c r="F364" s="15">
        <f>'Додаток 1 2025-2027'!F58</f>
        <v>493.90699999999998</v>
      </c>
      <c r="G364" s="15"/>
      <c r="H364" s="15"/>
    </row>
    <row r="365" spans="1:8" ht="15" customHeight="1" x14ac:dyDescent="0.2">
      <c r="A365" s="232"/>
      <c r="B365" s="237"/>
      <c r="C365" s="256" t="s">
        <v>7</v>
      </c>
      <c r="D365" s="256"/>
      <c r="E365" s="256"/>
      <c r="F365" s="256"/>
      <c r="G365" s="256"/>
      <c r="H365" s="256"/>
    </row>
    <row r="366" spans="1:8" ht="15" customHeight="1" x14ac:dyDescent="0.2">
      <c r="A366" s="232"/>
      <c r="B366" s="237"/>
      <c r="C366" s="139" t="s">
        <v>375</v>
      </c>
      <c r="D366" s="212" t="s">
        <v>21</v>
      </c>
      <c r="E366" s="212" t="s">
        <v>13</v>
      </c>
      <c r="F366" s="201">
        <v>1</v>
      </c>
      <c r="G366" s="201"/>
      <c r="H366" s="201"/>
    </row>
    <row r="367" spans="1:8" ht="15" customHeight="1" x14ac:dyDescent="0.2">
      <c r="A367" s="232"/>
      <c r="B367" s="237"/>
      <c r="C367" s="256" t="s">
        <v>8</v>
      </c>
      <c r="D367" s="256"/>
      <c r="E367" s="256"/>
      <c r="F367" s="256"/>
      <c r="G367" s="256"/>
      <c r="H367" s="256"/>
    </row>
    <row r="368" spans="1:8" ht="15" customHeight="1" x14ac:dyDescent="0.2">
      <c r="A368" s="232"/>
      <c r="B368" s="237"/>
      <c r="C368" s="87" t="s">
        <v>376</v>
      </c>
      <c r="D368" s="212" t="s">
        <v>21</v>
      </c>
      <c r="E368" s="212" t="s">
        <v>343</v>
      </c>
      <c r="F368" s="15">
        <f t="shared" ref="F368" si="4">F364/F366</f>
        <v>493.90699999999998</v>
      </c>
      <c r="G368" s="15"/>
      <c r="H368" s="15"/>
    </row>
    <row r="369" spans="1:8" ht="15" customHeight="1" x14ac:dyDescent="0.2">
      <c r="A369" s="232"/>
      <c r="B369" s="237"/>
      <c r="C369" s="256" t="s">
        <v>10</v>
      </c>
      <c r="D369" s="256"/>
      <c r="E369" s="256"/>
      <c r="F369" s="256"/>
      <c r="G369" s="256"/>
      <c r="H369" s="256"/>
    </row>
    <row r="370" spans="1:8" ht="15" customHeight="1" x14ac:dyDescent="0.2">
      <c r="A370" s="233"/>
      <c r="B370" s="237"/>
      <c r="C370" s="11" t="s">
        <v>377</v>
      </c>
      <c r="D370" s="212" t="s">
        <v>23</v>
      </c>
      <c r="E370" s="212" t="s">
        <v>22</v>
      </c>
      <c r="F370" s="218">
        <v>100</v>
      </c>
      <c r="G370" s="212"/>
      <c r="H370" s="212"/>
    </row>
    <row r="371" spans="1:8" ht="15" customHeight="1" x14ac:dyDescent="0.2">
      <c r="A371" s="240" t="s">
        <v>26</v>
      </c>
      <c r="B371" s="240"/>
      <c r="C371" s="240"/>
      <c r="D371" s="240"/>
      <c r="E371" s="240"/>
      <c r="F371" s="240"/>
      <c r="G371" s="240"/>
      <c r="H371" s="240"/>
    </row>
    <row r="372" spans="1:8" ht="15" customHeight="1" x14ac:dyDescent="0.2">
      <c r="A372" s="264" t="s">
        <v>35</v>
      </c>
      <c r="B372" s="264"/>
      <c r="C372" s="264"/>
      <c r="D372" s="264"/>
      <c r="E372" s="264"/>
      <c r="F372" s="228">
        <v>2025</v>
      </c>
      <c r="G372" s="228">
        <v>2026</v>
      </c>
      <c r="H372" s="228">
        <v>2027</v>
      </c>
    </row>
    <row r="373" spans="1:8" ht="15" customHeight="1" x14ac:dyDescent="0.2">
      <c r="A373" s="264"/>
      <c r="B373" s="264"/>
      <c r="C373" s="264"/>
      <c r="D373" s="264"/>
      <c r="E373" s="264"/>
      <c r="F373" s="229">
        <f>F376+F385+F394+F403+F412+F421+F430+F439+F448+F457+F466+F511+F520+F529+F538+F547+F556+F565+F475+F484+F493+F502+F574+F583</f>
        <v>47072.182000000001</v>
      </c>
      <c r="G373" s="229">
        <f>G376+G385+G394+G403+G412+G421+G430+G439+G448+G457+G466+G511+G520+G529+G538+G547+G556+G565</f>
        <v>48712.659000000007</v>
      </c>
      <c r="H373" s="229">
        <f>H376+H385+H394+H403+H412+H421+H430+H439+H448+H457+H466+H511+H520+H529+H538+H547+H556+H565</f>
        <v>49165.945</v>
      </c>
    </row>
    <row r="374" spans="1:8" ht="15" customHeight="1" x14ac:dyDescent="0.2">
      <c r="A374" s="241" t="s">
        <v>109</v>
      </c>
      <c r="B374" s="237" t="s">
        <v>74</v>
      </c>
      <c r="C374" s="238" t="str">
        <f>'Додаток 1 2025-2027'!B62</f>
        <v>Поточне утримання міських територій</v>
      </c>
      <c r="D374" s="238"/>
      <c r="E374" s="238"/>
      <c r="F374" s="238"/>
      <c r="G374" s="238"/>
      <c r="H374" s="238"/>
    </row>
    <row r="375" spans="1:8" ht="15" customHeight="1" x14ac:dyDescent="0.2">
      <c r="A375" s="241"/>
      <c r="B375" s="237"/>
      <c r="C375" s="239" t="s">
        <v>6</v>
      </c>
      <c r="D375" s="239"/>
      <c r="E375" s="239"/>
      <c r="F375" s="239"/>
      <c r="G375" s="239"/>
      <c r="H375" s="239"/>
    </row>
    <row r="376" spans="1:8" ht="15" customHeight="1" x14ac:dyDescent="0.2">
      <c r="A376" s="241"/>
      <c r="B376" s="237"/>
      <c r="C376" s="1" t="s">
        <v>67</v>
      </c>
      <c r="D376" s="30" t="s">
        <v>11</v>
      </c>
      <c r="E376" s="30" t="s">
        <v>155</v>
      </c>
      <c r="F376" s="46">
        <f>'Додаток 1 2025-2027'!F62</f>
        <v>23596.600999999999</v>
      </c>
      <c r="G376" s="46">
        <f>'Додаток 1 2025-2027'!G62</f>
        <v>24477.362000000001</v>
      </c>
      <c r="H376" s="46">
        <f>'Додаток 1 2025-2027'!H62</f>
        <v>24696.612000000001</v>
      </c>
    </row>
    <row r="377" spans="1:8" ht="15" customHeight="1" x14ac:dyDescent="0.2">
      <c r="A377" s="241"/>
      <c r="B377" s="237"/>
      <c r="C377" s="239" t="s">
        <v>7</v>
      </c>
      <c r="D377" s="239"/>
      <c r="E377" s="239"/>
      <c r="F377" s="239"/>
      <c r="G377" s="239"/>
      <c r="H377" s="239"/>
    </row>
    <row r="378" spans="1:8" ht="15" customHeight="1" x14ac:dyDescent="0.2">
      <c r="A378" s="241"/>
      <c r="B378" s="237"/>
      <c r="C378" s="1" t="s">
        <v>68</v>
      </c>
      <c r="D378" s="205" t="s">
        <v>72</v>
      </c>
      <c r="E378" s="30" t="s">
        <v>70</v>
      </c>
      <c r="F378" s="15">
        <v>498.79</v>
      </c>
      <c r="G378" s="15">
        <v>498.79</v>
      </c>
      <c r="H378" s="15">
        <v>498.79</v>
      </c>
    </row>
    <row r="379" spans="1:8" ht="15" customHeight="1" x14ac:dyDescent="0.2">
      <c r="A379" s="241"/>
      <c r="B379" s="237"/>
      <c r="C379" s="239" t="s">
        <v>8</v>
      </c>
      <c r="D379" s="239"/>
      <c r="E379" s="239"/>
      <c r="F379" s="239"/>
      <c r="G379" s="239"/>
      <c r="H379" s="239"/>
    </row>
    <row r="380" spans="1:8" ht="31.5" customHeight="1" x14ac:dyDescent="0.2">
      <c r="A380" s="241"/>
      <c r="B380" s="237"/>
      <c r="C380" s="1" t="s">
        <v>69</v>
      </c>
      <c r="D380" s="30" t="s">
        <v>21</v>
      </c>
      <c r="E380" s="30" t="s">
        <v>338</v>
      </c>
      <c r="F380" s="34">
        <f>F376/F378</f>
        <v>47.30768660157581</v>
      </c>
      <c r="G380" s="34">
        <f>G376/G378</f>
        <v>49.073481826018963</v>
      </c>
      <c r="H380" s="34">
        <f>H376/H378</f>
        <v>49.513045570280077</v>
      </c>
    </row>
    <row r="381" spans="1:8" ht="15" customHeight="1" x14ac:dyDescent="0.2">
      <c r="A381" s="241"/>
      <c r="B381" s="237"/>
      <c r="C381" s="239" t="s">
        <v>10</v>
      </c>
      <c r="D381" s="239"/>
      <c r="E381" s="239"/>
      <c r="F381" s="239"/>
      <c r="G381" s="239"/>
      <c r="H381" s="239"/>
    </row>
    <row r="382" spans="1:8" ht="30.75" customHeight="1" x14ac:dyDescent="0.2">
      <c r="A382" s="241"/>
      <c r="B382" s="237"/>
      <c r="C382" s="1" t="s">
        <v>153</v>
      </c>
      <c r="D382" s="30" t="s">
        <v>23</v>
      </c>
      <c r="E382" s="30" t="s">
        <v>22</v>
      </c>
      <c r="F382" s="30">
        <v>100</v>
      </c>
      <c r="G382" s="30">
        <v>100</v>
      </c>
      <c r="H382" s="30">
        <v>100</v>
      </c>
    </row>
    <row r="383" spans="1:8" ht="15" customHeight="1" x14ac:dyDescent="0.2">
      <c r="A383" s="234" t="s">
        <v>110</v>
      </c>
      <c r="B383" s="237" t="s">
        <v>75</v>
      </c>
      <c r="C383" s="238" t="str">
        <f>'Додаток 1 2025-2027'!B63</f>
        <v>Організація громадських та інших робіт тимчасового характеру</v>
      </c>
      <c r="D383" s="238"/>
      <c r="E383" s="238"/>
      <c r="F383" s="238"/>
      <c r="G383" s="238"/>
      <c r="H383" s="238"/>
    </row>
    <row r="384" spans="1:8" ht="15" customHeight="1" x14ac:dyDescent="0.2">
      <c r="A384" s="235"/>
      <c r="B384" s="237"/>
      <c r="C384" s="239" t="s">
        <v>6</v>
      </c>
      <c r="D384" s="239"/>
      <c r="E384" s="239"/>
      <c r="F384" s="239"/>
      <c r="G384" s="239"/>
      <c r="H384" s="239"/>
    </row>
    <row r="385" spans="1:8" ht="15" customHeight="1" x14ac:dyDescent="0.2">
      <c r="A385" s="235"/>
      <c r="B385" s="237"/>
      <c r="C385" s="1" t="s">
        <v>161</v>
      </c>
      <c r="D385" s="30" t="s">
        <v>11</v>
      </c>
      <c r="E385" s="30" t="s">
        <v>155</v>
      </c>
      <c r="F385" s="46">
        <f>'Додаток 1 2025-2027'!F63</f>
        <v>10.212</v>
      </c>
      <c r="G385" s="46">
        <f>'Додаток 1 2025-2027'!G63</f>
        <v>10.927</v>
      </c>
      <c r="H385" s="46">
        <f>'Додаток 1 2025-2027'!H63</f>
        <v>10.927</v>
      </c>
    </row>
    <row r="386" spans="1:8" ht="15" customHeight="1" x14ac:dyDescent="0.2">
      <c r="A386" s="235"/>
      <c r="B386" s="237"/>
      <c r="C386" s="239" t="s">
        <v>7</v>
      </c>
      <c r="D386" s="239"/>
      <c r="E386" s="239"/>
      <c r="F386" s="239"/>
      <c r="G386" s="239"/>
      <c r="H386" s="239"/>
    </row>
    <row r="387" spans="1:8" ht="15" customHeight="1" x14ac:dyDescent="0.2">
      <c r="A387" s="235"/>
      <c r="B387" s="237"/>
      <c r="C387" s="1" t="s">
        <v>162</v>
      </c>
      <c r="D387" s="30" t="s">
        <v>21</v>
      </c>
      <c r="E387" s="30" t="s">
        <v>359</v>
      </c>
      <c r="F387" s="33">
        <v>2</v>
      </c>
      <c r="G387" s="9">
        <v>2</v>
      </c>
      <c r="H387" s="33">
        <v>2</v>
      </c>
    </row>
    <row r="388" spans="1:8" ht="15" customHeight="1" x14ac:dyDescent="0.2">
      <c r="A388" s="235"/>
      <c r="B388" s="237"/>
      <c r="C388" s="239" t="s">
        <v>8</v>
      </c>
      <c r="D388" s="239"/>
      <c r="E388" s="239"/>
      <c r="F388" s="239"/>
      <c r="G388" s="239"/>
      <c r="H388" s="239"/>
    </row>
    <row r="389" spans="1:8" ht="15" customHeight="1" x14ac:dyDescent="0.2">
      <c r="A389" s="235"/>
      <c r="B389" s="237"/>
      <c r="C389" s="1" t="s">
        <v>163</v>
      </c>
      <c r="D389" s="30" t="s">
        <v>21</v>
      </c>
      <c r="E389" s="30" t="s">
        <v>419</v>
      </c>
      <c r="F389" s="32">
        <f>F385/F387</f>
        <v>5.1059999999999999</v>
      </c>
      <c r="G389" s="32">
        <f>G385/G387</f>
        <v>5.4634999999999998</v>
      </c>
      <c r="H389" s="32">
        <f>H385/H387</f>
        <v>5.4634999999999998</v>
      </c>
    </row>
    <row r="390" spans="1:8" ht="15" customHeight="1" x14ac:dyDescent="0.2">
      <c r="A390" s="235"/>
      <c r="B390" s="237"/>
      <c r="C390" s="239" t="s">
        <v>10</v>
      </c>
      <c r="D390" s="239"/>
      <c r="E390" s="239"/>
      <c r="F390" s="239"/>
      <c r="G390" s="239"/>
      <c r="H390" s="239"/>
    </row>
    <row r="391" spans="1:8" ht="15" customHeight="1" x14ac:dyDescent="0.2">
      <c r="A391" s="236"/>
      <c r="B391" s="237"/>
      <c r="C391" s="1" t="s">
        <v>71</v>
      </c>
      <c r="D391" s="30" t="s">
        <v>23</v>
      </c>
      <c r="E391" s="30" t="s">
        <v>22</v>
      </c>
      <c r="F391" s="30">
        <v>100</v>
      </c>
      <c r="G391" s="30">
        <v>100</v>
      </c>
      <c r="H391" s="30">
        <v>100</v>
      </c>
    </row>
    <row r="392" spans="1:8" ht="15" customHeight="1" x14ac:dyDescent="0.2">
      <c r="A392" s="260" t="s">
        <v>111</v>
      </c>
      <c r="B392" s="286" t="s">
        <v>186</v>
      </c>
      <c r="C392" s="238" t="str">
        <f>'Додаток 1 2025-2027'!B64</f>
        <v>Поточне утримання фонтанів  №№ 3, 4, 5, 6 на площі Перемоги міста Южного Одеського району Одеської області</v>
      </c>
      <c r="D392" s="238"/>
      <c r="E392" s="238"/>
      <c r="F392" s="238"/>
      <c r="G392" s="238"/>
      <c r="H392" s="238"/>
    </row>
    <row r="393" spans="1:8" ht="15" customHeight="1" x14ac:dyDescent="0.2">
      <c r="A393" s="260"/>
      <c r="B393" s="286"/>
      <c r="C393" s="239" t="s">
        <v>6</v>
      </c>
      <c r="D393" s="239"/>
      <c r="E393" s="239"/>
      <c r="F393" s="239"/>
      <c r="G393" s="239"/>
      <c r="H393" s="239"/>
    </row>
    <row r="394" spans="1:8" ht="15" customHeight="1" x14ac:dyDescent="0.2">
      <c r="A394" s="260"/>
      <c r="B394" s="286"/>
      <c r="C394" s="1" t="s">
        <v>133</v>
      </c>
      <c r="D394" s="205" t="s">
        <v>11</v>
      </c>
      <c r="E394" s="30" t="s">
        <v>155</v>
      </c>
      <c r="F394" s="46">
        <f>'Додаток 1 2025-2027'!F64</f>
        <v>558.16899999999998</v>
      </c>
      <c r="G394" s="46">
        <f>'Додаток 1 2025-2027'!G64</f>
        <v>558.16899999999998</v>
      </c>
      <c r="H394" s="46">
        <f>'Додаток 1 2025-2027'!H64</f>
        <v>558.16899999999998</v>
      </c>
    </row>
    <row r="395" spans="1:8" ht="15" customHeight="1" x14ac:dyDescent="0.2">
      <c r="A395" s="260"/>
      <c r="B395" s="286"/>
      <c r="C395" s="239" t="s">
        <v>7</v>
      </c>
      <c r="D395" s="239"/>
      <c r="E395" s="239"/>
      <c r="F395" s="239"/>
      <c r="G395" s="239"/>
      <c r="H395" s="239"/>
    </row>
    <row r="396" spans="1:8" ht="15" customHeight="1" x14ac:dyDescent="0.2">
      <c r="A396" s="260"/>
      <c r="B396" s="286"/>
      <c r="C396" s="1" t="s">
        <v>159</v>
      </c>
      <c r="D396" s="30" t="s">
        <v>21</v>
      </c>
      <c r="E396" s="30" t="s">
        <v>13</v>
      </c>
      <c r="F396" s="33">
        <v>4</v>
      </c>
      <c r="G396" s="33">
        <v>4</v>
      </c>
      <c r="H396" s="33">
        <v>4</v>
      </c>
    </row>
    <row r="397" spans="1:8" ht="15" customHeight="1" x14ac:dyDescent="0.2">
      <c r="A397" s="260"/>
      <c r="B397" s="286"/>
      <c r="C397" s="239" t="s">
        <v>8</v>
      </c>
      <c r="D397" s="239"/>
      <c r="E397" s="239"/>
      <c r="F397" s="239"/>
      <c r="G397" s="239"/>
      <c r="H397" s="239"/>
    </row>
    <row r="398" spans="1:8" ht="15" customHeight="1" x14ac:dyDescent="0.2">
      <c r="A398" s="260"/>
      <c r="B398" s="286"/>
      <c r="C398" s="1" t="s">
        <v>160</v>
      </c>
      <c r="D398" s="30" t="s">
        <v>21</v>
      </c>
      <c r="E398" s="30" t="s">
        <v>353</v>
      </c>
      <c r="F398" s="32">
        <f>F394/F396</f>
        <v>139.54225</v>
      </c>
      <c r="G398" s="32">
        <f>G394/G396</f>
        <v>139.54225</v>
      </c>
      <c r="H398" s="32">
        <f>H394/H396</f>
        <v>139.54225</v>
      </c>
    </row>
    <row r="399" spans="1:8" ht="15" customHeight="1" x14ac:dyDescent="0.2">
      <c r="A399" s="260"/>
      <c r="B399" s="286"/>
      <c r="C399" s="239" t="s">
        <v>10</v>
      </c>
      <c r="D399" s="239"/>
      <c r="E399" s="239"/>
      <c r="F399" s="239"/>
      <c r="G399" s="239"/>
      <c r="H399" s="239"/>
    </row>
    <row r="400" spans="1:8" ht="30.75" customHeight="1" x14ac:dyDescent="0.2">
      <c r="A400" s="260"/>
      <c r="B400" s="286"/>
      <c r="C400" s="1" t="s">
        <v>153</v>
      </c>
      <c r="D400" s="30" t="s">
        <v>23</v>
      </c>
      <c r="E400" s="30" t="s">
        <v>22</v>
      </c>
      <c r="F400" s="30">
        <v>100</v>
      </c>
      <c r="G400" s="30">
        <v>100</v>
      </c>
      <c r="H400" s="30">
        <v>100</v>
      </c>
    </row>
    <row r="401" spans="1:8" ht="15" customHeight="1" x14ac:dyDescent="0.2">
      <c r="A401" s="260" t="s">
        <v>112</v>
      </c>
      <c r="B401" s="237" t="s">
        <v>182</v>
      </c>
      <c r="C401" s="283" t="str">
        <f>'Додаток 1 2025-2027'!B65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01" s="283"/>
      <c r="E401" s="283"/>
      <c r="F401" s="283"/>
      <c r="G401" s="283"/>
      <c r="H401" s="283"/>
    </row>
    <row r="402" spans="1:8" ht="15" customHeight="1" x14ac:dyDescent="0.2">
      <c r="A402" s="260"/>
      <c r="B402" s="237"/>
      <c r="C402" s="284" t="s">
        <v>6</v>
      </c>
      <c r="D402" s="284"/>
      <c r="E402" s="284"/>
      <c r="F402" s="284"/>
      <c r="G402" s="284"/>
      <c r="H402" s="284"/>
    </row>
    <row r="403" spans="1:8" ht="31.5" customHeight="1" x14ac:dyDescent="0.2">
      <c r="A403" s="260"/>
      <c r="B403" s="237"/>
      <c r="C403" s="1" t="s">
        <v>164</v>
      </c>
      <c r="D403" s="30" t="s">
        <v>36</v>
      </c>
      <c r="E403" s="30" t="s">
        <v>155</v>
      </c>
      <c r="F403" s="46">
        <f>'Додаток 1 2025-2027'!F65</f>
        <v>110.905</v>
      </c>
      <c r="G403" s="46">
        <f>'Додаток 1 2025-2027'!G65</f>
        <v>110.905</v>
      </c>
      <c r="H403" s="46">
        <f>'Додаток 1 2025-2027'!H65</f>
        <v>110.905</v>
      </c>
    </row>
    <row r="404" spans="1:8" ht="15" customHeight="1" x14ac:dyDescent="0.2">
      <c r="A404" s="260"/>
      <c r="B404" s="237"/>
      <c r="C404" s="284" t="s">
        <v>7</v>
      </c>
      <c r="D404" s="284"/>
      <c r="E404" s="284"/>
      <c r="F404" s="284"/>
      <c r="G404" s="284"/>
      <c r="H404" s="284"/>
    </row>
    <row r="405" spans="1:8" ht="15" customHeight="1" x14ac:dyDescent="0.2">
      <c r="A405" s="260"/>
      <c r="B405" s="237"/>
      <c r="C405" s="38" t="s">
        <v>134</v>
      </c>
      <c r="D405" s="29" t="s">
        <v>21</v>
      </c>
      <c r="E405" s="29" t="s">
        <v>13</v>
      </c>
      <c r="F405" s="33">
        <v>4</v>
      </c>
      <c r="G405" s="33">
        <v>4</v>
      </c>
      <c r="H405" s="33">
        <v>4</v>
      </c>
    </row>
    <row r="406" spans="1:8" ht="15" customHeight="1" x14ac:dyDescent="0.2">
      <c r="A406" s="260"/>
      <c r="B406" s="237"/>
      <c r="C406" s="285" t="s">
        <v>8</v>
      </c>
      <c r="D406" s="285"/>
      <c r="E406" s="285"/>
      <c r="F406" s="285"/>
      <c r="G406" s="285"/>
      <c r="H406" s="285"/>
    </row>
    <row r="407" spans="1:8" ht="29.25" customHeight="1" x14ac:dyDescent="0.2">
      <c r="A407" s="260"/>
      <c r="B407" s="237"/>
      <c r="C407" s="38" t="s">
        <v>165</v>
      </c>
      <c r="D407" s="29" t="s">
        <v>21</v>
      </c>
      <c r="E407" s="29" t="s">
        <v>330</v>
      </c>
      <c r="F407" s="32">
        <f>F403/F405</f>
        <v>27.72625</v>
      </c>
      <c r="G407" s="32">
        <f>G403/G405</f>
        <v>27.72625</v>
      </c>
      <c r="H407" s="145">
        <f>H403/H405</f>
        <v>27.72625</v>
      </c>
    </row>
    <row r="408" spans="1:8" ht="15" customHeight="1" x14ac:dyDescent="0.2">
      <c r="A408" s="260"/>
      <c r="B408" s="237"/>
      <c r="C408" s="284" t="s">
        <v>10</v>
      </c>
      <c r="D408" s="284"/>
      <c r="E408" s="284"/>
      <c r="F408" s="284"/>
      <c r="G408" s="284"/>
      <c r="H408" s="284"/>
    </row>
    <row r="409" spans="1:8" ht="30" customHeight="1" x14ac:dyDescent="0.2">
      <c r="A409" s="260"/>
      <c r="B409" s="237"/>
      <c r="C409" s="1" t="s">
        <v>153</v>
      </c>
      <c r="D409" s="30" t="s">
        <v>23</v>
      </c>
      <c r="E409" s="30" t="s">
        <v>22</v>
      </c>
      <c r="F409" s="30">
        <v>100</v>
      </c>
      <c r="G409" s="30">
        <v>100</v>
      </c>
      <c r="H409" s="30">
        <v>100</v>
      </c>
    </row>
    <row r="410" spans="1:8" ht="15" customHeight="1" x14ac:dyDescent="0.2">
      <c r="A410" s="241" t="s">
        <v>113</v>
      </c>
      <c r="B410" s="237" t="s">
        <v>187</v>
      </c>
      <c r="C410" s="238" t="str">
        <f>'Додаток 1 2025-2027'!B66</f>
        <v>Поточне утримання громадських вбиралень міста Южного Одеського району Одеської області</v>
      </c>
      <c r="D410" s="238"/>
      <c r="E410" s="238"/>
      <c r="F410" s="238"/>
      <c r="G410" s="238"/>
      <c r="H410" s="238"/>
    </row>
    <row r="411" spans="1:8" ht="15" customHeight="1" x14ac:dyDescent="0.2">
      <c r="A411" s="241"/>
      <c r="B411" s="237"/>
      <c r="C411" s="263" t="s">
        <v>6</v>
      </c>
      <c r="D411" s="263"/>
      <c r="E411" s="263"/>
      <c r="F411" s="263"/>
      <c r="G411" s="263"/>
      <c r="H411" s="263"/>
    </row>
    <row r="412" spans="1:8" ht="15" customHeight="1" x14ac:dyDescent="0.2">
      <c r="A412" s="241"/>
      <c r="B412" s="237"/>
      <c r="C412" s="1" t="s">
        <v>301</v>
      </c>
      <c r="D412" s="29" t="s">
        <v>11</v>
      </c>
      <c r="E412" s="29" t="s">
        <v>155</v>
      </c>
      <c r="F412" s="32">
        <f>'Додаток 1 2025-2027'!F66</f>
        <v>675.928</v>
      </c>
      <c r="G412" s="46">
        <f>'Додаток 1 2025-2027'!G66</f>
        <v>720.12800000000004</v>
      </c>
      <c r="H412" s="46">
        <f>'Додаток 1 2025-2027'!H66</f>
        <v>720.12800000000004</v>
      </c>
    </row>
    <row r="413" spans="1:8" ht="15" customHeight="1" x14ac:dyDescent="0.2">
      <c r="A413" s="241"/>
      <c r="B413" s="237"/>
      <c r="C413" s="263" t="s">
        <v>7</v>
      </c>
      <c r="D413" s="263"/>
      <c r="E413" s="263"/>
      <c r="F413" s="263"/>
      <c r="G413" s="263"/>
      <c r="H413" s="263"/>
    </row>
    <row r="414" spans="1:8" ht="15" customHeight="1" x14ac:dyDescent="0.2">
      <c r="A414" s="241"/>
      <c r="B414" s="237"/>
      <c r="C414" s="1" t="s">
        <v>302</v>
      </c>
      <c r="D414" s="43" t="s">
        <v>72</v>
      </c>
      <c r="E414" s="43" t="s">
        <v>70</v>
      </c>
      <c r="F414" s="33">
        <v>2</v>
      </c>
      <c r="G414" s="33">
        <v>2</v>
      </c>
      <c r="H414" s="33">
        <v>2</v>
      </c>
    </row>
    <row r="415" spans="1:8" ht="15" customHeight="1" x14ac:dyDescent="0.2">
      <c r="A415" s="241"/>
      <c r="B415" s="237"/>
      <c r="C415" s="263" t="s">
        <v>8</v>
      </c>
      <c r="D415" s="263"/>
      <c r="E415" s="263"/>
      <c r="F415" s="263"/>
      <c r="G415" s="263"/>
      <c r="H415" s="263"/>
    </row>
    <row r="416" spans="1:8" ht="15" customHeight="1" x14ac:dyDescent="0.2">
      <c r="A416" s="241"/>
      <c r="B416" s="237"/>
      <c r="C416" s="1" t="s">
        <v>303</v>
      </c>
      <c r="D416" s="43" t="s">
        <v>21</v>
      </c>
      <c r="E416" s="43" t="s">
        <v>338</v>
      </c>
      <c r="F416" s="46">
        <f>F412/F414</f>
        <v>337.964</v>
      </c>
      <c r="G416" s="46">
        <f t="shared" ref="G416:H416" si="5">G412/G414</f>
        <v>360.06400000000002</v>
      </c>
      <c r="H416" s="46">
        <f t="shared" si="5"/>
        <v>360.06400000000002</v>
      </c>
    </row>
    <row r="417" spans="1:8" ht="15" customHeight="1" x14ac:dyDescent="0.2">
      <c r="A417" s="241"/>
      <c r="B417" s="237"/>
      <c r="C417" s="263" t="s">
        <v>10</v>
      </c>
      <c r="D417" s="263"/>
      <c r="E417" s="263"/>
      <c r="F417" s="263"/>
      <c r="G417" s="263"/>
      <c r="H417" s="263"/>
    </row>
    <row r="418" spans="1:8" ht="29.25" customHeight="1" x14ac:dyDescent="0.2">
      <c r="A418" s="241"/>
      <c r="B418" s="237"/>
      <c r="C418" s="1" t="s">
        <v>153</v>
      </c>
      <c r="D418" s="29" t="s">
        <v>23</v>
      </c>
      <c r="E418" s="29" t="s">
        <v>22</v>
      </c>
      <c r="F418" s="29">
        <v>100</v>
      </c>
      <c r="G418" s="29">
        <v>100</v>
      </c>
      <c r="H418" s="29">
        <v>100</v>
      </c>
    </row>
    <row r="419" spans="1:8" ht="15" customHeight="1" x14ac:dyDescent="0.2">
      <c r="A419" s="231" t="s">
        <v>114</v>
      </c>
      <c r="B419" s="237" t="s">
        <v>76</v>
      </c>
      <c r="C419" s="238" t="str">
        <f>'Додаток 1 2025-2027'!B67</f>
        <v xml:space="preserve">Відлов бродячих тварин </v>
      </c>
      <c r="D419" s="238"/>
      <c r="E419" s="238"/>
      <c r="F419" s="238"/>
      <c r="G419" s="238"/>
      <c r="H419" s="238"/>
    </row>
    <row r="420" spans="1:8" ht="15" customHeight="1" x14ac:dyDescent="0.2">
      <c r="A420" s="232"/>
      <c r="B420" s="237"/>
      <c r="C420" s="239" t="s">
        <v>6</v>
      </c>
      <c r="D420" s="239"/>
      <c r="E420" s="239"/>
      <c r="F420" s="239"/>
      <c r="G420" s="239"/>
      <c r="H420" s="239"/>
    </row>
    <row r="421" spans="1:8" ht="15" customHeight="1" x14ac:dyDescent="0.2">
      <c r="A421" s="232"/>
      <c r="B421" s="237"/>
      <c r="C421" s="3" t="s">
        <v>245</v>
      </c>
      <c r="D421" s="30" t="s">
        <v>11</v>
      </c>
      <c r="E421" s="30" t="s">
        <v>155</v>
      </c>
      <c r="F421" s="46">
        <f>'Додаток 1 2025-2027'!F67</f>
        <v>83.847999999999999</v>
      </c>
      <c r="G421" s="46">
        <f>'Додаток 1 2025-2027'!G67</f>
        <v>83.847999999999999</v>
      </c>
      <c r="H421" s="46">
        <f>'Додаток 1 2025-2027'!H67</f>
        <v>83.847999999999999</v>
      </c>
    </row>
    <row r="422" spans="1:8" ht="15" customHeight="1" x14ac:dyDescent="0.2">
      <c r="A422" s="232"/>
      <c r="B422" s="237"/>
      <c r="C422" s="239" t="s">
        <v>7</v>
      </c>
      <c r="D422" s="239"/>
      <c r="E422" s="239"/>
      <c r="F422" s="239"/>
      <c r="G422" s="239"/>
      <c r="H422" s="239"/>
    </row>
    <row r="423" spans="1:8" ht="15" customHeight="1" x14ac:dyDescent="0.2">
      <c r="A423" s="232"/>
      <c r="B423" s="237"/>
      <c r="C423" s="1" t="s">
        <v>248</v>
      </c>
      <c r="D423" s="30" t="s">
        <v>21</v>
      </c>
      <c r="E423" s="30" t="s">
        <v>13</v>
      </c>
      <c r="F423" s="33">
        <v>3</v>
      </c>
      <c r="G423" s="9">
        <v>3</v>
      </c>
      <c r="H423" s="33">
        <v>3</v>
      </c>
    </row>
    <row r="424" spans="1:8" ht="15" customHeight="1" x14ac:dyDescent="0.2">
      <c r="A424" s="232"/>
      <c r="B424" s="237"/>
      <c r="C424" s="239" t="s">
        <v>8</v>
      </c>
      <c r="D424" s="239"/>
      <c r="E424" s="239"/>
      <c r="F424" s="239"/>
      <c r="G424" s="239"/>
      <c r="H424" s="239"/>
    </row>
    <row r="425" spans="1:8" ht="15" customHeight="1" x14ac:dyDescent="0.2">
      <c r="A425" s="232"/>
      <c r="B425" s="237"/>
      <c r="C425" s="1" t="s">
        <v>392</v>
      </c>
      <c r="D425" s="30" t="s">
        <v>21</v>
      </c>
      <c r="E425" s="30" t="s">
        <v>330</v>
      </c>
      <c r="F425" s="32">
        <f>F421/F423</f>
        <v>27.949333333333332</v>
      </c>
      <c r="G425" s="32">
        <v>0.74199999999999999</v>
      </c>
      <c r="H425" s="32">
        <f>H421/H423</f>
        <v>27.949333333333332</v>
      </c>
    </row>
    <row r="426" spans="1:8" ht="15" customHeight="1" x14ac:dyDescent="0.2">
      <c r="A426" s="232"/>
      <c r="B426" s="237"/>
      <c r="C426" s="239" t="s">
        <v>10</v>
      </c>
      <c r="D426" s="239"/>
      <c r="E426" s="239"/>
      <c r="F426" s="239"/>
      <c r="G426" s="239"/>
      <c r="H426" s="239"/>
    </row>
    <row r="427" spans="1:8" ht="15" customHeight="1" x14ac:dyDescent="0.2">
      <c r="A427" s="233"/>
      <c r="B427" s="237"/>
      <c r="C427" s="38" t="s">
        <v>249</v>
      </c>
      <c r="D427" s="30" t="s">
        <v>23</v>
      </c>
      <c r="E427" s="30" t="s">
        <v>22</v>
      </c>
      <c r="F427" s="30">
        <v>100</v>
      </c>
      <c r="G427" s="30">
        <v>100</v>
      </c>
      <c r="H427" s="30">
        <v>100</v>
      </c>
    </row>
    <row r="428" spans="1:8" ht="15" customHeight="1" x14ac:dyDescent="0.2">
      <c r="A428" s="287" t="s">
        <v>115</v>
      </c>
      <c r="B428" s="237" t="s">
        <v>195</v>
      </c>
      <c r="C428" s="238" t="str">
        <f>'Додаток 1 2025-2027'!B68</f>
        <v>Утримання територій загального користування</v>
      </c>
      <c r="D428" s="238"/>
      <c r="E428" s="238"/>
      <c r="F428" s="238"/>
      <c r="G428" s="238"/>
      <c r="H428" s="238"/>
    </row>
    <row r="429" spans="1:8" ht="15" customHeight="1" x14ac:dyDescent="0.2">
      <c r="A429" s="288"/>
      <c r="B429" s="237"/>
      <c r="C429" s="239" t="s">
        <v>6</v>
      </c>
      <c r="D429" s="239"/>
      <c r="E429" s="239"/>
      <c r="F429" s="239"/>
      <c r="G429" s="239"/>
      <c r="H429" s="239"/>
    </row>
    <row r="430" spans="1:8" ht="15" customHeight="1" x14ac:dyDescent="0.2">
      <c r="A430" s="288"/>
      <c r="B430" s="237"/>
      <c r="C430" s="1" t="s">
        <v>208</v>
      </c>
      <c r="D430" s="30" t="s">
        <v>11</v>
      </c>
      <c r="E430" s="30" t="s">
        <v>155</v>
      </c>
      <c r="F430" s="10">
        <f>'Додаток 1 2025-2027'!F68</f>
        <v>18105.100999999999</v>
      </c>
      <c r="G430" s="10">
        <f>'Додаток 1 2025-2027'!G68</f>
        <v>19532.330000000002</v>
      </c>
      <c r="H430" s="10">
        <f>'Додаток 1 2025-2027'!H68</f>
        <v>19758.624</v>
      </c>
    </row>
    <row r="431" spans="1:8" ht="15" customHeight="1" x14ac:dyDescent="0.2">
      <c r="A431" s="288"/>
      <c r="B431" s="237"/>
      <c r="C431" s="239" t="s">
        <v>7</v>
      </c>
      <c r="D431" s="239"/>
      <c r="E431" s="239"/>
      <c r="F431" s="239"/>
      <c r="G431" s="239"/>
      <c r="H431" s="239"/>
    </row>
    <row r="432" spans="1:8" ht="15" customHeight="1" x14ac:dyDescent="0.2">
      <c r="A432" s="288"/>
      <c r="B432" s="237"/>
      <c r="C432" s="1" t="s">
        <v>209</v>
      </c>
      <c r="D432" s="151" t="s">
        <v>72</v>
      </c>
      <c r="E432" s="151" t="s">
        <v>70</v>
      </c>
      <c r="F432" s="15">
        <v>1099.144</v>
      </c>
      <c r="G432" s="15">
        <v>1099.144</v>
      </c>
      <c r="H432" s="15">
        <v>1099.144</v>
      </c>
    </row>
    <row r="433" spans="1:8" ht="15" customHeight="1" x14ac:dyDescent="0.2">
      <c r="A433" s="288"/>
      <c r="B433" s="237"/>
      <c r="C433" s="239" t="s">
        <v>8</v>
      </c>
      <c r="D433" s="239"/>
      <c r="E433" s="239"/>
      <c r="F433" s="239"/>
      <c r="G433" s="239"/>
      <c r="H433" s="239"/>
    </row>
    <row r="434" spans="1:8" ht="30.75" customHeight="1" x14ac:dyDescent="0.2">
      <c r="A434" s="288"/>
      <c r="B434" s="237"/>
      <c r="C434" s="11" t="s">
        <v>389</v>
      </c>
      <c r="D434" s="30" t="s">
        <v>21</v>
      </c>
      <c r="E434" s="129" t="s">
        <v>338</v>
      </c>
      <c r="F434" s="34">
        <f>F430/F432</f>
        <v>16.472000938912462</v>
      </c>
      <c r="G434" s="34">
        <f>G430/G432</f>
        <v>17.770492310379716</v>
      </c>
      <c r="H434" s="34">
        <f>H430/H432</f>
        <v>17.976374342215397</v>
      </c>
    </row>
    <row r="435" spans="1:8" ht="15" customHeight="1" x14ac:dyDescent="0.2">
      <c r="A435" s="288"/>
      <c r="B435" s="237"/>
      <c r="C435" s="239" t="s">
        <v>10</v>
      </c>
      <c r="D435" s="239"/>
      <c r="E435" s="239"/>
      <c r="F435" s="239"/>
      <c r="G435" s="239"/>
      <c r="H435" s="239"/>
    </row>
    <row r="436" spans="1:8" ht="32.25" customHeight="1" x14ac:dyDescent="0.2">
      <c r="A436" s="289"/>
      <c r="B436" s="237"/>
      <c r="C436" s="1" t="s">
        <v>153</v>
      </c>
      <c r="D436" s="30" t="s">
        <v>23</v>
      </c>
      <c r="E436" s="30" t="s">
        <v>22</v>
      </c>
      <c r="F436" s="30">
        <v>100</v>
      </c>
      <c r="G436" s="30">
        <v>100</v>
      </c>
      <c r="H436" s="30">
        <v>100</v>
      </c>
    </row>
    <row r="437" spans="1:8" ht="15" customHeight="1" x14ac:dyDescent="0.2">
      <c r="A437" s="231" t="s">
        <v>116</v>
      </c>
      <c r="B437" s="237" t="s">
        <v>76</v>
      </c>
      <c r="C437" s="238" t="str">
        <f>'Додаток 1 2025-2027'!B69</f>
        <v>Відлов бродячих тварин</v>
      </c>
      <c r="D437" s="238"/>
      <c r="E437" s="238"/>
      <c r="F437" s="238"/>
      <c r="G437" s="238"/>
      <c r="H437" s="238"/>
    </row>
    <row r="438" spans="1:8" ht="15" customHeight="1" x14ac:dyDescent="0.2">
      <c r="A438" s="232"/>
      <c r="B438" s="237"/>
      <c r="C438" s="239" t="s">
        <v>6</v>
      </c>
      <c r="D438" s="239"/>
      <c r="E438" s="239"/>
      <c r="F438" s="239"/>
      <c r="G438" s="239"/>
      <c r="H438" s="239"/>
    </row>
    <row r="439" spans="1:8" ht="33" customHeight="1" x14ac:dyDescent="0.2">
      <c r="A439" s="232"/>
      <c r="B439" s="237"/>
      <c r="C439" s="3" t="s">
        <v>246</v>
      </c>
      <c r="D439" s="30" t="s">
        <v>11</v>
      </c>
      <c r="E439" s="104" t="s">
        <v>155</v>
      </c>
      <c r="F439" s="10">
        <f>'Додаток 1 2025-2027'!F69</f>
        <v>62.158999999999999</v>
      </c>
      <c r="G439" s="10">
        <f>'Додаток 1 2025-2027'!G69</f>
        <v>69.120999999999995</v>
      </c>
      <c r="H439" s="10">
        <f>'Додаток 1 2025-2027'!H69</f>
        <v>76.863</v>
      </c>
    </row>
    <row r="440" spans="1:8" ht="15" customHeight="1" x14ac:dyDescent="0.2">
      <c r="A440" s="232"/>
      <c r="B440" s="237"/>
      <c r="C440" s="239" t="s">
        <v>7</v>
      </c>
      <c r="D440" s="239"/>
      <c r="E440" s="239"/>
      <c r="F440" s="239"/>
      <c r="G440" s="239"/>
      <c r="H440" s="239"/>
    </row>
    <row r="441" spans="1:8" ht="15" customHeight="1" x14ac:dyDescent="0.2">
      <c r="A441" s="232"/>
      <c r="B441" s="237"/>
      <c r="C441" s="1" t="s">
        <v>250</v>
      </c>
      <c r="D441" s="30" t="s">
        <v>21</v>
      </c>
      <c r="E441" s="30" t="s">
        <v>13</v>
      </c>
      <c r="F441" s="33">
        <v>2</v>
      </c>
      <c r="G441" s="9">
        <v>2</v>
      </c>
      <c r="H441" s="33">
        <v>2</v>
      </c>
    </row>
    <row r="442" spans="1:8" ht="15" customHeight="1" x14ac:dyDescent="0.2">
      <c r="A442" s="232"/>
      <c r="B442" s="237"/>
      <c r="C442" s="239" t="s">
        <v>8</v>
      </c>
      <c r="D442" s="239"/>
      <c r="E442" s="239"/>
      <c r="F442" s="239"/>
      <c r="G442" s="239"/>
      <c r="H442" s="239"/>
    </row>
    <row r="443" spans="1:8" ht="15" customHeight="1" x14ac:dyDescent="0.2">
      <c r="A443" s="232"/>
      <c r="B443" s="237"/>
      <c r="C443" s="1" t="s">
        <v>392</v>
      </c>
      <c r="D443" s="30" t="s">
        <v>21</v>
      </c>
      <c r="E443" s="30" t="s">
        <v>330</v>
      </c>
      <c r="F443" s="32">
        <f>F439/F441</f>
        <v>31.079499999999999</v>
      </c>
      <c r="G443" s="32">
        <f t="shared" ref="G443:H443" si="6">G439/G441</f>
        <v>34.560499999999998</v>
      </c>
      <c r="H443" s="32">
        <f t="shared" si="6"/>
        <v>38.4315</v>
      </c>
    </row>
    <row r="444" spans="1:8" ht="15" customHeight="1" x14ac:dyDescent="0.2">
      <c r="A444" s="232"/>
      <c r="B444" s="237"/>
      <c r="C444" s="239" t="s">
        <v>10</v>
      </c>
      <c r="D444" s="239"/>
      <c r="E444" s="239"/>
      <c r="F444" s="239"/>
      <c r="G444" s="239"/>
      <c r="H444" s="239"/>
    </row>
    <row r="445" spans="1:8" ht="15" customHeight="1" x14ac:dyDescent="0.2">
      <c r="A445" s="233"/>
      <c r="B445" s="237"/>
      <c r="C445" s="38" t="s">
        <v>247</v>
      </c>
      <c r="D445" s="30" t="s">
        <v>23</v>
      </c>
      <c r="E445" s="30" t="s">
        <v>22</v>
      </c>
      <c r="F445" s="30">
        <v>100</v>
      </c>
      <c r="G445" s="30">
        <v>100</v>
      </c>
      <c r="H445" s="30">
        <v>100</v>
      </c>
    </row>
    <row r="446" spans="1:8" ht="15" customHeight="1" x14ac:dyDescent="0.2">
      <c r="A446" s="241" t="s">
        <v>117</v>
      </c>
      <c r="B446" s="237" t="s">
        <v>75</v>
      </c>
      <c r="C446" s="290" t="str">
        <f>'Додаток 1 2025-2027'!B70</f>
        <v>Поточне утримання кладовищ</v>
      </c>
      <c r="D446" s="290"/>
      <c r="E446" s="290"/>
      <c r="F446" s="290"/>
      <c r="G446" s="290"/>
      <c r="H446" s="290"/>
    </row>
    <row r="447" spans="1:8" ht="15" customHeight="1" x14ac:dyDescent="0.2">
      <c r="A447" s="242"/>
      <c r="B447" s="237"/>
      <c r="C447" s="239" t="s">
        <v>6</v>
      </c>
      <c r="D447" s="239"/>
      <c r="E447" s="239"/>
      <c r="F447" s="239"/>
      <c r="G447" s="239"/>
      <c r="H447" s="239"/>
    </row>
    <row r="448" spans="1:8" ht="15" customHeight="1" x14ac:dyDescent="0.2">
      <c r="A448" s="242"/>
      <c r="B448" s="237"/>
      <c r="C448" s="2" t="s">
        <v>254</v>
      </c>
      <c r="D448" s="30" t="s">
        <v>11</v>
      </c>
      <c r="E448" s="30" t="s">
        <v>360</v>
      </c>
      <c r="F448" s="80">
        <f>'Додаток 1 2025-2027'!F70</f>
        <v>2937.0340000000001</v>
      </c>
      <c r="G448" s="80">
        <f>'Додаток 1 2025-2027'!G70</f>
        <v>3149.8690000000001</v>
      </c>
      <c r="H448" s="80">
        <f>'Додаток 1 2025-2027'!H70</f>
        <v>3149.8690000000001</v>
      </c>
    </row>
    <row r="449" spans="1:8" ht="15" customHeight="1" x14ac:dyDescent="0.2">
      <c r="A449" s="242"/>
      <c r="B449" s="237"/>
      <c r="C449" s="284" t="s">
        <v>7</v>
      </c>
      <c r="D449" s="284"/>
      <c r="E449" s="284"/>
      <c r="F449" s="284"/>
      <c r="G449" s="284"/>
      <c r="H449" s="284"/>
    </row>
    <row r="450" spans="1:8" ht="15" customHeight="1" x14ac:dyDescent="0.2">
      <c r="A450" s="242"/>
      <c r="B450" s="237"/>
      <c r="C450" s="2" t="s">
        <v>255</v>
      </c>
      <c r="D450" s="141" t="s">
        <v>383</v>
      </c>
      <c r="E450" s="141" t="s">
        <v>27</v>
      </c>
      <c r="F450" s="150">
        <v>14.229699999999999</v>
      </c>
      <c r="G450" s="150">
        <v>14.229699999999999</v>
      </c>
      <c r="H450" s="150">
        <v>14.229699999999999</v>
      </c>
    </row>
    <row r="451" spans="1:8" ht="15" customHeight="1" x14ac:dyDescent="0.2">
      <c r="A451" s="242"/>
      <c r="B451" s="237"/>
      <c r="C451" s="291" t="s">
        <v>8</v>
      </c>
      <c r="D451" s="292"/>
      <c r="E451" s="292"/>
      <c r="F451" s="292"/>
      <c r="G451" s="292"/>
      <c r="H451" s="292"/>
    </row>
    <row r="452" spans="1:8" ht="15" customHeight="1" x14ac:dyDescent="0.2">
      <c r="A452" s="242"/>
      <c r="B452" s="237"/>
      <c r="C452" s="2" t="s">
        <v>256</v>
      </c>
      <c r="D452" s="30" t="s">
        <v>21</v>
      </c>
      <c r="E452" s="30" t="s">
        <v>244</v>
      </c>
      <c r="F452" s="36">
        <f>F448/F450</f>
        <v>206.40168099116639</v>
      </c>
      <c r="G452" s="36">
        <f>G448/G450</f>
        <v>221.35877776762689</v>
      </c>
      <c r="H452" s="36">
        <f>H448/H450</f>
        <v>221.35877776762689</v>
      </c>
    </row>
    <row r="453" spans="1:8" ht="15" customHeight="1" x14ac:dyDescent="0.2">
      <c r="A453" s="242"/>
      <c r="B453" s="237"/>
      <c r="C453" s="291" t="s">
        <v>10</v>
      </c>
      <c r="D453" s="292"/>
      <c r="E453" s="292"/>
      <c r="F453" s="292"/>
      <c r="G453" s="292"/>
      <c r="H453" s="292"/>
    </row>
    <row r="454" spans="1:8" ht="15" customHeight="1" x14ac:dyDescent="0.2">
      <c r="A454" s="242"/>
      <c r="B454" s="237"/>
      <c r="C454" s="37" t="s">
        <v>154</v>
      </c>
      <c r="D454" s="30" t="s">
        <v>23</v>
      </c>
      <c r="E454" s="30" t="s">
        <v>22</v>
      </c>
      <c r="F454" s="30">
        <v>100</v>
      </c>
      <c r="G454" s="30">
        <v>100</v>
      </c>
      <c r="H454" s="30">
        <v>100</v>
      </c>
    </row>
    <row r="455" spans="1:8" ht="15" customHeight="1" x14ac:dyDescent="0.2">
      <c r="A455" s="241" t="s">
        <v>118</v>
      </c>
      <c r="B455" s="255" t="s">
        <v>188</v>
      </c>
      <c r="C455" s="238" t="str">
        <f>'Додаток 1 2025-2027'!B71</f>
        <v>Реєстрація у ЄДЕССБ вулиць с. Нові Білярі Южненської міської територіальної громади Одеського району Одеської області</v>
      </c>
      <c r="D455" s="238"/>
      <c r="E455" s="238"/>
      <c r="F455" s="238"/>
      <c r="G455" s="238"/>
      <c r="H455" s="238"/>
    </row>
    <row r="456" spans="1:8" ht="15" customHeight="1" x14ac:dyDescent="0.2">
      <c r="A456" s="242"/>
      <c r="B456" s="255"/>
      <c r="C456" s="239" t="s">
        <v>6</v>
      </c>
      <c r="D456" s="239"/>
      <c r="E456" s="239"/>
      <c r="F456" s="239"/>
      <c r="G456" s="239"/>
      <c r="H456" s="239"/>
    </row>
    <row r="457" spans="1:8" ht="27" customHeight="1" x14ac:dyDescent="0.2">
      <c r="A457" s="242"/>
      <c r="B457" s="255"/>
      <c r="C457" s="1" t="s">
        <v>317</v>
      </c>
      <c r="D457" s="54" t="s">
        <v>36</v>
      </c>
      <c r="E457" s="54" t="s">
        <v>155</v>
      </c>
      <c r="F457" s="58">
        <f>'Додаток 1 2025-2027'!F71</f>
        <v>50.442</v>
      </c>
      <c r="G457" s="145">
        <f>'Додаток 1 2025-2027'!G71</f>
        <v>0</v>
      </c>
      <c r="H457" s="145">
        <f>'Додаток 1 2025-2027'!H71</f>
        <v>0</v>
      </c>
    </row>
    <row r="458" spans="1:8" ht="15" customHeight="1" x14ac:dyDescent="0.2">
      <c r="A458" s="242"/>
      <c r="B458" s="255"/>
      <c r="C458" s="239" t="s">
        <v>7</v>
      </c>
      <c r="D458" s="239"/>
      <c r="E458" s="239"/>
      <c r="F458" s="239"/>
      <c r="G458" s="239"/>
      <c r="H458" s="239"/>
    </row>
    <row r="459" spans="1:8" ht="15" customHeight="1" x14ac:dyDescent="0.2">
      <c r="A459" s="242"/>
      <c r="B459" s="255"/>
      <c r="C459" s="1" t="s">
        <v>315</v>
      </c>
      <c r="D459" s="54" t="s">
        <v>21</v>
      </c>
      <c r="E459" s="54" t="s">
        <v>13</v>
      </c>
      <c r="F459" s="59">
        <v>19</v>
      </c>
      <c r="G459" s="9"/>
      <c r="H459" s="9"/>
    </row>
    <row r="460" spans="1:8" ht="15" customHeight="1" x14ac:dyDescent="0.2">
      <c r="A460" s="242"/>
      <c r="B460" s="255"/>
      <c r="C460" s="239" t="s">
        <v>8</v>
      </c>
      <c r="D460" s="239"/>
      <c r="E460" s="239"/>
      <c r="F460" s="239"/>
      <c r="G460" s="239"/>
      <c r="H460" s="239"/>
    </row>
    <row r="461" spans="1:8" ht="15" customHeight="1" x14ac:dyDescent="0.2">
      <c r="A461" s="242"/>
      <c r="B461" s="255"/>
      <c r="C461" s="1" t="s">
        <v>316</v>
      </c>
      <c r="D461" s="54" t="s">
        <v>21</v>
      </c>
      <c r="E461" s="54" t="s">
        <v>330</v>
      </c>
      <c r="F461" s="61">
        <f>F457/F459</f>
        <v>2.6548421052631581</v>
      </c>
      <c r="G461" s="62"/>
      <c r="H461" s="62"/>
    </row>
    <row r="462" spans="1:8" ht="15" customHeight="1" x14ac:dyDescent="0.2">
      <c r="A462" s="242"/>
      <c r="B462" s="255"/>
      <c r="C462" s="239" t="s">
        <v>10</v>
      </c>
      <c r="D462" s="239"/>
      <c r="E462" s="239"/>
      <c r="F462" s="239"/>
      <c r="G462" s="239"/>
      <c r="H462" s="239"/>
    </row>
    <row r="463" spans="1:8" ht="15" customHeight="1" x14ac:dyDescent="0.2">
      <c r="A463" s="242"/>
      <c r="B463" s="255"/>
      <c r="C463" s="64" t="s">
        <v>319</v>
      </c>
      <c r="D463" s="54" t="s">
        <v>23</v>
      </c>
      <c r="E463" s="54" t="s">
        <v>22</v>
      </c>
      <c r="F463" s="54">
        <v>100</v>
      </c>
      <c r="G463" s="54"/>
      <c r="H463" s="54"/>
    </row>
    <row r="464" spans="1:8" ht="15" customHeight="1" x14ac:dyDescent="0.2">
      <c r="A464" s="241" t="s">
        <v>119</v>
      </c>
      <c r="B464" s="255" t="s">
        <v>188</v>
      </c>
      <c r="C464" s="238" t="str">
        <f>'Додаток 1 2025-2027'!B72</f>
        <v>Реєстрація у ЄДЕССБ вулиць с. Булдинка Южненської міської територіальної громади Одеського району Одеської області</v>
      </c>
      <c r="D464" s="238"/>
      <c r="E464" s="238"/>
      <c r="F464" s="238"/>
      <c r="G464" s="238"/>
      <c r="H464" s="238"/>
    </row>
    <row r="465" spans="1:8" ht="15" customHeight="1" x14ac:dyDescent="0.2">
      <c r="A465" s="242"/>
      <c r="B465" s="255"/>
      <c r="C465" s="239" t="s">
        <v>6</v>
      </c>
      <c r="D465" s="239"/>
      <c r="E465" s="239"/>
      <c r="F465" s="239"/>
      <c r="G465" s="239"/>
      <c r="H465" s="239"/>
    </row>
    <row r="466" spans="1:8" ht="27.6" customHeight="1" x14ac:dyDescent="0.2">
      <c r="A466" s="242"/>
      <c r="B466" s="255"/>
      <c r="C466" s="1" t="s">
        <v>318</v>
      </c>
      <c r="D466" s="54" t="s">
        <v>36</v>
      </c>
      <c r="E466" s="54" t="s">
        <v>155</v>
      </c>
      <c r="F466" s="58">
        <f>'Додаток 1 2025-2027'!F72</f>
        <v>7.9660000000000002</v>
      </c>
      <c r="G466" s="145">
        <f>'Додаток 1 2025-2027'!G72</f>
        <v>0</v>
      </c>
      <c r="H466" s="145">
        <f>'Додаток 1 2025-2027'!H72</f>
        <v>0</v>
      </c>
    </row>
    <row r="467" spans="1:8" ht="15" customHeight="1" x14ac:dyDescent="0.2">
      <c r="A467" s="242"/>
      <c r="B467" s="255"/>
      <c r="C467" s="239" t="s">
        <v>7</v>
      </c>
      <c r="D467" s="239"/>
      <c r="E467" s="239"/>
      <c r="F467" s="239"/>
      <c r="G467" s="239"/>
      <c r="H467" s="239"/>
    </row>
    <row r="468" spans="1:8" ht="15" customHeight="1" x14ac:dyDescent="0.2">
      <c r="A468" s="242"/>
      <c r="B468" s="255"/>
      <c r="C468" s="1" t="s">
        <v>315</v>
      </c>
      <c r="D468" s="54" t="s">
        <v>21</v>
      </c>
      <c r="E468" s="54" t="s">
        <v>13</v>
      </c>
      <c r="F468" s="59">
        <v>3</v>
      </c>
      <c r="G468" s="9"/>
      <c r="H468" s="9"/>
    </row>
    <row r="469" spans="1:8" ht="15" customHeight="1" x14ac:dyDescent="0.2">
      <c r="A469" s="242"/>
      <c r="B469" s="255"/>
      <c r="C469" s="239" t="s">
        <v>8</v>
      </c>
      <c r="D469" s="239"/>
      <c r="E469" s="239"/>
      <c r="F469" s="239"/>
      <c r="G469" s="239"/>
      <c r="H469" s="239"/>
    </row>
    <row r="470" spans="1:8" ht="15" customHeight="1" x14ac:dyDescent="0.2">
      <c r="A470" s="242"/>
      <c r="B470" s="255"/>
      <c r="C470" s="1" t="s">
        <v>316</v>
      </c>
      <c r="D470" s="54" t="s">
        <v>21</v>
      </c>
      <c r="E470" s="54" t="s">
        <v>330</v>
      </c>
      <c r="F470" s="61">
        <f>F466/F468</f>
        <v>2.6553333333333335</v>
      </c>
      <c r="G470" s="62"/>
      <c r="H470" s="62"/>
    </row>
    <row r="471" spans="1:8" ht="15" customHeight="1" x14ac:dyDescent="0.2">
      <c r="A471" s="242"/>
      <c r="B471" s="255"/>
      <c r="C471" s="239" t="s">
        <v>10</v>
      </c>
      <c r="D471" s="239"/>
      <c r="E471" s="239"/>
      <c r="F471" s="239"/>
      <c r="G471" s="239"/>
      <c r="H471" s="239"/>
    </row>
    <row r="472" spans="1:8" ht="15" customHeight="1" x14ac:dyDescent="0.2">
      <c r="A472" s="242"/>
      <c r="B472" s="255"/>
      <c r="C472" s="64" t="s">
        <v>319</v>
      </c>
      <c r="D472" s="54" t="s">
        <v>23</v>
      </c>
      <c r="E472" s="54" t="s">
        <v>22</v>
      </c>
      <c r="F472" s="54">
        <v>100</v>
      </c>
      <c r="G472" s="54"/>
      <c r="H472" s="54"/>
    </row>
    <row r="473" spans="1:8" ht="15" customHeight="1" x14ac:dyDescent="0.2">
      <c r="A473" s="300" t="s">
        <v>120</v>
      </c>
      <c r="B473" s="237" t="s">
        <v>188</v>
      </c>
      <c r="C473" s="238" t="str">
        <f>'Додаток 1 2025-2027'!B73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473" s="238"/>
      <c r="E473" s="238"/>
      <c r="F473" s="238"/>
      <c r="G473" s="238"/>
      <c r="H473" s="238"/>
    </row>
    <row r="474" spans="1:8" s="138" customFormat="1" ht="15" customHeight="1" x14ac:dyDescent="0.2">
      <c r="A474" s="237"/>
      <c r="B474" s="237"/>
      <c r="C474" s="256" t="s">
        <v>6</v>
      </c>
      <c r="D474" s="256"/>
      <c r="E474" s="256"/>
      <c r="F474" s="256"/>
      <c r="G474" s="256"/>
      <c r="H474" s="256"/>
    </row>
    <row r="475" spans="1:8" s="138" customFormat="1" ht="25.9" customHeight="1" x14ac:dyDescent="0.2">
      <c r="A475" s="237"/>
      <c r="B475" s="237"/>
      <c r="C475" s="11" t="s">
        <v>239</v>
      </c>
      <c r="D475" s="130" t="s">
        <v>183</v>
      </c>
      <c r="E475" s="130" t="s">
        <v>155</v>
      </c>
      <c r="F475" s="15">
        <f>'Додаток 1 2025-2027'!F73</f>
        <v>28</v>
      </c>
      <c r="G475" s="15">
        <f>'Додаток 1 2025-2027'!G73</f>
        <v>0</v>
      </c>
      <c r="H475" s="15">
        <f>'Додаток 1 2025-2027'!H73</f>
        <v>0</v>
      </c>
    </row>
    <row r="476" spans="1:8" s="138" customFormat="1" ht="15" customHeight="1" x14ac:dyDescent="0.2">
      <c r="A476" s="237"/>
      <c r="B476" s="237"/>
      <c r="C476" s="256" t="s">
        <v>7</v>
      </c>
      <c r="D476" s="256"/>
      <c r="E476" s="256"/>
      <c r="F476" s="256"/>
      <c r="G476" s="256"/>
      <c r="H476" s="256"/>
    </row>
    <row r="477" spans="1:8" s="138" customFormat="1" ht="15" customHeight="1" x14ac:dyDescent="0.2">
      <c r="A477" s="237"/>
      <c r="B477" s="237"/>
      <c r="C477" s="11" t="s">
        <v>240</v>
      </c>
      <c r="D477" s="130" t="s">
        <v>21</v>
      </c>
      <c r="E477" s="130" t="s">
        <v>13</v>
      </c>
      <c r="F477" s="136">
        <v>1</v>
      </c>
      <c r="G477" s="136"/>
      <c r="H477" s="136"/>
    </row>
    <row r="478" spans="1:8" s="138" customFormat="1" ht="15" customHeight="1" x14ac:dyDescent="0.2">
      <c r="A478" s="237"/>
      <c r="B478" s="237"/>
      <c r="C478" s="256" t="s">
        <v>8</v>
      </c>
      <c r="D478" s="256"/>
      <c r="E478" s="256"/>
      <c r="F478" s="256"/>
      <c r="G478" s="256"/>
      <c r="H478" s="256"/>
    </row>
    <row r="479" spans="1:8" s="138" customFormat="1" ht="15" customHeight="1" x14ac:dyDescent="0.2">
      <c r="A479" s="237"/>
      <c r="B479" s="237"/>
      <c r="C479" s="11" t="s">
        <v>241</v>
      </c>
      <c r="D479" s="130" t="s">
        <v>21</v>
      </c>
      <c r="E479" s="130" t="s">
        <v>330</v>
      </c>
      <c r="F479" s="134">
        <f>F475/F477</f>
        <v>28</v>
      </c>
      <c r="G479" s="15"/>
      <c r="H479" s="15"/>
    </row>
    <row r="480" spans="1:8" s="138" customFormat="1" ht="15" customHeight="1" x14ac:dyDescent="0.2">
      <c r="A480" s="237"/>
      <c r="B480" s="237"/>
      <c r="C480" s="256" t="s">
        <v>10</v>
      </c>
      <c r="D480" s="256"/>
      <c r="E480" s="256"/>
      <c r="F480" s="256"/>
      <c r="G480" s="256"/>
      <c r="H480" s="256"/>
    </row>
    <row r="481" spans="1:8" s="138" customFormat="1" ht="15" customHeight="1" x14ac:dyDescent="0.2">
      <c r="A481" s="237"/>
      <c r="B481" s="237"/>
      <c r="C481" s="11" t="s">
        <v>242</v>
      </c>
      <c r="D481" s="130" t="s">
        <v>23</v>
      </c>
      <c r="E481" s="130" t="s">
        <v>22</v>
      </c>
      <c r="F481" s="130">
        <v>100</v>
      </c>
      <c r="G481" s="130"/>
      <c r="H481" s="130"/>
    </row>
    <row r="482" spans="1:8" ht="15" customHeight="1" x14ac:dyDescent="0.2">
      <c r="A482" s="300" t="s">
        <v>121</v>
      </c>
      <c r="B482" s="237" t="s">
        <v>188</v>
      </c>
      <c r="C482" s="238" t="str">
        <f>'Додаток 1 2025-2027'!B74</f>
        <v>Проведення незалежної оцінки доріг с. Булдинка Южненської міської територіальної громади Одеського району Одеської області</v>
      </c>
      <c r="D482" s="238"/>
      <c r="E482" s="238"/>
      <c r="F482" s="238"/>
      <c r="G482" s="238"/>
      <c r="H482" s="238"/>
    </row>
    <row r="483" spans="1:8" s="138" customFormat="1" ht="15" customHeight="1" x14ac:dyDescent="0.2">
      <c r="A483" s="237"/>
      <c r="B483" s="237"/>
      <c r="C483" s="256" t="s">
        <v>6</v>
      </c>
      <c r="D483" s="256"/>
      <c r="E483" s="256"/>
      <c r="F483" s="256"/>
      <c r="G483" s="256"/>
      <c r="H483" s="256"/>
    </row>
    <row r="484" spans="1:8" s="138" customFormat="1" ht="27" customHeight="1" x14ac:dyDescent="0.2">
      <c r="A484" s="237"/>
      <c r="B484" s="237"/>
      <c r="C484" s="11" t="s">
        <v>239</v>
      </c>
      <c r="D484" s="130" t="s">
        <v>183</v>
      </c>
      <c r="E484" s="130" t="s">
        <v>155</v>
      </c>
      <c r="F484" s="15">
        <f>'Додаток 1 2025-2027'!F74</f>
        <v>6</v>
      </c>
      <c r="G484" s="15">
        <f>'Додаток 1 2025-2027'!G74</f>
        <v>0</v>
      </c>
      <c r="H484" s="15">
        <f>'Додаток 1 2025-2027'!H74</f>
        <v>0</v>
      </c>
    </row>
    <row r="485" spans="1:8" s="138" customFormat="1" ht="15" customHeight="1" x14ac:dyDescent="0.2">
      <c r="A485" s="237"/>
      <c r="B485" s="237"/>
      <c r="C485" s="256" t="s">
        <v>7</v>
      </c>
      <c r="D485" s="256"/>
      <c r="E485" s="256"/>
      <c r="F485" s="256"/>
      <c r="G485" s="256"/>
      <c r="H485" s="256"/>
    </row>
    <row r="486" spans="1:8" s="138" customFormat="1" ht="15" customHeight="1" x14ac:dyDescent="0.2">
      <c r="A486" s="237"/>
      <c r="B486" s="237"/>
      <c r="C486" s="11" t="s">
        <v>240</v>
      </c>
      <c r="D486" s="130" t="s">
        <v>21</v>
      </c>
      <c r="E486" s="130" t="s">
        <v>13</v>
      </c>
      <c r="F486" s="136">
        <v>1</v>
      </c>
      <c r="G486" s="136"/>
      <c r="H486" s="136"/>
    </row>
    <row r="487" spans="1:8" s="138" customFormat="1" ht="15" customHeight="1" x14ac:dyDescent="0.2">
      <c r="A487" s="237"/>
      <c r="B487" s="237"/>
      <c r="C487" s="256" t="s">
        <v>8</v>
      </c>
      <c r="D487" s="256"/>
      <c r="E487" s="256"/>
      <c r="F487" s="256"/>
      <c r="G487" s="256"/>
      <c r="H487" s="256"/>
    </row>
    <row r="488" spans="1:8" s="138" customFormat="1" ht="15" customHeight="1" x14ac:dyDescent="0.2">
      <c r="A488" s="237"/>
      <c r="B488" s="237"/>
      <c r="C488" s="11" t="s">
        <v>241</v>
      </c>
      <c r="D488" s="130" t="s">
        <v>21</v>
      </c>
      <c r="E488" s="130" t="s">
        <v>330</v>
      </c>
      <c r="F488" s="134">
        <f>F484/F486</f>
        <v>6</v>
      </c>
      <c r="G488" s="15"/>
      <c r="H488" s="15"/>
    </row>
    <row r="489" spans="1:8" s="138" customFormat="1" ht="15" customHeight="1" x14ac:dyDescent="0.2">
      <c r="A489" s="237"/>
      <c r="B489" s="237"/>
      <c r="C489" s="256" t="s">
        <v>10</v>
      </c>
      <c r="D489" s="256"/>
      <c r="E489" s="256"/>
      <c r="F489" s="256"/>
      <c r="G489" s="256"/>
      <c r="H489" s="256"/>
    </row>
    <row r="490" spans="1:8" s="138" customFormat="1" ht="15" customHeight="1" x14ac:dyDescent="0.2">
      <c r="A490" s="237"/>
      <c r="B490" s="237"/>
      <c r="C490" s="11" t="s">
        <v>242</v>
      </c>
      <c r="D490" s="130" t="s">
        <v>23</v>
      </c>
      <c r="E490" s="130" t="s">
        <v>22</v>
      </c>
      <c r="F490" s="130">
        <v>100</v>
      </c>
      <c r="G490" s="130"/>
      <c r="H490" s="130"/>
    </row>
    <row r="491" spans="1:8" ht="15" customHeight="1" x14ac:dyDescent="0.2">
      <c r="A491" s="300" t="s">
        <v>122</v>
      </c>
      <c r="B491" s="237" t="s">
        <v>188</v>
      </c>
      <c r="C491" s="238" t="str">
        <f>'Додаток 1 2025-2027'!B75</f>
        <v>Проведення незалежної оцінки доріг с. Сичавка Южненської міської територіальної громади Одеського району Одеської області</v>
      </c>
      <c r="D491" s="238"/>
      <c r="E491" s="238"/>
      <c r="F491" s="238"/>
      <c r="G491" s="238"/>
      <c r="H491" s="238"/>
    </row>
    <row r="492" spans="1:8" s="138" customFormat="1" ht="15" customHeight="1" x14ac:dyDescent="0.2">
      <c r="A492" s="237"/>
      <c r="B492" s="237"/>
      <c r="C492" s="256" t="s">
        <v>6</v>
      </c>
      <c r="D492" s="256"/>
      <c r="E492" s="256"/>
      <c r="F492" s="256"/>
      <c r="G492" s="256"/>
      <c r="H492" s="256"/>
    </row>
    <row r="493" spans="1:8" s="138" customFormat="1" ht="27" customHeight="1" x14ac:dyDescent="0.2">
      <c r="A493" s="237"/>
      <c r="B493" s="237"/>
      <c r="C493" s="11" t="s">
        <v>239</v>
      </c>
      <c r="D493" s="130" t="s">
        <v>183</v>
      </c>
      <c r="E493" s="130" t="s">
        <v>155</v>
      </c>
      <c r="F493" s="15">
        <f>'Додаток 1 2025-2027'!F75</f>
        <v>31</v>
      </c>
      <c r="G493" s="15">
        <f>'Додаток 1 2025-2027'!G75</f>
        <v>0</v>
      </c>
      <c r="H493" s="15">
        <f>'Додаток 1 2025-2027'!H75</f>
        <v>0</v>
      </c>
    </row>
    <row r="494" spans="1:8" s="138" customFormat="1" ht="15" customHeight="1" x14ac:dyDescent="0.2">
      <c r="A494" s="237"/>
      <c r="B494" s="237"/>
      <c r="C494" s="256" t="s">
        <v>7</v>
      </c>
      <c r="D494" s="256"/>
      <c r="E494" s="256"/>
      <c r="F494" s="256"/>
      <c r="G494" s="256"/>
      <c r="H494" s="256"/>
    </row>
    <row r="495" spans="1:8" s="138" customFormat="1" ht="15" customHeight="1" x14ac:dyDescent="0.2">
      <c r="A495" s="237"/>
      <c r="B495" s="237"/>
      <c r="C495" s="11" t="s">
        <v>240</v>
      </c>
      <c r="D495" s="130" t="s">
        <v>21</v>
      </c>
      <c r="E495" s="130" t="s">
        <v>13</v>
      </c>
      <c r="F495" s="136">
        <v>1</v>
      </c>
      <c r="G495" s="136"/>
      <c r="H495" s="136"/>
    </row>
    <row r="496" spans="1:8" s="138" customFormat="1" ht="15" customHeight="1" x14ac:dyDescent="0.2">
      <c r="A496" s="237"/>
      <c r="B496" s="237"/>
      <c r="C496" s="256" t="s">
        <v>8</v>
      </c>
      <c r="D496" s="256"/>
      <c r="E496" s="256"/>
      <c r="F496" s="256"/>
      <c r="G496" s="256"/>
      <c r="H496" s="256"/>
    </row>
    <row r="497" spans="1:8" s="138" customFormat="1" ht="15" customHeight="1" x14ac:dyDescent="0.2">
      <c r="A497" s="237"/>
      <c r="B497" s="237"/>
      <c r="C497" s="11" t="s">
        <v>241</v>
      </c>
      <c r="D497" s="130" t="s">
        <v>21</v>
      </c>
      <c r="E497" s="130" t="s">
        <v>330</v>
      </c>
      <c r="F497" s="134">
        <f>F493/F495</f>
        <v>31</v>
      </c>
      <c r="G497" s="15"/>
      <c r="H497" s="15"/>
    </row>
    <row r="498" spans="1:8" s="138" customFormat="1" ht="15" customHeight="1" x14ac:dyDescent="0.2">
      <c r="A498" s="237"/>
      <c r="B498" s="237"/>
      <c r="C498" s="256" t="s">
        <v>10</v>
      </c>
      <c r="D498" s="256"/>
      <c r="E498" s="256"/>
      <c r="F498" s="256"/>
      <c r="G498" s="256"/>
      <c r="H498" s="256"/>
    </row>
    <row r="499" spans="1:8" s="138" customFormat="1" ht="15" customHeight="1" x14ac:dyDescent="0.2">
      <c r="A499" s="237"/>
      <c r="B499" s="237"/>
      <c r="C499" s="11" t="s">
        <v>242</v>
      </c>
      <c r="D499" s="130" t="s">
        <v>23</v>
      </c>
      <c r="E499" s="130" t="s">
        <v>22</v>
      </c>
      <c r="F499" s="130">
        <v>100</v>
      </c>
      <c r="G499" s="130"/>
      <c r="H499" s="130"/>
    </row>
    <row r="500" spans="1:8" ht="15" customHeight="1" x14ac:dyDescent="0.2">
      <c r="A500" s="300" t="s">
        <v>123</v>
      </c>
      <c r="B500" s="237" t="s">
        <v>188</v>
      </c>
      <c r="C500" s="238" t="str">
        <f>'Додаток 1 2025-2027'!B76</f>
        <v>Проведення незалежної оцінки доріг с. Кошари Южненської міської територіальної громади Одеського району Одеської області</v>
      </c>
      <c r="D500" s="238"/>
      <c r="E500" s="238"/>
      <c r="F500" s="238"/>
      <c r="G500" s="238"/>
      <c r="H500" s="238"/>
    </row>
    <row r="501" spans="1:8" s="138" customFormat="1" ht="15" customHeight="1" x14ac:dyDescent="0.2">
      <c r="A501" s="237"/>
      <c r="B501" s="237"/>
      <c r="C501" s="256" t="s">
        <v>6</v>
      </c>
      <c r="D501" s="256"/>
      <c r="E501" s="256"/>
      <c r="F501" s="256"/>
      <c r="G501" s="256"/>
      <c r="H501" s="256"/>
    </row>
    <row r="502" spans="1:8" s="138" customFormat="1" ht="25.15" customHeight="1" x14ac:dyDescent="0.2">
      <c r="A502" s="237"/>
      <c r="B502" s="237"/>
      <c r="C502" s="11" t="s">
        <v>239</v>
      </c>
      <c r="D502" s="130" t="s">
        <v>183</v>
      </c>
      <c r="E502" s="130" t="s">
        <v>155</v>
      </c>
      <c r="F502" s="15">
        <f>'Додаток 1 2025-2027'!F76</f>
        <v>6</v>
      </c>
      <c r="G502" s="15">
        <f>'Додаток 1 2025-2027'!G76</f>
        <v>0</v>
      </c>
      <c r="H502" s="15">
        <f>'Додаток 1 2025-2027'!H76</f>
        <v>0</v>
      </c>
    </row>
    <row r="503" spans="1:8" s="138" customFormat="1" ht="15" customHeight="1" x14ac:dyDescent="0.2">
      <c r="A503" s="237"/>
      <c r="B503" s="237"/>
      <c r="C503" s="256" t="s">
        <v>7</v>
      </c>
      <c r="D503" s="256"/>
      <c r="E503" s="256"/>
      <c r="F503" s="256"/>
      <c r="G503" s="256"/>
      <c r="H503" s="256"/>
    </row>
    <row r="504" spans="1:8" s="138" customFormat="1" ht="15" customHeight="1" x14ac:dyDescent="0.2">
      <c r="A504" s="237"/>
      <c r="B504" s="237"/>
      <c r="C504" s="11" t="s">
        <v>240</v>
      </c>
      <c r="D504" s="130" t="s">
        <v>21</v>
      </c>
      <c r="E504" s="130" t="s">
        <v>13</v>
      </c>
      <c r="F504" s="136">
        <v>1</v>
      </c>
      <c r="G504" s="136"/>
      <c r="H504" s="136"/>
    </row>
    <row r="505" spans="1:8" s="138" customFormat="1" ht="15" customHeight="1" x14ac:dyDescent="0.2">
      <c r="A505" s="237"/>
      <c r="B505" s="237"/>
      <c r="C505" s="256" t="s">
        <v>8</v>
      </c>
      <c r="D505" s="256"/>
      <c r="E505" s="256"/>
      <c r="F505" s="256"/>
      <c r="G505" s="256"/>
      <c r="H505" s="256"/>
    </row>
    <row r="506" spans="1:8" s="138" customFormat="1" ht="15" customHeight="1" x14ac:dyDescent="0.2">
      <c r="A506" s="237"/>
      <c r="B506" s="237"/>
      <c r="C506" s="11" t="s">
        <v>241</v>
      </c>
      <c r="D506" s="130" t="s">
        <v>21</v>
      </c>
      <c r="E506" s="130" t="s">
        <v>330</v>
      </c>
      <c r="F506" s="134">
        <f>F502/F504</f>
        <v>6</v>
      </c>
      <c r="G506" s="15"/>
      <c r="H506" s="15"/>
    </row>
    <row r="507" spans="1:8" s="138" customFormat="1" ht="15" customHeight="1" x14ac:dyDescent="0.2">
      <c r="A507" s="237"/>
      <c r="B507" s="237"/>
      <c r="C507" s="256" t="s">
        <v>10</v>
      </c>
      <c r="D507" s="256"/>
      <c r="E507" s="256"/>
      <c r="F507" s="256"/>
      <c r="G507" s="256"/>
      <c r="H507" s="256"/>
    </row>
    <row r="508" spans="1:8" s="138" customFormat="1" ht="15" customHeight="1" x14ac:dyDescent="0.2">
      <c r="A508" s="237"/>
      <c r="B508" s="237"/>
      <c r="C508" s="11" t="s">
        <v>242</v>
      </c>
      <c r="D508" s="130" t="s">
        <v>23</v>
      </c>
      <c r="E508" s="130" t="s">
        <v>22</v>
      </c>
      <c r="F508" s="130">
        <v>100</v>
      </c>
      <c r="G508" s="130"/>
      <c r="H508" s="130"/>
    </row>
    <row r="509" spans="1:8" ht="20.25" customHeight="1" x14ac:dyDescent="0.2">
      <c r="A509" s="241" t="s">
        <v>124</v>
      </c>
      <c r="B509" s="293" t="s">
        <v>194</v>
      </c>
      <c r="C509" s="243" t="str">
        <f>'Додаток 1 2025-2027'!B77</f>
        <v>Придбання мотоножиць</v>
      </c>
      <c r="D509" s="244"/>
      <c r="E509" s="244"/>
      <c r="F509" s="244"/>
      <c r="G509" s="244"/>
      <c r="H509" s="245"/>
    </row>
    <row r="510" spans="1:8" ht="20.25" customHeight="1" x14ac:dyDescent="0.2">
      <c r="A510" s="242"/>
      <c r="B510" s="294"/>
      <c r="C510" s="249" t="s">
        <v>6</v>
      </c>
      <c r="D510" s="250"/>
      <c r="E510" s="250"/>
      <c r="F510" s="250"/>
      <c r="G510" s="250"/>
      <c r="H510" s="251"/>
    </row>
    <row r="511" spans="1:8" ht="20.25" customHeight="1" x14ac:dyDescent="0.2">
      <c r="A511" s="242"/>
      <c r="B511" s="294"/>
      <c r="C511" s="11" t="s">
        <v>307</v>
      </c>
      <c r="D511" s="55" t="s">
        <v>36</v>
      </c>
      <c r="E511" s="55" t="s">
        <v>155</v>
      </c>
      <c r="F511" s="15">
        <f>'Додаток 1 2025-2027'!F77</f>
        <v>87.995999999999995</v>
      </c>
      <c r="G511" s="15">
        <f>'Додаток 1 2025-2027'!G77</f>
        <v>0</v>
      </c>
      <c r="H511" s="15">
        <f>'Додаток 1 2025-2027'!H77</f>
        <v>0</v>
      </c>
    </row>
    <row r="512" spans="1:8" ht="20.25" customHeight="1" x14ac:dyDescent="0.2">
      <c r="A512" s="242"/>
      <c r="B512" s="294"/>
      <c r="C512" s="252" t="s">
        <v>7</v>
      </c>
      <c r="D512" s="253"/>
      <c r="E512" s="253"/>
      <c r="F512" s="253"/>
      <c r="G512" s="253"/>
      <c r="H512" s="254"/>
    </row>
    <row r="513" spans="1:8" ht="20.25" customHeight="1" x14ac:dyDescent="0.2">
      <c r="A513" s="242"/>
      <c r="B513" s="294"/>
      <c r="C513" s="11" t="s">
        <v>308</v>
      </c>
      <c r="D513" s="55" t="s">
        <v>21</v>
      </c>
      <c r="E513" s="55" t="s">
        <v>13</v>
      </c>
      <c r="F513" s="65">
        <v>4</v>
      </c>
      <c r="G513" s="65"/>
      <c r="H513" s="65"/>
    </row>
    <row r="514" spans="1:8" ht="20.25" customHeight="1" x14ac:dyDescent="0.2">
      <c r="A514" s="242"/>
      <c r="B514" s="294"/>
      <c r="C514" s="252" t="s">
        <v>8</v>
      </c>
      <c r="D514" s="253"/>
      <c r="E514" s="253"/>
      <c r="F514" s="253"/>
      <c r="G514" s="253"/>
      <c r="H514" s="254"/>
    </row>
    <row r="515" spans="1:8" ht="20.25" customHeight="1" x14ac:dyDescent="0.2">
      <c r="A515" s="242"/>
      <c r="B515" s="294"/>
      <c r="C515" s="11" t="s">
        <v>309</v>
      </c>
      <c r="D515" s="55" t="s">
        <v>21</v>
      </c>
      <c r="E515" s="55" t="s">
        <v>330</v>
      </c>
      <c r="F515" s="15">
        <f>F511/F513</f>
        <v>21.998999999999999</v>
      </c>
      <c r="G515" s="15"/>
      <c r="H515" s="15"/>
    </row>
    <row r="516" spans="1:8" ht="20.25" customHeight="1" x14ac:dyDescent="0.2">
      <c r="A516" s="242"/>
      <c r="B516" s="294"/>
      <c r="C516" s="252" t="s">
        <v>10</v>
      </c>
      <c r="D516" s="253"/>
      <c r="E516" s="253"/>
      <c r="F516" s="253"/>
      <c r="G516" s="253"/>
      <c r="H516" s="254"/>
    </row>
    <row r="517" spans="1:8" ht="27" customHeight="1" x14ac:dyDescent="0.2">
      <c r="A517" s="242"/>
      <c r="B517" s="295"/>
      <c r="C517" s="11" t="s">
        <v>152</v>
      </c>
      <c r="D517" s="55" t="s">
        <v>23</v>
      </c>
      <c r="E517" s="55" t="s">
        <v>22</v>
      </c>
      <c r="F517" s="55">
        <v>100</v>
      </c>
      <c r="G517" s="55"/>
      <c r="H517" s="55"/>
    </row>
    <row r="518" spans="1:8" ht="19.5" customHeight="1" x14ac:dyDescent="0.2">
      <c r="A518" s="241" t="s">
        <v>125</v>
      </c>
      <c r="B518" s="293" t="s">
        <v>194</v>
      </c>
      <c r="C518" s="243" t="str">
        <f>'Додаток 1 2025-2027'!B78</f>
        <v>Придбання висоторізів</v>
      </c>
      <c r="D518" s="244"/>
      <c r="E518" s="244"/>
      <c r="F518" s="244"/>
      <c r="G518" s="244"/>
      <c r="H518" s="245"/>
    </row>
    <row r="519" spans="1:8" ht="19.5" customHeight="1" x14ac:dyDescent="0.2">
      <c r="A519" s="242"/>
      <c r="B519" s="294"/>
      <c r="C519" s="249" t="s">
        <v>6</v>
      </c>
      <c r="D519" s="250"/>
      <c r="E519" s="250"/>
      <c r="F519" s="250"/>
      <c r="G519" s="250"/>
      <c r="H519" s="251"/>
    </row>
    <row r="520" spans="1:8" ht="19.5" customHeight="1" x14ac:dyDescent="0.2">
      <c r="A520" s="242"/>
      <c r="B520" s="294"/>
      <c r="C520" s="11" t="s">
        <v>310</v>
      </c>
      <c r="D520" s="55" t="s">
        <v>36</v>
      </c>
      <c r="E520" s="55" t="s">
        <v>155</v>
      </c>
      <c r="F520" s="15">
        <f>'Додаток 1 2025-2027'!F78</f>
        <v>63.997999999999998</v>
      </c>
      <c r="G520" s="15">
        <f>'Додаток 1 2025-2027'!G78</f>
        <v>0</v>
      </c>
      <c r="H520" s="15">
        <f>'Додаток 1 2025-2027'!H78</f>
        <v>0</v>
      </c>
    </row>
    <row r="521" spans="1:8" ht="19.5" customHeight="1" x14ac:dyDescent="0.2">
      <c r="A521" s="242"/>
      <c r="B521" s="294"/>
      <c r="C521" s="252" t="s">
        <v>7</v>
      </c>
      <c r="D521" s="253"/>
      <c r="E521" s="253"/>
      <c r="F521" s="253"/>
      <c r="G521" s="253"/>
      <c r="H521" s="254"/>
    </row>
    <row r="522" spans="1:8" ht="19.5" customHeight="1" x14ac:dyDescent="0.2">
      <c r="A522" s="242"/>
      <c r="B522" s="294"/>
      <c r="C522" s="11" t="s">
        <v>216</v>
      </c>
      <c r="D522" s="55" t="s">
        <v>21</v>
      </c>
      <c r="E522" s="55" t="s">
        <v>13</v>
      </c>
      <c r="F522" s="65">
        <v>2</v>
      </c>
      <c r="G522" s="65"/>
      <c r="H522" s="65"/>
    </row>
    <row r="523" spans="1:8" ht="19.5" customHeight="1" x14ac:dyDescent="0.2">
      <c r="A523" s="242"/>
      <c r="B523" s="294"/>
      <c r="C523" s="252" t="s">
        <v>8</v>
      </c>
      <c r="D523" s="253"/>
      <c r="E523" s="253"/>
      <c r="F523" s="253"/>
      <c r="G523" s="253"/>
      <c r="H523" s="254"/>
    </row>
    <row r="524" spans="1:8" ht="19.5" customHeight="1" x14ac:dyDescent="0.2">
      <c r="A524" s="242"/>
      <c r="B524" s="294"/>
      <c r="C524" s="11" t="s">
        <v>217</v>
      </c>
      <c r="D524" s="55" t="s">
        <v>21</v>
      </c>
      <c r="E524" s="55" t="s">
        <v>330</v>
      </c>
      <c r="F524" s="15">
        <f>F520/F522</f>
        <v>31.998999999999999</v>
      </c>
      <c r="G524" s="15"/>
      <c r="H524" s="15"/>
    </row>
    <row r="525" spans="1:8" ht="19.5" customHeight="1" x14ac:dyDescent="0.2">
      <c r="A525" s="242"/>
      <c r="B525" s="294"/>
      <c r="C525" s="252" t="s">
        <v>10</v>
      </c>
      <c r="D525" s="253"/>
      <c r="E525" s="253"/>
      <c r="F525" s="253"/>
      <c r="G525" s="253"/>
      <c r="H525" s="254"/>
    </row>
    <row r="526" spans="1:8" ht="33" customHeight="1" x14ac:dyDescent="0.2">
      <c r="A526" s="242"/>
      <c r="B526" s="295"/>
      <c r="C526" s="11" t="s">
        <v>152</v>
      </c>
      <c r="D526" s="55" t="s">
        <v>23</v>
      </c>
      <c r="E526" s="55" t="s">
        <v>22</v>
      </c>
      <c r="F526" s="55">
        <v>100</v>
      </c>
      <c r="G526" s="55"/>
      <c r="H526" s="55"/>
    </row>
    <row r="527" spans="1:8" ht="20.25" customHeight="1" x14ac:dyDescent="0.2">
      <c r="A527" s="241" t="s">
        <v>126</v>
      </c>
      <c r="B527" s="293" t="s">
        <v>194</v>
      </c>
      <c r="C527" s="243" t="str">
        <f>'Додаток 1 2025-2027'!B79</f>
        <v xml:space="preserve">Придбання мотокос </v>
      </c>
      <c r="D527" s="244"/>
      <c r="E527" s="244"/>
      <c r="F527" s="244"/>
      <c r="G527" s="244"/>
      <c r="H527" s="245"/>
    </row>
    <row r="528" spans="1:8" ht="20.25" customHeight="1" x14ac:dyDescent="0.2">
      <c r="A528" s="242"/>
      <c r="B528" s="294"/>
      <c r="C528" s="249" t="s">
        <v>6</v>
      </c>
      <c r="D528" s="250"/>
      <c r="E528" s="250"/>
      <c r="F528" s="250"/>
      <c r="G528" s="250"/>
      <c r="H528" s="251"/>
    </row>
    <row r="529" spans="1:8" ht="27" customHeight="1" x14ac:dyDescent="0.2">
      <c r="A529" s="242"/>
      <c r="B529" s="294"/>
      <c r="C529" s="11" t="s">
        <v>79</v>
      </c>
      <c r="D529" s="55" t="s">
        <v>36</v>
      </c>
      <c r="E529" s="55" t="s">
        <v>155</v>
      </c>
      <c r="F529" s="15">
        <f>'Додаток 1 2025-2027'!F79</f>
        <v>55.058</v>
      </c>
      <c r="G529" s="15">
        <f>'Додаток 1 2025-2027'!G79</f>
        <v>0</v>
      </c>
      <c r="H529" s="15">
        <f>'Додаток 1 2025-2027'!H79</f>
        <v>0</v>
      </c>
    </row>
    <row r="530" spans="1:8" ht="15" customHeight="1" x14ac:dyDescent="0.2">
      <c r="A530" s="242"/>
      <c r="B530" s="294"/>
      <c r="C530" s="252" t="s">
        <v>7</v>
      </c>
      <c r="D530" s="253"/>
      <c r="E530" s="253"/>
      <c r="F530" s="253"/>
      <c r="G530" s="253"/>
      <c r="H530" s="254"/>
    </row>
    <row r="531" spans="1:8" ht="15" customHeight="1" x14ac:dyDescent="0.2">
      <c r="A531" s="242"/>
      <c r="B531" s="294"/>
      <c r="C531" s="11" t="s">
        <v>80</v>
      </c>
      <c r="D531" s="55" t="s">
        <v>21</v>
      </c>
      <c r="E531" s="55" t="s">
        <v>13</v>
      </c>
      <c r="F531" s="65">
        <v>2</v>
      </c>
      <c r="G531" s="65"/>
      <c r="H531" s="65"/>
    </row>
    <row r="532" spans="1:8" ht="15" customHeight="1" x14ac:dyDescent="0.2">
      <c r="A532" s="242"/>
      <c r="B532" s="294"/>
      <c r="C532" s="252" t="s">
        <v>8</v>
      </c>
      <c r="D532" s="253"/>
      <c r="E532" s="253"/>
      <c r="F532" s="253"/>
      <c r="G532" s="253"/>
      <c r="H532" s="254"/>
    </row>
    <row r="533" spans="1:8" ht="18.75" customHeight="1" x14ac:dyDescent="0.2">
      <c r="A533" s="242"/>
      <c r="B533" s="294"/>
      <c r="C533" s="11" t="s">
        <v>81</v>
      </c>
      <c r="D533" s="55" t="s">
        <v>21</v>
      </c>
      <c r="E533" s="55" t="s">
        <v>330</v>
      </c>
      <c r="F533" s="15">
        <f>F529/F531</f>
        <v>27.529</v>
      </c>
      <c r="G533" s="15"/>
      <c r="H533" s="15"/>
    </row>
    <row r="534" spans="1:8" ht="18.75" customHeight="1" x14ac:dyDescent="0.2">
      <c r="A534" s="242"/>
      <c r="B534" s="294"/>
      <c r="C534" s="252" t="s">
        <v>10</v>
      </c>
      <c r="D534" s="253"/>
      <c r="E534" s="253"/>
      <c r="F534" s="253"/>
      <c r="G534" s="253"/>
      <c r="H534" s="254"/>
    </row>
    <row r="535" spans="1:8" ht="33" customHeight="1" x14ac:dyDescent="0.2">
      <c r="A535" s="242"/>
      <c r="B535" s="295"/>
      <c r="C535" s="11" t="s">
        <v>152</v>
      </c>
      <c r="D535" s="55" t="s">
        <v>23</v>
      </c>
      <c r="E535" s="55" t="s">
        <v>22</v>
      </c>
      <c r="F535" s="55">
        <v>100</v>
      </c>
      <c r="G535" s="55"/>
      <c r="H535" s="55"/>
    </row>
    <row r="536" spans="1:8" ht="15" customHeight="1" x14ac:dyDescent="0.2">
      <c r="A536" s="241" t="s">
        <v>127</v>
      </c>
      <c r="B536" s="257" t="s">
        <v>194</v>
      </c>
      <c r="C536" s="243" t="str">
        <f>'Додаток 1 2025-2027'!B80</f>
        <v>Придбання бензопил потужністю двигуна до 2,4 кВт</v>
      </c>
      <c r="D536" s="244"/>
      <c r="E536" s="244"/>
      <c r="F536" s="244"/>
      <c r="G536" s="244"/>
      <c r="H536" s="245"/>
    </row>
    <row r="537" spans="1:8" ht="15" customHeight="1" x14ac:dyDescent="0.2">
      <c r="A537" s="242"/>
      <c r="B537" s="258"/>
      <c r="C537" s="249" t="s">
        <v>6</v>
      </c>
      <c r="D537" s="250"/>
      <c r="E537" s="250"/>
      <c r="F537" s="250"/>
      <c r="G537" s="250"/>
      <c r="H537" s="251"/>
    </row>
    <row r="538" spans="1:8" ht="24.6" customHeight="1" x14ac:dyDescent="0.2">
      <c r="A538" s="242"/>
      <c r="B538" s="258"/>
      <c r="C538" s="11" t="s">
        <v>311</v>
      </c>
      <c r="D538" s="55" t="s">
        <v>36</v>
      </c>
      <c r="E538" s="55" t="s">
        <v>155</v>
      </c>
      <c r="F538" s="15">
        <f>'Додаток 1 2025-2027'!F80</f>
        <v>41.997999999999998</v>
      </c>
      <c r="G538" s="15">
        <f>'Додаток 1 2025-2027'!G80</f>
        <v>0</v>
      </c>
      <c r="H538" s="15">
        <f>'Додаток 1 2025-2027'!H80</f>
        <v>0</v>
      </c>
    </row>
    <row r="539" spans="1:8" ht="15" customHeight="1" x14ac:dyDescent="0.2">
      <c r="A539" s="242"/>
      <c r="B539" s="258"/>
      <c r="C539" s="252" t="s">
        <v>7</v>
      </c>
      <c r="D539" s="253"/>
      <c r="E539" s="253"/>
      <c r="F539" s="253"/>
      <c r="G539" s="253"/>
      <c r="H539" s="254"/>
    </row>
    <row r="540" spans="1:8" ht="20.25" customHeight="1" x14ac:dyDescent="0.2">
      <c r="A540" s="242"/>
      <c r="B540" s="258"/>
      <c r="C540" s="11" t="s">
        <v>214</v>
      </c>
      <c r="D540" s="55" t="s">
        <v>21</v>
      </c>
      <c r="E540" s="55" t="s">
        <v>13</v>
      </c>
      <c r="F540" s="65">
        <v>2</v>
      </c>
      <c r="G540" s="65"/>
      <c r="H540" s="65"/>
    </row>
    <row r="541" spans="1:8" ht="15" customHeight="1" x14ac:dyDescent="0.2">
      <c r="A541" s="242"/>
      <c r="B541" s="258"/>
      <c r="C541" s="252" t="s">
        <v>8</v>
      </c>
      <c r="D541" s="253"/>
      <c r="E541" s="253"/>
      <c r="F541" s="253"/>
      <c r="G541" s="253"/>
      <c r="H541" s="254"/>
    </row>
    <row r="542" spans="1:8" ht="20.25" customHeight="1" x14ac:dyDescent="0.2">
      <c r="A542" s="242"/>
      <c r="B542" s="258"/>
      <c r="C542" s="11" t="s">
        <v>215</v>
      </c>
      <c r="D542" s="55" t="s">
        <v>21</v>
      </c>
      <c r="E542" s="55" t="s">
        <v>330</v>
      </c>
      <c r="F542" s="15">
        <f>F538/F540</f>
        <v>20.998999999999999</v>
      </c>
      <c r="G542" s="15"/>
      <c r="H542" s="15"/>
    </row>
    <row r="543" spans="1:8" ht="15" customHeight="1" x14ac:dyDescent="0.2">
      <c r="A543" s="242"/>
      <c r="B543" s="258"/>
      <c r="C543" s="252" t="s">
        <v>10</v>
      </c>
      <c r="D543" s="253"/>
      <c r="E543" s="253"/>
      <c r="F543" s="253"/>
      <c r="G543" s="253"/>
      <c r="H543" s="254"/>
    </row>
    <row r="544" spans="1:8" ht="29.45" customHeight="1" x14ac:dyDescent="0.2">
      <c r="A544" s="242"/>
      <c r="B544" s="259"/>
      <c r="C544" s="11" t="s">
        <v>152</v>
      </c>
      <c r="D544" s="55" t="s">
        <v>23</v>
      </c>
      <c r="E544" s="55" t="s">
        <v>22</v>
      </c>
      <c r="F544" s="55">
        <v>100</v>
      </c>
      <c r="G544" s="55"/>
      <c r="H544" s="55"/>
    </row>
    <row r="545" spans="1:8" ht="15" customHeight="1" x14ac:dyDescent="0.2">
      <c r="A545" s="241" t="s">
        <v>128</v>
      </c>
      <c r="B545" s="257" t="s">
        <v>194</v>
      </c>
      <c r="C545" s="243" t="str">
        <f>'Додаток 1 2025-2027'!B81</f>
        <v>Придбання бензопили потужністю двигуна до 5,4 кВт</v>
      </c>
      <c r="D545" s="244"/>
      <c r="E545" s="244"/>
      <c r="F545" s="244"/>
      <c r="G545" s="244"/>
      <c r="H545" s="245"/>
    </row>
    <row r="546" spans="1:8" ht="15" customHeight="1" x14ac:dyDescent="0.2">
      <c r="A546" s="242"/>
      <c r="B546" s="258"/>
      <c r="C546" s="249" t="s">
        <v>6</v>
      </c>
      <c r="D546" s="250"/>
      <c r="E546" s="250"/>
      <c r="F546" s="250"/>
      <c r="G546" s="250"/>
      <c r="H546" s="251"/>
    </row>
    <row r="547" spans="1:8" ht="27" customHeight="1" x14ac:dyDescent="0.2">
      <c r="A547" s="242"/>
      <c r="B547" s="258"/>
      <c r="C547" s="11" t="s">
        <v>312</v>
      </c>
      <c r="D547" s="55" t="s">
        <v>36</v>
      </c>
      <c r="E547" s="55" t="s">
        <v>155</v>
      </c>
      <c r="F547" s="15">
        <f>'Додаток 1 2025-2027'!F81</f>
        <v>30.998999999999999</v>
      </c>
      <c r="G547" s="15">
        <f>'Додаток 1 2025-2027'!G81</f>
        <v>0</v>
      </c>
      <c r="H547" s="15">
        <f>'Додаток 1 2025-2027'!H81</f>
        <v>0</v>
      </c>
    </row>
    <row r="548" spans="1:8" ht="15" customHeight="1" x14ac:dyDescent="0.2">
      <c r="A548" s="242"/>
      <c r="B548" s="258"/>
      <c r="C548" s="252" t="s">
        <v>7</v>
      </c>
      <c r="D548" s="253"/>
      <c r="E548" s="253"/>
      <c r="F548" s="253"/>
      <c r="G548" s="253"/>
      <c r="H548" s="254"/>
    </row>
    <row r="549" spans="1:8" ht="21" customHeight="1" x14ac:dyDescent="0.2">
      <c r="A549" s="242"/>
      <c r="B549" s="258"/>
      <c r="C549" s="11" t="s">
        <v>214</v>
      </c>
      <c r="D549" s="55" t="s">
        <v>21</v>
      </c>
      <c r="E549" s="55" t="s">
        <v>13</v>
      </c>
      <c r="F549" s="65">
        <v>1</v>
      </c>
      <c r="G549" s="65"/>
      <c r="H549" s="65"/>
    </row>
    <row r="550" spans="1:8" ht="19.5" customHeight="1" x14ac:dyDescent="0.2">
      <c r="A550" s="242"/>
      <c r="B550" s="258"/>
      <c r="C550" s="252" t="s">
        <v>8</v>
      </c>
      <c r="D550" s="253"/>
      <c r="E550" s="253"/>
      <c r="F550" s="253"/>
      <c r="G550" s="253"/>
      <c r="H550" s="254"/>
    </row>
    <row r="551" spans="1:8" ht="21" customHeight="1" x14ac:dyDescent="0.2">
      <c r="A551" s="242"/>
      <c r="B551" s="258"/>
      <c r="C551" s="11" t="s">
        <v>215</v>
      </c>
      <c r="D551" s="55" t="s">
        <v>21</v>
      </c>
      <c r="E551" s="55" t="s">
        <v>330</v>
      </c>
      <c r="F551" s="15">
        <f>F547/F549</f>
        <v>30.998999999999999</v>
      </c>
      <c r="G551" s="15"/>
      <c r="H551" s="15"/>
    </row>
    <row r="552" spans="1:8" ht="15" customHeight="1" x14ac:dyDescent="0.2">
      <c r="A552" s="242"/>
      <c r="B552" s="258"/>
      <c r="C552" s="252" t="s">
        <v>10</v>
      </c>
      <c r="D552" s="253"/>
      <c r="E552" s="253"/>
      <c r="F552" s="253"/>
      <c r="G552" s="253"/>
      <c r="H552" s="254"/>
    </row>
    <row r="553" spans="1:8" ht="33" customHeight="1" x14ac:dyDescent="0.2">
      <c r="A553" s="242"/>
      <c r="B553" s="259"/>
      <c r="C553" s="11" t="s">
        <v>152</v>
      </c>
      <c r="D553" s="55" t="s">
        <v>23</v>
      </c>
      <c r="E553" s="55" t="s">
        <v>22</v>
      </c>
      <c r="F553" s="55">
        <v>100</v>
      </c>
      <c r="G553" s="55"/>
      <c r="H553" s="55"/>
    </row>
    <row r="554" spans="1:8" ht="18.75" customHeight="1" x14ac:dyDescent="0.2">
      <c r="A554" s="241" t="s">
        <v>129</v>
      </c>
      <c r="B554" s="257" t="s">
        <v>194</v>
      </c>
      <c r="C554" s="243" t="str">
        <f>'Додаток 1 2025-2027'!B82</f>
        <v>Придбання газонокосарок з варіатором приводу коліс</v>
      </c>
      <c r="D554" s="244"/>
      <c r="E554" s="244"/>
      <c r="F554" s="244"/>
      <c r="G554" s="244"/>
      <c r="H554" s="245"/>
    </row>
    <row r="555" spans="1:8" ht="15" customHeight="1" x14ac:dyDescent="0.2">
      <c r="A555" s="242"/>
      <c r="B555" s="258"/>
      <c r="C555" s="249" t="s">
        <v>6</v>
      </c>
      <c r="D555" s="250"/>
      <c r="E555" s="250"/>
      <c r="F555" s="250"/>
      <c r="G555" s="250"/>
      <c r="H555" s="251"/>
    </row>
    <row r="556" spans="1:8" ht="26.45" customHeight="1" x14ac:dyDescent="0.2">
      <c r="A556" s="242"/>
      <c r="B556" s="258"/>
      <c r="C556" s="11" t="s">
        <v>313</v>
      </c>
      <c r="D556" s="55" t="s">
        <v>36</v>
      </c>
      <c r="E556" s="55" t="s">
        <v>155</v>
      </c>
      <c r="F556" s="15">
        <f>'Додаток 1 2025-2027'!F82</f>
        <v>56.997999999999998</v>
      </c>
      <c r="G556" s="15">
        <f>'Додаток 1 2025-2027'!G82</f>
        <v>0</v>
      </c>
      <c r="H556" s="15">
        <f>'Додаток 1 2025-2027'!H82</f>
        <v>0</v>
      </c>
    </row>
    <row r="557" spans="1:8" ht="15" customHeight="1" x14ac:dyDescent="0.2">
      <c r="A557" s="242"/>
      <c r="B557" s="258"/>
      <c r="C557" s="252" t="s">
        <v>7</v>
      </c>
      <c r="D557" s="253"/>
      <c r="E557" s="253"/>
      <c r="F557" s="253"/>
      <c r="G557" s="253"/>
      <c r="H557" s="254"/>
    </row>
    <row r="558" spans="1:8" ht="21.75" customHeight="1" x14ac:dyDescent="0.2">
      <c r="A558" s="242"/>
      <c r="B558" s="258"/>
      <c r="C558" s="11" t="s">
        <v>77</v>
      </c>
      <c r="D558" s="55" t="s">
        <v>21</v>
      </c>
      <c r="E558" s="55" t="s">
        <v>13</v>
      </c>
      <c r="F558" s="65">
        <v>2</v>
      </c>
      <c r="G558" s="65"/>
      <c r="H558" s="65"/>
    </row>
    <row r="559" spans="1:8" ht="15" customHeight="1" x14ac:dyDescent="0.2">
      <c r="A559" s="242"/>
      <c r="B559" s="258"/>
      <c r="C559" s="252" t="s">
        <v>8</v>
      </c>
      <c r="D559" s="253"/>
      <c r="E559" s="253"/>
      <c r="F559" s="253"/>
      <c r="G559" s="253"/>
      <c r="H559" s="254"/>
    </row>
    <row r="560" spans="1:8" ht="23.25" customHeight="1" x14ac:dyDescent="0.2">
      <c r="A560" s="242"/>
      <c r="B560" s="258"/>
      <c r="C560" s="11" t="s">
        <v>78</v>
      </c>
      <c r="D560" s="55" t="s">
        <v>21</v>
      </c>
      <c r="E560" s="55" t="s">
        <v>330</v>
      </c>
      <c r="F560" s="15">
        <f>F556/F558</f>
        <v>28.498999999999999</v>
      </c>
      <c r="G560" s="15"/>
      <c r="H560" s="15"/>
    </row>
    <row r="561" spans="1:8" ht="15" customHeight="1" x14ac:dyDescent="0.2">
      <c r="A561" s="242"/>
      <c r="B561" s="258"/>
      <c r="C561" s="252" t="s">
        <v>10</v>
      </c>
      <c r="D561" s="253"/>
      <c r="E561" s="253"/>
      <c r="F561" s="253"/>
      <c r="G561" s="253"/>
      <c r="H561" s="254"/>
    </row>
    <row r="562" spans="1:8" ht="33.75" customHeight="1" x14ac:dyDescent="0.2">
      <c r="A562" s="242"/>
      <c r="B562" s="259"/>
      <c r="C562" s="11" t="s">
        <v>152</v>
      </c>
      <c r="D562" s="55" t="s">
        <v>23</v>
      </c>
      <c r="E562" s="55" t="s">
        <v>22</v>
      </c>
      <c r="F562" s="55">
        <v>100</v>
      </c>
      <c r="G562" s="55"/>
      <c r="H562" s="55"/>
    </row>
    <row r="563" spans="1:8" ht="18" customHeight="1" x14ac:dyDescent="0.2">
      <c r="A563" s="241" t="s">
        <v>130</v>
      </c>
      <c r="B563" s="257" t="s">
        <v>194</v>
      </c>
      <c r="C563" s="243" t="str">
        <f>'Додаток 1 2025-2027'!B83</f>
        <v>Придбання газонокосарки повнопривідної</v>
      </c>
      <c r="D563" s="244"/>
      <c r="E563" s="244"/>
      <c r="F563" s="244"/>
      <c r="G563" s="244"/>
      <c r="H563" s="245"/>
    </row>
    <row r="564" spans="1:8" ht="18" customHeight="1" x14ac:dyDescent="0.2">
      <c r="A564" s="242"/>
      <c r="B564" s="258"/>
      <c r="C564" s="249" t="s">
        <v>6</v>
      </c>
      <c r="D564" s="250"/>
      <c r="E564" s="250"/>
      <c r="F564" s="250"/>
      <c r="G564" s="250"/>
      <c r="H564" s="251"/>
    </row>
    <row r="565" spans="1:8" ht="27.75" customHeight="1" x14ac:dyDescent="0.2">
      <c r="A565" s="242"/>
      <c r="B565" s="258"/>
      <c r="C565" s="11" t="s">
        <v>314</v>
      </c>
      <c r="D565" s="55" t="s">
        <v>36</v>
      </c>
      <c r="E565" s="55" t="s">
        <v>155</v>
      </c>
      <c r="F565" s="15">
        <f>'Додаток 1 2025-2027'!F83</f>
        <v>64.998000000000005</v>
      </c>
      <c r="G565" s="15">
        <f>'Додаток 1 2025-2027'!G83</f>
        <v>0</v>
      </c>
      <c r="H565" s="15">
        <f>'Додаток 1 2025-2027'!H83</f>
        <v>0</v>
      </c>
    </row>
    <row r="566" spans="1:8" ht="18" customHeight="1" x14ac:dyDescent="0.2">
      <c r="A566" s="242"/>
      <c r="B566" s="258"/>
      <c r="C566" s="252" t="s">
        <v>7</v>
      </c>
      <c r="D566" s="253"/>
      <c r="E566" s="253"/>
      <c r="F566" s="253"/>
      <c r="G566" s="253"/>
      <c r="H566" s="254"/>
    </row>
    <row r="567" spans="1:8" ht="18" customHeight="1" x14ac:dyDescent="0.2">
      <c r="A567" s="242"/>
      <c r="B567" s="258"/>
      <c r="C567" s="11" t="s">
        <v>77</v>
      </c>
      <c r="D567" s="55" t="s">
        <v>21</v>
      </c>
      <c r="E567" s="55" t="s">
        <v>13</v>
      </c>
      <c r="F567" s="65">
        <v>2</v>
      </c>
      <c r="G567" s="65"/>
      <c r="H567" s="65"/>
    </row>
    <row r="568" spans="1:8" ht="18" customHeight="1" x14ac:dyDescent="0.2">
      <c r="A568" s="242"/>
      <c r="B568" s="258"/>
      <c r="C568" s="252" t="s">
        <v>8</v>
      </c>
      <c r="D568" s="253"/>
      <c r="E568" s="253"/>
      <c r="F568" s="253"/>
      <c r="G568" s="253"/>
      <c r="H568" s="254"/>
    </row>
    <row r="569" spans="1:8" ht="18" customHeight="1" x14ac:dyDescent="0.2">
      <c r="A569" s="242"/>
      <c r="B569" s="258"/>
      <c r="C569" s="11" t="s">
        <v>78</v>
      </c>
      <c r="D569" s="55" t="s">
        <v>21</v>
      </c>
      <c r="E569" s="55" t="s">
        <v>330</v>
      </c>
      <c r="F569" s="15">
        <f>F565/F567</f>
        <v>32.499000000000002</v>
      </c>
      <c r="G569" s="15"/>
      <c r="H569" s="15"/>
    </row>
    <row r="570" spans="1:8" ht="18" customHeight="1" x14ac:dyDescent="0.2">
      <c r="A570" s="242"/>
      <c r="B570" s="258"/>
      <c r="C570" s="252" t="s">
        <v>10</v>
      </c>
      <c r="D570" s="253"/>
      <c r="E570" s="253"/>
      <c r="F570" s="253"/>
      <c r="G570" s="253"/>
      <c r="H570" s="254"/>
    </row>
    <row r="571" spans="1:8" ht="30.75" customHeight="1" x14ac:dyDescent="0.2">
      <c r="A571" s="242"/>
      <c r="B571" s="259"/>
      <c r="C571" s="11" t="s">
        <v>152</v>
      </c>
      <c r="D571" s="55" t="s">
        <v>23</v>
      </c>
      <c r="E571" s="55" t="s">
        <v>22</v>
      </c>
      <c r="F571" s="55">
        <v>100</v>
      </c>
      <c r="G571" s="55"/>
      <c r="H571" s="55"/>
    </row>
    <row r="572" spans="1:8" ht="18.600000000000001" customHeight="1" x14ac:dyDescent="0.2">
      <c r="A572" s="241" t="s">
        <v>131</v>
      </c>
      <c r="B572" s="246" t="s">
        <v>399</v>
      </c>
      <c r="C572" s="243" t="str">
        <f>'Додаток 1 2025-2027'!B84</f>
        <v>Поховання померлих одиноких громадян, осіб без певного місця проживання, громадян, від поховання яких відмовилися рідні та знайдених невпізнаних трупів</v>
      </c>
      <c r="D572" s="244"/>
      <c r="E572" s="244"/>
      <c r="F572" s="244"/>
      <c r="G572" s="244"/>
      <c r="H572" s="245"/>
    </row>
    <row r="573" spans="1:8" ht="15.6" customHeight="1" x14ac:dyDescent="0.2">
      <c r="A573" s="242"/>
      <c r="B573" s="247"/>
      <c r="C573" s="249" t="s">
        <v>6</v>
      </c>
      <c r="D573" s="250"/>
      <c r="E573" s="250"/>
      <c r="F573" s="250"/>
      <c r="G573" s="250"/>
      <c r="H573" s="251"/>
    </row>
    <row r="574" spans="1:8" ht="26.45" customHeight="1" x14ac:dyDescent="0.2">
      <c r="A574" s="242"/>
      <c r="B574" s="247"/>
      <c r="C574" s="11" t="s">
        <v>395</v>
      </c>
      <c r="D574" s="178" t="s">
        <v>36</v>
      </c>
      <c r="E574" s="178" t="s">
        <v>155</v>
      </c>
      <c r="F574" s="15">
        <f>'Додаток 1 2025-2027'!F84</f>
        <v>145.904</v>
      </c>
      <c r="G574" s="15" t="e">
        <f>'Додаток 1 2025-2027'!#REF!</f>
        <v>#REF!</v>
      </c>
      <c r="H574" s="15" t="e">
        <f>'Додаток 1 2025-2027'!#REF!</f>
        <v>#REF!</v>
      </c>
    </row>
    <row r="575" spans="1:8" ht="15" customHeight="1" x14ac:dyDescent="0.2">
      <c r="A575" s="242"/>
      <c r="B575" s="247"/>
      <c r="C575" s="252" t="s">
        <v>7</v>
      </c>
      <c r="D575" s="253"/>
      <c r="E575" s="253"/>
      <c r="F575" s="253"/>
      <c r="G575" s="253"/>
      <c r="H575" s="254"/>
    </row>
    <row r="576" spans="1:8" ht="15" customHeight="1" x14ac:dyDescent="0.2">
      <c r="A576" s="242"/>
      <c r="B576" s="247"/>
      <c r="C576" s="11" t="s">
        <v>396</v>
      </c>
      <c r="D576" s="178" t="s">
        <v>21</v>
      </c>
      <c r="E576" s="178" t="s">
        <v>13</v>
      </c>
      <c r="F576" s="179">
        <v>15</v>
      </c>
      <c r="G576" s="179"/>
      <c r="H576" s="179"/>
    </row>
    <row r="577" spans="1:8" ht="15" customHeight="1" x14ac:dyDescent="0.2">
      <c r="A577" s="242"/>
      <c r="B577" s="247"/>
      <c r="C577" s="252" t="s">
        <v>8</v>
      </c>
      <c r="D577" s="253"/>
      <c r="E577" s="253"/>
      <c r="F577" s="253"/>
      <c r="G577" s="253"/>
      <c r="H577" s="254"/>
    </row>
    <row r="578" spans="1:8" ht="15" customHeight="1" x14ac:dyDescent="0.2">
      <c r="A578" s="242"/>
      <c r="B578" s="247"/>
      <c r="C578" s="11" t="s">
        <v>397</v>
      </c>
      <c r="D578" s="178" t="s">
        <v>21</v>
      </c>
      <c r="E578" s="178" t="s">
        <v>330</v>
      </c>
      <c r="F578" s="15">
        <f>F574/F576</f>
        <v>9.7269333333333332</v>
      </c>
      <c r="G578" s="15"/>
      <c r="H578" s="15"/>
    </row>
    <row r="579" spans="1:8" ht="15" customHeight="1" x14ac:dyDescent="0.2">
      <c r="A579" s="242"/>
      <c r="B579" s="247"/>
      <c r="C579" s="252" t="s">
        <v>10</v>
      </c>
      <c r="D579" s="253"/>
      <c r="E579" s="253"/>
      <c r="F579" s="253"/>
      <c r="G579" s="253"/>
      <c r="H579" s="254"/>
    </row>
    <row r="580" spans="1:8" ht="15" customHeight="1" x14ac:dyDescent="0.2">
      <c r="A580" s="242"/>
      <c r="B580" s="248"/>
      <c r="C580" s="11" t="s">
        <v>398</v>
      </c>
      <c r="D580" s="178" t="s">
        <v>23</v>
      </c>
      <c r="E580" s="178" t="s">
        <v>22</v>
      </c>
      <c r="F580" s="178">
        <v>100</v>
      </c>
      <c r="G580" s="178"/>
      <c r="H580" s="178"/>
    </row>
    <row r="581" spans="1:8" ht="19.5" customHeight="1" x14ac:dyDescent="0.2">
      <c r="A581" s="241" t="s">
        <v>412</v>
      </c>
      <c r="B581" s="257" t="s">
        <v>194</v>
      </c>
      <c r="C581" s="243" t="str">
        <f>'Додаток 1 2025-2027'!B85</f>
        <v>Придбання напівпричепа тракторного</v>
      </c>
      <c r="D581" s="244"/>
      <c r="E581" s="244"/>
      <c r="F581" s="244"/>
      <c r="G581" s="244"/>
      <c r="H581" s="245"/>
    </row>
    <row r="582" spans="1:8" ht="19.5" customHeight="1" x14ac:dyDescent="0.2">
      <c r="A582" s="242"/>
      <c r="B582" s="258"/>
      <c r="C582" s="249" t="s">
        <v>6</v>
      </c>
      <c r="D582" s="250"/>
      <c r="E582" s="250"/>
      <c r="F582" s="250"/>
      <c r="G582" s="250"/>
      <c r="H582" s="251"/>
    </row>
    <row r="583" spans="1:8" ht="19.5" customHeight="1" x14ac:dyDescent="0.2">
      <c r="A583" s="242"/>
      <c r="B583" s="258"/>
      <c r="C583" s="11" t="s">
        <v>413</v>
      </c>
      <c r="D583" s="210" t="s">
        <v>36</v>
      </c>
      <c r="E583" s="210" t="s">
        <v>155</v>
      </c>
      <c r="F583" s="15">
        <f>'Додаток 1 2025-2027'!F85</f>
        <v>254.86799999999999</v>
      </c>
      <c r="G583" s="15"/>
      <c r="H583" s="15"/>
    </row>
    <row r="584" spans="1:8" ht="19.5" customHeight="1" x14ac:dyDescent="0.2">
      <c r="A584" s="242"/>
      <c r="B584" s="258"/>
      <c r="C584" s="252" t="s">
        <v>7</v>
      </c>
      <c r="D584" s="253"/>
      <c r="E584" s="253"/>
      <c r="F584" s="253"/>
      <c r="G584" s="253"/>
      <c r="H584" s="254"/>
    </row>
    <row r="585" spans="1:8" ht="19.5" customHeight="1" x14ac:dyDescent="0.2">
      <c r="A585" s="242"/>
      <c r="B585" s="258"/>
      <c r="C585" s="11" t="s">
        <v>414</v>
      </c>
      <c r="D585" s="210" t="s">
        <v>21</v>
      </c>
      <c r="E585" s="210" t="s">
        <v>13</v>
      </c>
      <c r="F585" s="201">
        <v>1</v>
      </c>
      <c r="G585" s="201"/>
      <c r="H585" s="201"/>
    </row>
    <row r="586" spans="1:8" ht="19.5" customHeight="1" x14ac:dyDescent="0.2">
      <c r="A586" s="242"/>
      <c r="B586" s="258"/>
      <c r="C586" s="252" t="s">
        <v>8</v>
      </c>
      <c r="D586" s="253"/>
      <c r="E586" s="253"/>
      <c r="F586" s="253"/>
      <c r="G586" s="253"/>
      <c r="H586" s="254"/>
    </row>
    <row r="587" spans="1:8" ht="19.5" customHeight="1" x14ac:dyDescent="0.2">
      <c r="A587" s="242"/>
      <c r="B587" s="258"/>
      <c r="C587" s="11" t="s">
        <v>415</v>
      </c>
      <c r="D587" s="210" t="s">
        <v>21</v>
      </c>
      <c r="E587" s="210" t="s">
        <v>330</v>
      </c>
      <c r="F587" s="15">
        <f>F583/F585</f>
        <v>254.86799999999999</v>
      </c>
      <c r="G587" s="15"/>
      <c r="H587" s="15"/>
    </row>
    <row r="588" spans="1:8" ht="15" customHeight="1" x14ac:dyDescent="0.2">
      <c r="A588" s="242"/>
      <c r="B588" s="258"/>
      <c r="C588" s="252" t="s">
        <v>10</v>
      </c>
      <c r="D588" s="253"/>
      <c r="E588" s="253"/>
      <c r="F588" s="253"/>
      <c r="G588" s="253"/>
      <c r="H588" s="254"/>
    </row>
    <row r="589" spans="1:8" ht="34.5" customHeight="1" x14ac:dyDescent="0.2">
      <c r="A589" s="242"/>
      <c r="B589" s="259"/>
      <c r="C589" s="11" t="s">
        <v>152</v>
      </c>
      <c r="D589" s="210" t="s">
        <v>23</v>
      </c>
      <c r="E589" s="210" t="s">
        <v>22</v>
      </c>
      <c r="F589" s="210">
        <v>100</v>
      </c>
      <c r="G589" s="210"/>
      <c r="H589" s="210"/>
    </row>
    <row r="590" spans="1:8" ht="15" customHeight="1" x14ac:dyDescent="0.2">
      <c r="A590" s="240" t="s">
        <v>38</v>
      </c>
      <c r="B590" s="240"/>
      <c r="C590" s="240"/>
      <c r="D590" s="240"/>
      <c r="E590" s="240"/>
      <c r="F590" s="240"/>
      <c r="G590" s="240"/>
      <c r="H590" s="240"/>
    </row>
    <row r="591" spans="1:8" ht="15" customHeight="1" x14ac:dyDescent="0.2">
      <c r="A591" s="264" t="s">
        <v>35</v>
      </c>
      <c r="B591" s="264"/>
      <c r="C591" s="264"/>
      <c r="D591" s="264"/>
      <c r="E591" s="264"/>
      <c r="F591" s="228">
        <v>2025</v>
      </c>
      <c r="G591" s="228">
        <v>2026</v>
      </c>
      <c r="H591" s="228">
        <v>2027</v>
      </c>
    </row>
    <row r="592" spans="1:8" ht="15" customHeight="1" x14ac:dyDescent="0.2">
      <c r="A592" s="264"/>
      <c r="B592" s="264"/>
      <c r="C592" s="264"/>
      <c r="D592" s="264"/>
      <c r="E592" s="264"/>
      <c r="F592" s="229">
        <f>F595+F604</f>
        <v>12639.125</v>
      </c>
      <c r="G592" s="229">
        <f>G595+G604</f>
        <v>13489.718000000001</v>
      </c>
      <c r="H592" s="229">
        <f>H595+H604</f>
        <v>13489.718000000001</v>
      </c>
    </row>
    <row r="593" spans="1:8" ht="15" customHeight="1" x14ac:dyDescent="0.2">
      <c r="A593" s="241" t="s">
        <v>136</v>
      </c>
      <c r="B593" s="237" t="s">
        <v>196</v>
      </c>
      <c r="C593" s="290" t="str">
        <f>'Додаток 1 2025-2027'!B89</f>
        <v xml:space="preserve">Поточне утримання мереж зовнішнього освітлення </v>
      </c>
      <c r="D593" s="290"/>
      <c r="E593" s="290"/>
      <c r="F593" s="290"/>
      <c r="G593" s="290"/>
      <c r="H593" s="290"/>
    </row>
    <row r="594" spans="1:8" ht="15" customHeight="1" x14ac:dyDescent="0.2">
      <c r="A594" s="242"/>
      <c r="B594" s="237"/>
      <c r="C594" s="239" t="s">
        <v>6</v>
      </c>
      <c r="D594" s="239"/>
      <c r="E594" s="239"/>
      <c r="F594" s="239"/>
      <c r="G594" s="239"/>
      <c r="H594" s="239"/>
    </row>
    <row r="595" spans="1:8" ht="15" customHeight="1" x14ac:dyDescent="0.2">
      <c r="A595" s="242"/>
      <c r="B595" s="237"/>
      <c r="C595" s="1" t="s">
        <v>41</v>
      </c>
      <c r="D595" s="30" t="s">
        <v>11</v>
      </c>
      <c r="E595" s="30" t="s">
        <v>360</v>
      </c>
      <c r="F595" s="80">
        <f>'Додаток 1 2025-2027'!F89</f>
        <v>2800.6329999999998</v>
      </c>
      <c r="G595" s="80">
        <f>'Додаток 1 2025-2027'!G89</f>
        <v>2952.69</v>
      </c>
      <c r="H595" s="80">
        <f>'Додаток 1 2025-2027'!H89</f>
        <v>2952.69</v>
      </c>
    </row>
    <row r="596" spans="1:8" ht="15" customHeight="1" x14ac:dyDescent="0.2">
      <c r="A596" s="242"/>
      <c r="B596" s="237"/>
      <c r="C596" s="239" t="s">
        <v>7</v>
      </c>
      <c r="D596" s="239"/>
      <c r="E596" s="239"/>
      <c r="F596" s="239"/>
      <c r="G596" s="239"/>
      <c r="H596" s="239"/>
    </row>
    <row r="597" spans="1:8" ht="26.45" customHeight="1" x14ac:dyDescent="0.2">
      <c r="A597" s="242"/>
      <c r="B597" s="237"/>
      <c r="C597" s="2" t="s">
        <v>290</v>
      </c>
      <c r="D597" s="205" t="s">
        <v>138</v>
      </c>
      <c r="E597" s="205" t="s">
        <v>141</v>
      </c>
      <c r="F597" s="15">
        <v>60.3249</v>
      </c>
      <c r="G597" s="15">
        <v>60.3249</v>
      </c>
      <c r="H597" s="15">
        <v>60.3249</v>
      </c>
    </row>
    <row r="598" spans="1:8" ht="15" customHeight="1" x14ac:dyDescent="0.2">
      <c r="A598" s="242"/>
      <c r="B598" s="237"/>
      <c r="C598" s="239" t="s">
        <v>8</v>
      </c>
      <c r="D598" s="239"/>
      <c r="E598" s="239"/>
      <c r="F598" s="239"/>
      <c r="G598" s="239"/>
      <c r="H598" s="239"/>
    </row>
    <row r="599" spans="1:8" ht="15" customHeight="1" x14ac:dyDescent="0.25">
      <c r="A599" s="242"/>
      <c r="B599" s="237"/>
      <c r="C599" s="1" t="s">
        <v>288</v>
      </c>
      <c r="D599" s="31" t="s">
        <v>21</v>
      </c>
      <c r="E599" s="30" t="s">
        <v>329</v>
      </c>
      <c r="F599" s="36">
        <f>F595/F597</f>
        <v>46.425820846781342</v>
      </c>
      <c r="G599" s="36">
        <f t="shared" ref="G599:H599" si="7">G595/G597</f>
        <v>48.946454946464897</v>
      </c>
      <c r="H599" s="36">
        <f t="shared" si="7"/>
        <v>48.946454946464897</v>
      </c>
    </row>
    <row r="600" spans="1:8" ht="15" customHeight="1" x14ac:dyDescent="0.2">
      <c r="A600" s="242"/>
      <c r="B600" s="237"/>
      <c r="C600" s="239" t="s">
        <v>10</v>
      </c>
      <c r="D600" s="239"/>
      <c r="E600" s="239"/>
      <c r="F600" s="239"/>
      <c r="G600" s="239"/>
      <c r="H600" s="239"/>
    </row>
    <row r="601" spans="1:8" ht="15" customHeight="1" x14ac:dyDescent="0.2">
      <c r="A601" s="242"/>
      <c r="B601" s="237"/>
      <c r="C601" s="1" t="s">
        <v>289</v>
      </c>
      <c r="D601" s="30" t="s">
        <v>23</v>
      </c>
      <c r="E601" s="30" t="s">
        <v>22</v>
      </c>
      <c r="F601" s="30">
        <v>100</v>
      </c>
      <c r="G601" s="30">
        <v>100</v>
      </c>
      <c r="H601" s="30">
        <v>100</v>
      </c>
    </row>
    <row r="602" spans="1:8" ht="15" customHeight="1" x14ac:dyDescent="0.2">
      <c r="A602" s="260" t="s">
        <v>137</v>
      </c>
      <c r="B602" s="237" t="s">
        <v>47</v>
      </c>
      <c r="C602" s="283" t="str">
        <f>'Додаток 1 2025-2027'!B90</f>
        <v xml:space="preserve">Оплата зовнішнього освітлення </v>
      </c>
      <c r="D602" s="283"/>
      <c r="E602" s="283"/>
      <c r="F602" s="283"/>
      <c r="G602" s="283"/>
      <c r="H602" s="283"/>
    </row>
    <row r="603" spans="1:8" ht="15" customHeight="1" x14ac:dyDescent="0.2">
      <c r="A603" s="242"/>
      <c r="B603" s="237"/>
      <c r="C603" s="239" t="s">
        <v>6</v>
      </c>
      <c r="D603" s="239"/>
      <c r="E603" s="239"/>
      <c r="F603" s="239"/>
      <c r="G603" s="239"/>
      <c r="H603" s="239"/>
    </row>
    <row r="604" spans="1:8" ht="15" customHeight="1" x14ac:dyDescent="0.2">
      <c r="A604" s="242"/>
      <c r="B604" s="237"/>
      <c r="C604" s="38" t="s">
        <v>42</v>
      </c>
      <c r="D604" s="29" t="s">
        <v>11</v>
      </c>
      <c r="E604" s="29" t="s">
        <v>360</v>
      </c>
      <c r="F604" s="10">
        <f>'Додаток 1 2025-2027'!F90</f>
        <v>9838.4920000000002</v>
      </c>
      <c r="G604" s="10">
        <f>'Додаток 1 2025-2027'!G90</f>
        <v>10537.028</v>
      </c>
      <c r="H604" s="10">
        <f>'Додаток 1 2025-2027'!H90</f>
        <v>10537.028</v>
      </c>
    </row>
    <row r="605" spans="1:8" ht="15" customHeight="1" x14ac:dyDescent="0.2">
      <c r="A605" s="242"/>
      <c r="B605" s="237"/>
      <c r="C605" s="263" t="s">
        <v>7</v>
      </c>
      <c r="D605" s="263"/>
      <c r="E605" s="263"/>
      <c r="F605" s="263"/>
      <c r="G605" s="263"/>
      <c r="H605" s="263"/>
    </row>
    <row r="606" spans="1:8" ht="15" customHeight="1" x14ac:dyDescent="0.2">
      <c r="A606" s="242"/>
      <c r="B606" s="237"/>
      <c r="C606" s="37" t="s">
        <v>43</v>
      </c>
      <c r="D606" s="29" t="s">
        <v>21</v>
      </c>
      <c r="E606" s="29" t="s">
        <v>45</v>
      </c>
      <c r="F606" s="32">
        <v>830.55899999999997</v>
      </c>
      <c r="G606" s="58">
        <v>830.55899999999997</v>
      </c>
      <c r="H606" s="58">
        <v>830.55899999999997</v>
      </c>
    </row>
    <row r="607" spans="1:8" ht="15" customHeight="1" x14ac:dyDescent="0.2">
      <c r="A607" s="242"/>
      <c r="B607" s="237"/>
      <c r="C607" s="263" t="s">
        <v>8</v>
      </c>
      <c r="D607" s="263"/>
      <c r="E607" s="263"/>
      <c r="F607" s="263"/>
      <c r="G607" s="263"/>
      <c r="H607" s="263"/>
    </row>
    <row r="608" spans="1:8" ht="15" customHeight="1" x14ac:dyDescent="0.2">
      <c r="A608" s="242"/>
      <c r="B608" s="237"/>
      <c r="C608" s="38" t="s">
        <v>44</v>
      </c>
      <c r="D608" s="29" t="s">
        <v>21</v>
      </c>
      <c r="E608" s="29" t="s">
        <v>361</v>
      </c>
      <c r="F608" s="34">
        <f>F604/F606</f>
        <v>11.84562686094546</v>
      </c>
      <c r="G608" s="34">
        <f t="shared" ref="G608:H608" si="8">G604/G606</f>
        <v>12.686670061970313</v>
      </c>
      <c r="H608" s="34">
        <f t="shared" si="8"/>
        <v>12.686670061970313</v>
      </c>
    </row>
    <row r="609" spans="1:8" ht="15" customHeight="1" x14ac:dyDescent="0.2">
      <c r="A609" s="242"/>
      <c r="B609" s="237"/>
      <c r="C609" s="263" t="s">
        <v>10</v>
      </c>
      <c r="D609" s="263"/>
      <c r="E609" s="263"/>
      <c r="F609" s="263"/>
      <c r="G609" s="263"/>
      <c r="H609" s="263"/>
    </row>
    <row r="610" spans="1:8" ht="15" customHeight="1" x14ac:dyDescent="0.2">
      <c r="A610" s="242"/>
      <c r="B610" s="237"/>
      <c r="C610" s="38" t="s">
        <v>46</v>
      </c>
      <c r="D610" s="29" t="s">
        <v>23</v>
      </c>
      <c r="E610" s="29" t="s">
        <v>22</v>
      </c>
      <c r="F610" s="29">
        <v>100</v>
      </c>
      <c r="G610" s="29">
        <v>100</v>
      </c>
      <c r="H610" s="29">
        <v>100</v>
      </c>
    </row>
    <row r="611" spans="1:8" ht="15" customHeight="1" x14ac:dyDescent="0.2">
      <c r="A611" s="240" t="s">
        <v>29</v>
      </c>
      <c r="B611" s="240"/>
      <c r="C611" s="240"/>
      <c r="D611" s="240"/>
      <c r="E611" s="240"/>
      <c r="F611" s="240"/>
      <c r="G611" s="240"/>
      <c r="H611" s="240"/>
    </row>
    <row r="612" spans="1:8" ht="15" customHeight="1" x14ac:dyDescent="0.2">
      <c r="A612" s="264" t="s">
        <v>35</v>
      </c>
      <c r="B612" s="264"/>
      <c r="C612" s="264"/>
      <c r="D612" s="264"/>
      <c r="E612" s="264"/>
      <c r="F612" s="228">
        <v>2025</v>
      </c>
      <c r="G612" s="228">
        <v>2026</v>
      </c>
      <c r="H612" s="228">
        <v>2027</v>
      </c>
    </row>
    <row r="613" spans="1:8" ht="15" customHeight="1" x14ac:dyDescent="0.2">
      <c r="A613" s="264"/>
      <c r="B613" s="264"/>
      <c r="C613" s="264"/>
      <c r="D613" s="264"/>
      <c r="E613" s="264"/>
      <c r="F613" s="229">
        <f>F616+F625+F634</f>
        <v>4000.808</v>
      </c>
      <c r="G613" s="229">
        <f t="shared" ref="G613:H613" si="9">G616+G625+G634</f>
        <v>4146.1059999999998</v>
      </c>
      <c r="H613" s="229">
        <f t="shared" si="9"/>
        <v>4146.1059999999998</v>
      </c>
    </row>
    <row r="614" spans="1:8" ht="15" customHeight="1" x14ac:dyDescent="0.2">
      <c r="A614" s="241" t="s">
        <v>146</v>
      </c>
      <c r="B614" s="242" t="s">
        <v>30</v>
      </c>
      <c r="C614" s="238" t="str">
        <f>'Додаток 1 2025-2027'!B94</f>
        <v xml:space="preserve">Поточне утримання міських доріг </v>
      </c>
      <c r="D614" s="238"/>
      <c r="E614" s="238"/>
      <c r="F614" s="238"/>
      <c r="G614" s="238"/>
      <c r="H614" s="238"/>
    </row>
    <row r="615" spans="1:8" ht="15" customHeight="1" x14ac:dyDescent="0.2">
      <c r="A615" s="241"/>
      <c r="B615" s="242"/>
      <c r="C615" s="239" t="s">
        <v>6</v>
      </c>
      <c r="D615" s="239"/>
      <c r="E615" s="239"/>
      <c r="F615" s="239"/>
      <c r="G615" s="239"/>
      <c r="H615" s="239"/>
    </row>
    <row r="616" spans="1:8" ht="15" customHeight="1" x14ac:dyDescent="0.2">
      <c r="A616" s="241"/>
      <c r="B616" s="242"/>
      <c r="C616" s="2" t="s">
        <v>306</v>
      </c>
      <c r="D616" s="30" t="s">
        <v>11</v>
      </c>
      <c r="E616" s="30" t="s">
        <v>155</v>
      </c>
      <c r="F616" s="42">
        <f>'Додаток 1 2025-2027'!F94</f>
        <v>3945.4650000000001</v>
      </c>
      <c r="G616" s="146">
        <f>'Додаток 1 2025-2027'!G94</f>
        <v>4146.1059999999998</v>
      </c>
      <c r="H616" s="146">
        <f>'Додаток 1 2025-2027'!H94</f>
        <v>4146.1059999999998</v>
      </c>
    </row>
    <row r="617" spans="1:8" ht="15" customHeight="1" x14ac:dyDescent="0.2">
      <c r="A617" s="241"/>
      <c r="B617" s="242"/>
      <c r="C617" s="239" t="s">
        <v>7</v>
      </c>
      <c r="D617" s="239"/>
      <c r="E617" s="239"/>
      <c r="F617" s="239"/>
      <c r="G617" s="239"/>
      <c r="H617" s="239"/>
    </row>
    <row r="618" spans="1:8" ht="15" customHeight="1" x14ac:dyDescent="0.2">
      <c r="A618" s="241"/>
      <c r="B618" s="242"/>
      <c r="C618" s="2" t="s">
        <v>32</v>
      </c>
      <c r="D618" s="205" t="s">
        <v>383</v>
      </c>
      <c r="E618" s="205" t="s">
        <v>70</v>
      </c>
      <c r="F618" s="15">
        <v>142.48599999999999</v>
      </c>
      <c r="G618" s="15">
        <v>142.48599999999999</v>
      </c>
      <c r="H618" s="15">
        <v>142.48599999999999</v>
      </c>
    </row>
    <row r="619" spans="1:8" ht="15" customHeight="1" x14ac:dyDescent="0.2">
      <c r="A619" s="241"/>
      <c r="B619" s="242"/>
      <c r="C619" s="239" t="s">
        <v>8</v>
      </c>
      <c r="D619" s="239"/>
      <c r="E619" s="239"/>
      <c r="F619" s="239"/>
      <c r="G619" s="239"/>
      <c r="H619" s="239"/>
    </row>
    <row r="620" spans="1:8" ht="15" customHeight="1" x14ac:dyDescent="0.2">
      <c r="A620" s="241"/>
      <c r="B620" s="242"/>
      <c r="C620" s="1" t="s">
        <v>149</v>
      </c>
      <c r="D620" s="30" t="s">
        <v>21</v>
      </c>
      <c r="E620" s="30" t="s">
        <v>338</v>
      </c>
      <c r="F620" s="35">
        <f>F616/F618</f>
        <v>27.690194124335026</v>
      </c>
      <c r="G620" s="35">
        <f t="shared" ref="G620:H620" si="10">G616/G618</f>
        <v>29.098339485984589</v>
      </c>
      <c r="H620" s="35">
        <f t="shared" si="10"/>
        <v>29.098339485984589</v>
      </c>
    </row>
    <row r="621" spans="1:8" ht="15" customHeight="1" x14ac:dyDescent="0.2">
      <c r="A621" s="241"/>
      <c r="B621" s="242"/>
      <c r="C621" s="239" t="s">
        <v>10</v>
      </c>
      <c r="D621" s="239"/>
      <c r="E621" s="239"/>
      <c r="F621" s="239"/>
      <c r="G621" s="239"/>
      <c r="H621" s="239"/>
    </row>
    <row r="622" spans="1:8" ht="15" customHeight="1" x14ac:dyDescent="0.2">
      <c r="A622" s="241"/>
      <c r="B622" s="242"/>
      <c r="C622" s="1" t="s">
        <v>33</v>
      </c>
      <c r="D622" s="30" t="s">
        <v>23</v>
      </c>
      <c r="E622" s="30" t="s">
        <v>22</v>
      </c>
      <c r="F622" s="30">
        <v>100</v>
      </c>
      <c r="G622" s="30">
        <v>100</v>
      </c>
      <c r="H622" s="30">
        <v>100</v>
      </c>
    </row>
    <row r="623" spans="1:8" ht="15" customHeight="1" x14ac:dyDescent="0.2">
      <c r="A623" s="241" t="s">
        <v>147</v>
      </c>
      <c r="B623" s="237" t="str">
        <f t="shared" ref="B623" si="11">B614</f>
        <v>Організація належного утримання міських доріг</v>
      </c>
      <c r="C623" s="238" t="str">
        <f>'Додаток 1 2025-2027'!B95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623" s="238"/>
      <c r="E623" s="238"/>
      <c r="F623" s="238"/>
      <c r="G623" s="238"/>
      <c r="H623" s="238"/>
    </row>
    <row r="624" spans="1:8" ht="15" customHeight="1" x14ac:dyDescent="0.2">
      <c r="A624" s="241"/>
      <c r="B624" s="237"/>
      <c r="C624" s="239" t="s">
        <v>6</v>
      </c>
      <c r="D624" s="239"/>
      <c r="E624" s="239"/>
      <c r="F624" s="239"/>
      <c r="G624" s="239"/>
      <c r="H624" s="239"/>
    </row>
    <row r="625" spans="1:8" ht="24.6" customHeight="1" x14ac:dyDescent="0.2">
      <c r="A625" s="241"/>
      <c r="B625" s="237"/>
      <c r="C625" s="1" t="s">
        <v>293</v>
      </c>
      <c r="D625" s="115" t="s">
        <v>324</v>
      </c>
      <c r="E625" s="43" t="s">
        <v>155</v>
      </c>
      <c r="F625" s="46">
        <f>'Додаток 1 2025-2027'!F95</f>
        <v>41.093000000000004</v>
      </c>
      <c r="G625" s="145">
        <f>'Додаток 1 2025-2027'!G95</f>
        <v>0</v>
      </c>
      <c r="H625" s="145">
        <f>'Додаток 1 2025-2027'!H95</f>
        <v>0</v>
      </c>
    </row>
    <row r="626" spans="1:8" ht="15" customHeight="1" x14ac:dyDescent="0.2">
      <c r="A626" s="241"/>
      <c r="B626" s="237"/>
      <c r="C626" s="239" t="s">
        <v>7</v>
      </c>
      <c r="D626" s="239"/>
      <c r="E626" s="239"/>
      <c r="F626" s="239"/>
      <c r="G626" s="239"/>
      <c r="H626" s="239"/>
    </row>
    <row r="627" spans="1:8" ht="25.15" customHeight="1" x14ac:dyDescent="0.2">
      <c r="A627" s="241"/>
      <c r="B627" s="237"/>
      <c r="C627" s="1" t="s">
        <v>294</v>
      </c>
      <c r="D627" s="43" t="s">
        <v>21</v>
      </c>
      <c r="E627" s="43" t="s">
        <v>13</v>
      </c>
      <c r="F627" s="116">
        <v>12</v>
      </c>
      <c r="G627" s="9"/>
      <c r="H627" s="9"/>
    </row>
    <row r="628" spans="1:8" ht="15" customHeight="1" x14ac:dyDescent="0.2">
      <c r="A628" s="241"/>
      <c r="B628" s="237"/>
      <c r="C628" s="239" t="s">
        <v>8</v>
      </c>
      <c r="D628" s="239"/>
      <c r="E628" s="239"/>
      <c r="F628" s="239"/>
      <c r="G628" s="239"/>
      <c r="H628" s="239"/>
    </row>
    <row r="629" spans="1:8" ht="27.6" customHeight="1" x14ac:dyDescent="0.2">
      <c r="A629" s="241"/>
      <c r="B629" s="237"/>
      <c r="C629" s="1" t="s">
        <v>363</v>
      </c>
      <c r="D629" s="43" t="s">
        <v>21</v>
      </c>
      <c r="E629" s="43" t="s">
        <v>330</v>
      </c>
      <c r="F629" s="48">
        <f>F625/F627</f>
        <v>3.4244166666666671</v>
      </c>
      <c r="G629" s="48"/>
      <c r="H629" s="48"/>
    </row>
    <row r="630" spans="1:8" ht="15" customHeight="1" x14ac:dyDescent="0.2">
      <c r="A630" s="241"/>
      <c r="B630" s="237"/>
      <c r="C630" s="239" t="s">
        <v>10</v>
      </c>
      <c r="D630" s="239"/>
      <c r="E630" s="239"/>
      <c r="F630" s="239"/>
      <c r="G630" s="239"/>
      <c r="H630" s="239"/>
    </row>
    <row r="631" spans="1:8" ht="15" customHeight="1" x14ac:dyDescent="0.2">
      <c r="A631" s="241"/>
      <c r="B631" s="237"/>
      <c r="C631" s="47" t="s">
        <v>295</v>
      </c>
      <c r="D631" s="43" t="s">
        <v>23</v>
      </c>
      <c r="E631" s="43" t="s">
        <v>22</v>
      </c>
      <c r="F631" s="43">
        <v>100</v>
      </c>
      <c r="G631" s="43"/>
      <c r="H631" s="43"/>
    </row>
    <row r="632" spans="1:8" ht="26.45" customHeight="1" x14ac:dyDescent="0.2">
      <c r="A632" s="241" t="s">
        <v>148</v>
      </c>
      <c r="B632" s="237" t="str">
        <f t="shared" ref="B632" si="12">B623</f>
        <v>Організація належного утримання міських доріг</v>
      </c>
      <c r="C632" s="238" t="str">
        <f>'Додаток 1 2025-2027'!B96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632" s="238"/>
      <c r="E632" s="238"/>
      <c r="F632" s="238"/>
      <c r="G632" s="238"/>
      <c r="H632" s="238"/>
    </row>
    <row r="633" spans="1:8" ht="15" customHeight="1" x14ac:dyDescent="0.2">
      <c r="A633" s="241"/>
      <c r="B633" s="237"/>
      <c r="C633" s="239" t="s">
        <v>6</v>
      </c>
      <c r="D633" s="239"/>
      <c r="E633" s="239"/>
      <c r="F633" s="239"/>
      <c r="G633" s="239"/>
      <c r="H633" s="239"/>
    </row>
    <row r="634" spans="1:8" ht="30.75" customHeight="1" x14ac:dyDescent="0.2">
      <c r="A634" s="241"/>
      <c r="B634" s="237"/>
      <c r="C634" s="1" t="s">
        <v>296</v>
      </c>
      <c r="D634" s="43" t="s">
        <v>324</v>
      </c>
      <c r="E634" s="43" t="s">
        <v>155</v>
      </c>
      <c r="F634" s="46">
        <f>'Додаток 1 2025-2027'!F96</f>
        <v>14.25</v>
      </c>
      <c r="G634" s="145">
        <f>'Додаток 1 2025-2027'!G96</f>
        <v>0</v>
      </c>
      <c r="H634" s="145">
        <f>'Додаток 1 2025-2027'!H96</f>
        <v>0</v>
      </c>
    </row>
    <row r="635" spans="1:8" ht="15" customHeight="1" x14ac:dyDescent="0.2">
      <c r="A635" s="241"/>
      <c r="B635" s="237"/>
      <c r="C635" s="239" t="s">
        <v>7</v>
      </c>
      <c r="D635" s="239"/>
      <c r="E635" s="239"/>
      <c r="F635" s="239"/>
      <c r="G635" s="239"/>
      <c r="H635" s="239"/>
    </row>
    <row r="636" spans="1:8" ht="30" customHeight="1" x14ac:dyDescent="0.2">
      <c r="A636" s="241"/>
      <c r="B636" s="237"/>
      <c r="C636" s="1" t="s">
        <v>297</v>
      </c>
      <c r="D636" s="43" t="s">
        <v>21</v>
      </c>
      <c r="E636" s="43" t="s">
        <v>13</v>
      </c>
      <c r="F636" s="51">
        <v>1</v>
      </c>
      <c r="G636" s="9"/>
      <c r="H636" s="9"/>
    </row>
    <row r="637" spans="1:8" ht="15" customHeight="1" x14ac:dyDescent="0.2">
      <c r="A637" s="241"/>
      <c r="B637" s="237"/>
      <c r="C637" s="239" t="s">
        <v>8</v>
      </c>
      <c r="D637" s="239"/>
      <c r="E637" s="239"/>
      <c r="F637" s="239"/>
      <c r="G637" s="239"/>
      <c r="H637" s="239"/>
    </row>
    <row r="638" spans="1:8" ht="25.9" customHeight="1" x14ac:dyDescent="0.2">
      <c r="A638" s="241"/>
      <c r="B638" s="237"/>
      <c r="C638" s="1" t="s">
        <v>298</v>
      </c>
      <c r="D638" s="43" t="s">
        <v>21</v>
      </c>
      <c r="E638" s="43" t="s">
        <v>332</v>
      </c>
      <c r="F638" s="48">
        <f>F634/F636</f>
        <v>14.25</v>
      </c>
      <c r="G638" s="48"/>
      <c r="H638" s="48"/>
    </row>
    <row r="639" spans="1:8" ht="15" customHeight="1" x14ac:dyDescent="0.2">
      <c r="A639" s="241"/>
      <c r="B639" s="237"/>
      <c r="C639" s="239" t="s">
        <v>10</v>
      </c>
      <c r="D639" s="239"/>
      <c r="E639" s="239"/>
      <c r="F639" s="239"/>
      <c r="G639" s="239"/>
      <c r="H639" s="239"/>
    </row>
    <row r="640" spans="1:8" ht="27" customHeight="1" x14ac:dyDescent="0.2">
      <c r="A640" s="241"/>
      <c r="B640" s="237"/>
      <c r="C640" s="47" t="s">
        <v>299</v>
      </c>
      <c r="D640" s="43" t="s">
        <v>23</v>
      </c>
      <c r="E640" s="43" t="s">
        <v>22</v>
      </c>
      <c r="F640" s="43">
        <v>100</v>
      </c>
      <c r="G640" s="43"/>
      <c r="H640" s="43"/>
    </row>
    <row r="641" spans="1:8" ht="15" customHeight="1" x14ac:dyDescent="0.2">
      <c r="A641" s="240" t="s">
        <v>350</v>
      </c>
      <c r="B641" s="240"/>
      <c r="C641" s="240"/>
      <c r="D641" s="240"/>
      <c r="E641" s="240"/>
      <c r="F641" s="240"/>
      <c r="G641" s="240"/>
      <c r="H641" s="240"/>
    </row>
    <row r="642" spans="1:8" ht="15" customHeight="1" x14ac:dyDescent="0.2">
      <c r="A642" s="264" t="s">
        <v>35</v>
      </c>
      <c r="B642" s="264"/>
      <c r="C642" s="264"/>
      <c r="D642" s="264"/>
      <c r="E642" s="264"/>
      <c r="F642" s="228">
        <v>2025</v>
      </c>
      <c r="G642" s="228">
        <v>2026</v>
      </c>
      <c r="H642" s="228">
        <v>2027</v>
      </c>
    </row>
    <row r="643" spans="1:8" ht="15" customHeight="1" x14ac:dyDescent="0.2">
      <c r="A643" s="264"/>
      <c r="B643" s="264"/>
      <c r="C643" s="264"/>
      <c r="D643" s="264"/>
      <c r="E643" s="264"/>
      <c r="F643" s="229">
        <f>F646</f>
        <v>121.47199999999999</v>
      </c>
      <c r="G643" s="229">
        <f t="shared" ref="G643:H643" si="13">G646</f>
        <v>0</v>
      </c>
      <c r="H643" s="229">
        <f t="shared" si="13"/>
        <v>0</v>
      </c>
    </row>
    <row r="644" spans="1:8" ht="15" customHeight="1" x14ac:dyDescent="0.2">
      <c r="A644" s="241" t="s">
        <v>421</v>
      </c>
      <c r="B644" s="242" t="s">
        <v>251</v>
      </c>
      <c r="C644" s="238" t="str">
        <f>'Додаток 1 2025-2027'!B100</f>
        <v>Проведення технічного обслуговування системи автоматичного відкриття ПРУ м. Южного Одеського району Одеської області</v>
      </c>
      <c r="D644" s="238"/>
      <c r="E644" s="238"/>
      <c r="F644" s="238"/>
      <c r="G644" s="238"/>
      <c r="H644" s="238"/>
    </row>
    <row r="645" spans="1:8" ht="15" customHeight="1" x14ac:dyDescent="0.2">
      <c r="A645" s="241"/>
      <c r="B645" s="242"/>
      <c r="C645" s="239" t="s">
        <v>6</v>
      </c>
      <c r="D645" s="239"/>
      <c r="E645" s="239"/>
      <c r="F645" s="239"/>
      <c r="G645" s="239"/>
      <c r="H645" s="239"/>
    </row>
    <row r="646" spans="1:8" ht="30" customHeight="1" x14ac:dyDescent="0.2">
      <c r="A646" s="241"/>
      <c r="B646" s="242"/>
      <c r="C646" s="101" t="s">
        <v>351</v>
      </c>
      <c r="D646" s="89" t="s">
        <v>183</v>
      </c>
      <c r="E646" s="89" t="s">
        <v>155</v>
      </c>
      <c r="F646" s="97">
        <f>'Додаток 1 2025-2027'!F100</f>
        <v>121.47199999999999</v>
      </c>
      <c r="G646" s="97">
        <f>'Додаток 1 2025-2027'!G100</f>
        <v>0</v>
      </c>
      <c r="H646" s="97">
        <f>'Додаток 1 2025-2027'!H100</f>
        <v>0</v>
      </c>
    </row>
    <row r="647" spans="1:8" ht="15" customHeight="1" x14ac:dyDescent="0.2">
      <c r="A647" s="241"/>
      <c r="B647" s="242"/>
      <c r="C647" s="263" t="s">
        <v>7</v>
      </c>
      <c r="D647" s="263"/>
      <c r="E647" s="263"/>
      <c r="F647" s="263"/>
      <c r="G647" s="263"/>
      <c r="H647" s="263"/>
    </row>
    <row r="648" spans="1:8" ht="15" customHeight="1" x14ac:dyDescent="0.2">
      <c r="A648" s="241"/>
      <c r="B648" s="242"/>
      <c r="C648" s="102" t="s">
        <v>273</v>
      </c>
      <c r="D648" s="89" t="s">
        <v>132</v>
      </c>
      <c r="E648" s="89" t="s">
        <v>13</v>
      </c>
      <c r="F648" s="98">
        <v>52</v>
      </c>
      <c r="G648" s="97"/>
      <c r="H648" s="98"/>
    </row>
    <row r="649" spans="1:8" ht="15" customHeight="1" x14ac:dyDescent="0.2">
      <c r="A649" s="241"/>
      <c r="B649" s="242"/>
      <c r="C649" s="263" t="s">
        <v>8</v>
      </c>
      <c r="D649" s="263"/>
      <c r="E649" s="263"/>
      <c r="F649" s="263"/>
      <c r="G649" s="263"/>
      <c r="H649" s="263"/>
    </row>
    <row r="650" spans="1:8" ht="15" customHeight="1" x14ac:dyDescent="0.2">
      <c r="A650" s="241"/>
      <c r="B650" s="242"/>
      <c r="C650" s="102" t="s">
        <v>274</v>
      </c>
      <c r="D650" s="89" t="s">
        <v>21</v>
      </c>
      <c r="E650" s="89" t="s">
        <v>9</v>
      </c>
      <c r="F650" s="100">
        <f>F646/F648</f>
        <v>2.3359999999999999</v>
      </c>
      <c r="G650" s="100"/>
      <c r="H650" s="97"/>
    </row>
    <row r="651" spans="1:8" ht="15" customHeight="1" x14ac:dyDescent="0.2">
      <c r="A651" s="241"/>
      <c r="B651" s="242"/>
      <c r="C651" s="239" t="s">
        <v>10</v>
      </c>
      <c r="D651" s="239"/>
      <c r="E651" s="239"/>
      <c r="F651" s="239"/>
      <c r="G651" s="239"/>
      <c r="H651" s="239"/>
    </row>
    <row r="652" spans="1:8" ht="15" customHeight="1" x14ac:dyDescent="0.2">
      <c r="A652" s="241"/>
      <c r="B652" s="242"/>
      <c r="C652" s="102" t="s">
        <v>275</v>
      </c>
      <c r="D652" s="90" t="s">
        <v>23</v>
      </c>
      <c r="E652" s="90" t="s">
        <v>22</v>
      </c>
      <c r="F652" s="90">
        <v>100</v>
      </c>
      <c r="G652" s="90"/>
      <c r="H652" s="90"/>
    </row>
    <row r="656" spans="1:8" x14ac:dyDescent="0.2">
      <c r="B656" t="s">
        <v>410</v>
      </c>
      <c r="D656" t="s">
        <v>411</v>
      </c>
    </row>
  </sheetData>
  <mergeCells count="504">
    <mergeCell ref="A644:A652"/>
    <mergeCell ref="B644:B652"/>
    <mergeCell ref="C647:H647"/>
    <mergeCell ref="C649:H649"/>
    <mergeCell ref="C651:H651"/>
    <mergeCell ref="A5:D5"/>
    <mergeCell ref="A206:A214"/>
    <mergeCell ref="C644:H644"/>
    <mergeCell ref="C645:H645"/>
    <mergeCell ref="B326:B334"/>
    <mergeCell ref="C326:H326"/>
    <mergeCell ref="C327:H327"/>
    <mergeCell ref="C329:H329"/>
    <mergeCell ref="C331:H331"/>
    <mergeCell ref="C333:H333"/>
    <mergeCell ref="A326:A334"/>
    <mergeCell ref="B353:B361"/>
    <mergeCell ref="C353:H353"/>
    <mergeCell ref="C356:H356"/>
    <mergeCell ref="C358:H358"/>
    <mergeCell ref="C360:H360"/>
    <mergeCell ref="A473:A481"/>
    <mergeCell ref="B473:B481"/>
    <mergeCell ref="C473:H473"/>
    <mergeCell ref="A344:A352"/>
    <mergeCell ref="B344:B352"/>
    <mergeCell ref="C347:H347"/>
    <mergeCell ref="C349:H349"/>
    <mergeCell ref="C351:H351"/>
    <mergeCell ref="C344:H344"/>
    <mergeCell ref="C345:H345"/>
    <mergeCell ref="A641:H641"/>
    <mergeCell ref="A642:E643"/>
    <mergeCell ref="C474:H474"/>
    <mergeCell ref="C476:H476"/>
    <mergeCell ref="C478:H478"/>
    <mergeCell ref="C480:H480"/>
    <mergeCell ref="A482:A490"/>
    <mergeCell ref="B482:B490"/>
    <mergeCell ref="C482:H482"/>
    <mergeCell ref="C483:H483"/>
    <mergeCell ref="C485:H485"/>
    <mergeCell ref="C487:H487"/>
    <mergeCell ref="C489:H489"/>
    <mergeCell ref="C492:H492"/>
    <mergeCell ref="A491:A499"/>
    <mergeCell ref="B491:B499"/>
    <mergeCell ref="C491:H491"/>
    <mergeCell ref="B317:B325"/>
    <mergeCell ref="C317:H317"/>
    <mergeCell ref="C318:H318"/>
    <mergeCell ref="C320:H320"/>
    <mergeCell ref="C322:H322"/>
    <mergeCell ref="C324:H324"/>
    <mergeCell ref="A317:A325"/>
    <mergeCell ref="A335:A343"/>
    <mergeCell ref="B335:B343"/>
    <mergeCell ref="C335:H335"/>
    <mergeCell ref="C336:H336"/>
    <mergeCell ref="C338:H338"/>
    <mergeCell ref="C340:H340"/>
    <mergeCell ref="C342:H342"/>
    <mergeCell ref="B299:B307"/>
    <mergeCell ref="C299:H299"/>
    <mergeCell ref="C300:H300"/>
    <mergeCell ref="C302:H302"/>
    <mergeCell ref="C304:H304"/>
    <mergeCell ref="C306:H306"/>
    <mergeCell ref="A299:A307"/>
    <mergeCell ref="B308:B316"/>
    <mergeCell ref="C308:H308"/>
    <mergeCell ref="C309:H309"/>
    <mergeCell ref="C311:H311"/>
    <mergeCell ref="C313:H313"/>
    <mergeCell ref="C315:H315"/>
    <mergeCell ref="A308:A316"/>
    <mergeCell ref="A281:A289"/>
    <mergeCell ref="B281:B289"/>
    <mergeCell ref="C281:H281"/>
    <mergeCell ref="C282:H282"/>
    <mergeCell ref="C284:H284"/>
    <mergeCell ref="C286:H286"/>
    <mergeCell ref="C288:H288"/>
    <mergeCell ref="A290:A298"/>
    <mergeCell ref="B290:B298"/>
    <mergeCell ref="C290:H290"/>
    <mergeCell ref="C291:H291"/>
    <mergeCell ref="C293:H293"/>
    <mergeCell ref="C295:H295"/>
    <mergeCell ref="C297:H297"/>
    <mergeCell ref="C275:H275"/>
    <mergeCell ref="C277:H277"/>
    <mergeCell ref="C279:H279"/>
    <mergeCell ref="A272:A280"/>
    <mergeCell ref="B272:B280"/>
    <mergeCell ref="B263:B271"/>
    <mergeCell ref="C263:H263"/>
    <mergeCell ref="C264:H264"/>
    <mergeCell ref="C266:H266"/>
    <mergeCell ref="C268:H268"/>
    <mergeCell ref="C270:H270"/>
    <mergeCell ref="A263:A271"/>
    <mergeCell ref="A254:A262"/>
    <mergeCell ref="B254:B262"/>
    <mergeCell ref="C254:H254"/>
    <mergeCell ref="C255:H255"/>
    <mergeCell ref="C257:H257"/>
    <mergeCell ref="C259:H259"/>
    <mergeCell ref="C261:H261"/>
    <mergeCell ref="C272:H272"/>
    <mergeCell ref="C273:H273"/>
    <mergeCell ref="A236:A244"/>
    <mergeCell ref="B245:B253"/>
    <mergeCell ref="C245:H245"/>
    <mergeCell ref="C246:H246"/>
    <mergeCell ref="C248:H248"/>
    <mergeCell ref="C250:H250"/>
    <mergeCell ref="C252:H252"/>
    <mergeCell ref="A245:A253"/>
    <mergeCell ref="B236:B244"/>
    <mergeCell ref="C236:H236"/>
    <mergeCell ref="C237:H237"/>
    <mergeCell ref="C239:H239"/>
    <mergeCell ref="C241:H241"/>
    <mergeCell ref="C243:H243"/>
    <mergeCell ref="B62:B70"/>
    <mergeCell ref="C62:H62"/>
    <mergeCell ref="C63:H63"/>
    <mergeCell ref="C65:H65"/>
    <mergeCell ref="C67:H67"/>
    <mergeCell ref="C69:H69"/>
    <mergeCell ref="A62:A70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C528:H528"/>
    <mergeCell ref="C530:H530"/>
    <mergeCell ref="A455:A463"/>
    <mergeCell ref="B464:B472"/>
    <mergeCell ref="C464:H464"/>
    <mergeCell ref="C465:H465"/>
    <mergeCell ref="C467:H467"/>
    <mergeCell ref="C469:H469"/>
    <mergeCell ref="C471:H471"/>
    <mergeCell ref="A464:A472"/>
    <mergeCell ref="A518:A526"/>
    <mergeCell ref="B518:B526"/>
    <mergeCell ref="C518:H518"/>
    <mergeCell ref="C519:H519"/>
    <mergeCell ref="C521:H521"/>
    <mergeCell ref="C523:H523"/>
    <mergeCell ref="C525:H525"/>
    <mergeCell ref="C494:H494"/>
    <mergeCell ref="C496:H496"/>
    <mergeCell ref="C498:H498"/>
    <mergeCell ref="A500:A508"/>
    <mergeCell ref="B500:B508"/>
    <mergeCell ref="C500:H500"/>
    <mergeCell ref="C501:H501"/>
    <mergeCell ref="B563:B571"/>
    <mergeCell ref="C564:H564"/>
    <mergeCell ref="C566:H566"/>
    <mergeCell ref="C568:H568"/>
    <mergeCell ref="C570:H570"/>
    <mergeCell ref="A563:A571"/>
    <mergeCell ref="B545:B553"/>
    <mergeCell ref="C545:H545"/>
    <mergeCell ref="C546:H546"/>
    <mergeCell ref="C548:H548"/>
    <mergeCell ref="C550:H550"/>
    <mergeCell ref="C552:H552"/>
    <mergeCell ref="B554:B562"/>
    <mergeCell ref="C554:H554"/>
    <mergeCell ref="C555:H555"/>
    <mergeCell ref="C557:H557"/>
    <mergeCell ref="C559:H559"/>
    <mergeCell ref="C561:H561"/>
    <mergeCell ref="C563:H563"/>
    <mergeCell ref="C532:H532"/>
    <mergeCell ref="C534:H534"/>
    <mergeCell ref="B536:B544"/>
    <mergeCell ref="C536:H536"/>
    <mergeCell ref="C537:H537"/>
    <mergeCell ref="C539:H539"/>
    <mergeCell ref="C541:H541"/>
    <mergeCell ref="C543:H543"/>
    <mergeCell ref="A611:H611"/>
    <mergeCell ref="A593:A601"/>
    <mergeCell ref="B593:B601"/>
    <mergeCell ref="C593:H593"/>
    <mergeCell ref="C594:H594"/>
    <mergeCell ref="C596:H596"/>
    <mergeCell ref="C598:H598"/>
    <mergeCell ref="C600:H600"/>
    <mergeCell ref="A590:H590"/>
    <mergeCell ref="A591:E592"/>
    <mergeCell ref="B527:B535"/>
    <mergeCell ref="C527:H527"/>
    <mergeCell ref="A527:A535"/>
    <mergeCell ref="A536:A544"/>
    <mergeCell ref="A545:A553"/>
    <mergeCell ref="A554:A562"/>
    <mergeCell ref="A612:E613"/>
    <mergeCell ref="A614:A622"/>
    <mergeCell ref="B614:B622"/>
    <mergeCell ref="C614:H614"/>
    <mergeCell ref="C615:H615"/>
    <mergeCell ref="C617:H617"/>
    <mergeCell ref="C619:H619"/>
    <mergeCell ref="C621:H621"/>
    <mergeCell ref="A602:A610"/>
    <mergeCell ref="B602:B610"/>
    <mergeCell ref="C602:H602"/>
    <mergeCell ref="C603:H603"/>
    <mergeCell ref="C605:H605"/>
    <mergeCell ref="C607:H607"/>
    <mergeCell ref="C609:H609"/>
    <mergeCell ref="A446:A454"/>
    <mergeCell ref="B446:B454"/>
    <mergeCell ref="C446:H446"/>
    <mergeCell ref="C447:H447"/>
    <mergeCell ref="C449:H449"/>
    <mergeCell ref="C451:H451"/>
    <mergeCell ref="C453:H453"/>
    <mergeCell ref="B509:B517"/>
    <mergeCell ref="C509:H509"/>
    <mergeCell ref="C510:H510"/>
    <mergeCell ref="C512:H512"/>
    <mergeCell ref="C514:H514"/>
    <mergeCell ref="C516:H516"/>
    <mergeCell ref="A509:A517"/>
    <mergeCell ref="C503:H503"/>
    <mergeCell ref="C505:H505"/>
    <mergeCell ref="C507:H507"/>
    <mergeCell ref="B455:B463"/>
    <mergeCell ref="C455:H455"/>
    <mergeCell ref="C456:H456"/>
    <mergeCell ref="C458:H458"/>
    <mergeCell ref="C460:H460"/>
    <mergeCell ref="C462:H462"/>
    <mergeCell ref="C442:H442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37:A445"/>
    <mergeCell ref="B437:B445"/>
    <mergeCell ref="C437:H437"/>
    <mergeCell ref="C438:H438"/>
    <mergeCell ref="C440:H440"/>
    <mergeCell ref="A419:A427"/>
    <mergeCell ref="B419:B427"/>
    <mergeCell ref="C419:H419"/>
    <mergeCell ref="C420:H420"/>
    <mergeCell ref="C422:H422"/>
    <mergeCell ref="C424:H424"/>
    <mergeCell ref="C426:H426"/>
    <mergeCell ref="A410:A418"/>
    <mergeCell ref="B410:B418"/>
    <mergeCell ref="C410:H410"/>
    <mergeCell ref="C411:H411"/>
    <mergeCell ref="C413:H413"/>
    <mergeCell ref="C415:H415"/>
    <mergeCell ref="C417:H417"/>
    <mergeCell ref="C406:H406"/>
    <mergeCell ref="C408:H408"/>
    <mergeCell ref="A392:A400"/>
    <mergeCell ref="B392:B400"/>
    <mergeCell ref="C392:H392"/>
    <mergeCell ref="C393:H393"/>
    <mergeCell ref="C395:H395"/>
    <mergeCell ref="C397:H397"/>
    <mergeCell ref="C399:H399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632:A640"/>
    <mergeCell ref="C632:H632"/>
    <mergeCell ref="C633:H633"/>
    <mergeCell ref="C635:H635"/>
    <mergeCell ref="C637:H637"/>
    <mergeCell ref="C639:H639"/>
    <mergeCell ref="B632:B640"/>
    <mergeCell ref="C623:H623"/>
    <mergeCell ref="C624:H624"/>
    <mergeCell ref="C626:H626"/>
    <mergeCell ref="C628:H628"/>
    <mergeCell ref="C630:H630"/>
    <mergeCell ref="A623:A631"/>
    <mergeCell ref="B623:B631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A161:A169"/>
    <mergeCell ref="C204:H204"/>
    <mergeCell ref="A233:H233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C171:H171"/>
    <mergeCell ref="C354:H354"/>
    <mergeCell ref="B581:B589"/>
    <mergeCell ref="C582:H582"/>
    <mergeCell ref="C584:H584"/>
    <mergeCell ref="C586:H586"/>
    <mergeCell ref="C588:H588"/>
    <mergeCell ref="A234:E235"/>
    <mergeCell ref="B197:B205"/>
    <mergeCell ref="A372:E373"/>
    <mergeCell ref="A374:A382"/>
    <mergeCell ref="B374:B382"/>
    <mergeCell ref="C374:H374"/>
    <mergeCell ref="C375:H375"/>
    <mergeCell ref="C377:H377"/>
    <mergeCell ref="C379:H379"/>
    <mergeCell ref="C381:H381"/>
    <mergeCell ref="A401:A409"/>
    <mergeCell ref="B401:B409"/>
    <mergeCell ref="C401:H401"/>
    <mergeCell ref="C402:H402"/>
    <mergeCell ref="C404:H404"/>
    <mergeCell ref="A581:A589"/>
    <mergeCell ref="C581:H581"/>
    <mergeCell ref="A572:A580"/>
    <mergeCell ref="B572:B580"/>
    <mergeCell ref="C573:H573"/>
    <mergeCell ref="C575:H575"/>
    <mergeCell ref="C577:H577"/>
    <mergeCell ref="C579:H579"/>
    <mergeCell ref="C572:H572"/>
    <mergeCell ref="A353:A361"/>
    <mergeCell ref="A383:A391"/>
    <mergeCell ref="B383:B391"/>
    <mergeCell ref="C383:H383"/>
    <mergeCell ref="C384:H384"/>
    <mergeCell ref="C386:H386"/>
    <mergeCell ref="C388:H388"/>
    <mergeCell ref="C390:H390"/>
    <mergeCell ref="A371:H371"/>
    <mergeCell ref="A362:A370"/>
    <mergeCell ref="B362:B370"/>
    <mergeCell ref="C362:H362"/>
    <mergeCell ref="C363:H363"/>
    <mergeCell ref="C365:H365"/>
    <mergeCell ref="C367:H367"/>
    <mergeCell ref="C369:H369"/>
  </mergeCells>
  <phoneticPr fontId="1" type="noConversion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</sheetPr>
  <dimension ref="A1:N104"/>
  <sheetViews>
    <sheetView tabSelected="1" view="pageBreakPreview" zoomScale="60" zoomScaleNormal="102" workbookViewId="0">
      <selection activeCell="H13" sqref="H13"/>
    </sheetView>
  </sheetViews>
  <sheetFormatPr defaultColWidth="9.140625" defaultRowHeight="15" x14ac:dyDescent="0.2"/>
  <cols>
    <col min="1" max="1" width="3.7109375" style="8" customWidth="1"/>
    <col min="2" max="2" width="81.42578125" style="8" customWidth="1"/>
    <col min="3" max="3" width="11.5703125" style="8" customWidth="1"/>
    <col min="4" max="4" width="16.85546875" style="8" customWidth="1"/>
    <col min="5" max="5" width="12.5703125" style="8" customWidth="1"/>
    <col min="6" max="6" width="12.42578125" style="8" customWidth="1"/>
    <col min="7" max="7" width="12.7109375" style="8" customWidth="1"/>
    <col min="8" max="8" width="12.42578125" style="8" customWidth="1"/>
    <col min="9" max="9" width="12.28515625" style="8" customWidth="1"/>
    <col min="10" max="10" width="19.28515625" style="8" hidden="1" customWidth="1"/>
    <col min="11" max="11" width="9.140625" style="8"/>
    <col min="12" max="12" width="10.28515625" style="8" bestFit="1" customWidth="1"/>
    <col min="13" max="16384" width="9.140625" style="8"/>
  </cols>
  <sheetData>
    <row r="1" spans="1:12" x14ac:dyDescent="0.2">
      <c r="I1" s="8" t="s">
        <v>408</v>
      </c>
    </row>
    <row r="2" spans="1:12" x14ac:dyDescent="0.2">
      <c r="A2" s="310" t="s">
        <v>276</v>
      </c>
      <c r="B2" s="311"/>
      <c r="C2" s="311"/>
      <c r="D2" s="311"/>
      <c r="E2" s="311"/>
      <c r="F2" s="311"/>
      <c r="G2" s="311"/>
      <c r="H2" s="311"/>
      <c r="I2" s="311"/>
      <c r="J2" s="312"/>
      <c r="K2" s="27"/>
      <c r="L2" s="27"/>
    </row>
    <row r="3" spans="1:12" ht="35.25" customHeight="1" x14ac:dyDescent="0.2">
      <c r="A3" s="316" t="s">
        <v>17</v>
      </c>
      <c r="B3" s="316" t="s">
        <v>277</v>
      </c>
      <c r="C3" s="316" t="s">
        <v>278</v>
      </c>
      <c r="D3" s="316" t="s">
        <v>18</v>
      </c>
      <c r="E3" s="316" t="s">
        <v>191</v>
      </c>
      <c r="F3" s="313" t="s">
        <v>279</v>
      </c>
      <c r="G3" s="314"/>
      <c r="H3" s="314"/>
      <c r="I3" s="315"/>
      <c r="J3" s="324" t="s">
        <v>281</v>
      </c>
    </row>
    <row r="4" spans="1:12" ht="18.75" customHeight="1" x14ac:dyDescent="0.2">
      <c r="A4" s="317"/>
      <c r="B4" s="317"/>
      <c r="C4" s="317"/>
      <c r="D4" s="317"/>
      <c r="E4" s="317"/>
      <c r="F4" s="319" t="s">
        <v>280</v>
      </c>
      <c r="G4" s="320"/>
      <c r="H4" s="321"/>
      <c r="I4" s="322" t="s">
        <v>14</v>
      </c>
      <c r="J4" s="325"/>
    </row>
    <row r="5" spans="1:12" ht="19.5" customHeight="1" x14ac:dyDescent="0.2">
      <c r="A5" s="318"/>
      <c r="B5" s="318"/>
      <c r="C5" s="318"/>
      <c r="D5" s="318"/>
      <c r="E5" s="318"/>
      <c r="F5" s="230">
        <v>2025</v>
      </c>
      <c r="G5" s="230">
        <v>2026</v>
      </c>
      <c r="H5" s="230">
        <v>2027</v>
      </c>
      <c r="I5" s="323"/>
      <c r="J5" s="326"/>
    </row>
    <row r="6" spans="1:12" s="17" customFormat="1" ht="10.5" customHeight="1" x14ac:dyDescent="0.2">
      <c r="A6" s="107">
        <v>1</v>
      </c>
      <c r="B6" s="107">
        <v>2</v>
      </c>
      <c r="C6" s="107">
        <v>3</v>
      </c>
      <c r="D6" s="107">
        <v>4</v>
      </c>
      <c r="E6" s="107">
        <v>5</v>
      </c>
      <c r="F6" s="107">
        <v>6</v>
      </c>
      <c r="G6" s="107">
        <v>7</v>
      </c>
      <c r="H6" s="107">
        <v>8</v>
      </c>
      <c r="I6" s="107">
        <v>9</v>
      </c>
      <c r="J6" s="107">
        <v>10</v>
      </c>
    </row>
    <row r="7" spans="1:12" s="17" customFormat="1" ht="17.45" customHeight="1" x14ac:dyDescent="0.2">
      <c r="A7" s="331"/>
      <c r="B7" s="331" t="s">
        <v>16</v>
      </c>
      <c r="C7" s="107"/>
      <c r="D7" s="107"/>
      <c r="E7" s="20" t="s">
        <v>14</v>
      </c>
      <c r="F7" s="107">
        <f>F8+F9</f>
        <v>396914.799</v>
      </c>
      <c r="G7" s="108">
        <f t="shared" ref="G7:I7" si="0">G8+G9</f>
        <v>110626.50899999999</v>
      </c>
      <c r="H7" s="204">
        <f t="shared" si="0"/>
        <v>107932.70799999998</v>
      </c>
      <c r="I7" s="108">
        <f t="shared" si="0"/>
        <v>615474.01599999995</v>
      </c>
      <c r="J7" s="107"/>
    </row>
    <row r="8" spans="1:12" s="17" customFormat="1" ht="29.45" customHeight="1" x14ac:dyDescent="0.2">
      <c r="A8" s="332"/>
      <c r="B8" s="332"/>
      <c r="C8" s="107"/>
      <c r="D8" s="107"/>
      <c r="E8" s="105" t="s">
        <v>15</v>
      </c>
      <c r="F8" s="108">
        <f>F41</f>
        <v>0</v>
      </c>
      <c r="G8" s="108">
        <f t="shared" ref="G8:H8" si="1">G41</f>
        <v>0</v>
      </c>
      <c r="H8" s="108">
        <f t="shared" si="1"/>
        <v>0</v>
      </c>
      <c r="I8" s="108">
        <f>F8+G8+H8</f>
        <v>0</v>
      </c>
      <c r="J8" s="107"/>
    </row>
    <row r="9" spans="1:12" s="17" customFormat="1" ht="27.6" customHeight="1" x14ac:dyDescent="0.2">
      <c r="A9" s="333"/>
      <c r="B9" s="333"/>
      <c r="C9" s="107"/>
      <c r="D9" s="107"/>
      <c r="E9" s="105" t="s">
        <v>19</v>
      </c>
      <c r="F9" s="108">
        <f>F42+F60+F87+F92+F98+F102</f>
        <v>396914.799</v>
      </c>
      <c r="G9" s="108">
        <f>G42+G60+G87+G92+G98+G102</f>
        <v>110626.50899999999</v>
      </c>
      <c r="H9" s="108">
        <f>H42+H60+H87+H92+H98+H102</f>
        <v>107932.70799999998</v>
      </c>
      <c r="I9" s="108">
        <f>F9+G9+H9</f>
        <v>615474.01599999995</v>
      </c>
      <c r="J9" s="107"/>
    </row>
    <row r="10" spans="1:12" ht="15.75" customHeight="1" x14ac:dyDescent="0.2">
      <c r="A10" s="309" t="s">
        <v>24</v>
      </c>
      <c r="B10" s="309"/>
      <c r="C10" s="309"/>
      <c r="D10" s="309"/>
      <c r="E10" s="309"/>
      <c r="F10" s="309"/>
      <c r="G10" s="309"/>
      <c r="H10" s="309"/>
      <c r="I10" s="309"/>
      <c r="J10" s="309"/>
    </row>
    <row r="11" spans="1:12" ht="29.45" customHeight="1" x14ac:dyDescent="0.2">
      <c r="A11" s="23">
        <v>1</v>
      </c>
      <c r="B11" s="16" t="s">
        <v>48</v>
      </c>
      <c r="C11" s="66" t="s">
        <v>282</v>
      </c>
      <c r="D11" s="55" t="s">
        <v>236</v>
      </c>
      <c r="E11" s="55" t="s">
        <v>19</v>
      </c>
      <c r="F11" s="25">
        <v>1462.7919999999999</v>
      </c>
      <c r="G11" s="60">
        <v>1547.03</v>
      </c>
      <c r="H11" s="60">
        <v>1547.03</v>
      </c>
      <c r="I11" s="26">
        <f>F11+G11+H11</f>
        <v>4556.8519999999999</v>
      </c>
      <c r="J11" s="7"/>
    </row>
    <row r="12" spans="1:12" ht="31.15" customHeight="1" x14ac:dyDescent="0.2">
      <c r="A12" s="23">
        <v>2</v>
      </c>
      <c r="B12" s="16" t="s">
        <v>49</v>
      </c>
      <c r="C12" s="66" t="s">
        <v>282</v>
      </c>
      <c r="D12" s="55" t="s">
        <v>236</v>
      </c>
      <c r="E12" s="55" t="s">
        <v>19</v>
      </c>
      <c r="F12" s="25">
        <v>85.709000000000003</v>
      </c>
      <c r="G12" s="57">
        <v>85.709000000000003</v>
      </c>
      <c r="H12" s="57">
        <v>85.709000000000003</v>
      </c>
      <c r="I12" s="26">
        <f t="shared" ref="I12:I38" si="2">F12+G12+H12</f>
        <v>257.12700000000001</v>
      </c>
      <c r="J12" s="7"/>
    </row>
    <row r="13" spans="1:12" ht="28.15" customHeight="1" x14ac:dyDescent="0.2">
      <c r="A13" s="23">
        <v>3</v>
      </c>
      <c r="B13" s="16" t="s">
        <v>50</v>
      </c>
      <c r="C13" s="66" t="s">
        <v>282</v>
      </c>
      <c r="D13" s="55" t="s">
        <v>236</v>
      </c>
      <c r="E13" s="55" t="s">
        <v>19</v>
      </c>
      <c r="F13" s="25">
        <v>378.42899999999997</v>
      </c>
      <c r="G13" s="57">
        <v>378.42899999999997</v>
      </c>
      <c r="H13" s="57">
        <v>378.42899999999997</v>
      </c>
      <c r="I13" s="26">
        <f t="shared" si="2"/>
        <v>1135.2869999999998</v>
      </c>
      <c r="J13" s="7"/>
    </row>
    <row r="14" spans="1:12" ht="45" x14ac:dyDescent="0.2">
      <c r="A14" s="25">
        <v>4</v>
      </c>
      <c r="B14" s="135" t="s">
        <v>321</v>
      </c>
      <c r="C14" s="66">
        <v>2025</v>
      </c>
      <c r="D14" s="55" t="s">
        <v>236</v>
      </c>
      <c r="E14" s="55" t="s">
        <v>19</v>
      </c>
      <c r="F14" s="60">
        <v>450</v>
      </c>
      <c r="G14" s="25"/>
      <c r="H14" s="25"/>
      <c r="I14" s="56">
        <f t="shared" si="2"/>
        <v>450</v>
      </c>
      <c r="J14" s="28"/>
    </row>
    <row r="15" spans="1:12" ht="45" x14ac:dyDescent="0.2">
      <c r="A15" s="25">
        <v>5</v>
      </c>
      <c r="B15" s="135" t="s">
        <v>322</v>
      </c>
      <c r="C15" s="79">
        <v>2025</v>
      </c>
      <c r="D15" s="55" t="s">
        <v>236</v>
      </c>
      <c r="E15" s="55" t="s">
        <v>19</v>
      </c>
      <c r="F15" s="60">
        <v>295</v>
      </c>
      <c r="G15" s="25"/>
      <c r="H15" s="25"/>
      <c r="I15" s="56">
        <f t="shared" si="2"/>
        <v>295</v>
      </c>
      <c r="J15" s="28"/>
    </row>
    <row r="16" spans="1:12" ht="45.6" customHeight="1" x14ac:dyDescent="0.2">
      <c r="A16" s="25">
        <v>6</v>
      </c>
      <c r="B16" s="135" t="s">
        <v>323</v>
      </c>
      <c r="C16" s="79">
        <v>2025</v>
      </c>
      <c r="D16" s="55" t="s">
        <v>236</v>
      </c>
      <c r="E16" s="55" t="s">
        <v>19</v>
      </c>
      <c r="F16" s="60">
        <v>298.5</v>
      </c>
      <c r="G16" s="25"/>
      <c r="H16" s="25"/>
      <c r="I16" s="56">
        <f t="shared" si="2"/>
        <v>298.5</v>
      </c>
      <c r="J16" s="28"/>
    </row>
    <row r="17" spans="1:11" ht="45.6" customHeight="1" x14ac:dyDescent="0.2">
      <c r="A17" s="25">
        <v>7</v>
      </c>
      <c r="B17" s="135" t="s">
        <v>212</v>
      </c>
      <c r="C17" s="79">
        <v>2025</v>
      </c>
      <c r="D17" s="55" t="s">
        <v>236</v>
      </c>
      <c r="E17" s="55" t="s">
        <v>19</v>
      </c>
      <c r="F17" s="60">
        <v>385.28</v>
      </c>
      <c r="G17" s="25"/>
      <c r="H17" s="25"/>
      <c r="I17" s="56">
        <f t="shared" si="2"/>
        <v>385.28</v>
      </c>
      <c r="J17" s="28"/>
    </row>
    <row r="18" spans="1:11" ht="51" customHeight="1" x14ac:dyDescent="0.2">
      <c r="A18" s="57">
        <v>8</v>
      </c>
      <c r="B18" s="196" t="s">
        <v>193</v>
      </c>
      <c r="C18" s="79">
        <v>2025</v>
      </c>
      <c r="D18" s="70" t="s">
        <v>236</v>
      </c>
      <c r="E18" s="70" t="s">
        <v>19</v>
      </c>
      <c r="F18" s="60">
        <v>125.95099999999999</v>
      </c>
      <c r="G18" s="57"/>
      <c r="H18" s="57"/>
      <c r="I18" s="56">
        <f t="shared" si="2"/>
        <v>125.95099999999999</v>
      </c>
      <c r="J18" s="28"/>
      <c r="K18" s="8" t="s">
        <v>382</v>
      </c>
    </row>
    <row r="19" spans="1:11" ht="51" customHeight="1" x14ac:dyDescent="0.2">
      <c r="A19" s="57">
        <v>9</v>
      </c>
      <c r="B19" s="196" t="s">
        <v>192</v>
      </c>
      <c r="C19" s="79">
        <v>2025</v>
      </c>
      <c r="D19" s="70" t="s">
        <v>236</v>
      </c>
      <c r="E19" s="70" t="s">
        <v>19</v>
      </c>
      <c r="F19" s="60">
        <v>26.75</v>
      </c>
      <c r="G19" s="57"/>
      <c r="H19" s="57"/>
      <c r="I19" s="56">
        <f t="shared" si="2"/>
        <v>26.75</v>
      </c>
      <c r="J19" s="28"/>
    </row>
    <row r="20" spans="1:11" ht="51" customHeight="1" x14ac:dyDescent="0.2">
      <c r="A20" s="57">
        <v>10</v>
      </c>
      <c r="B20" s="196" t="s">
        <v>199</v>
      </c>
      <c r="C20" s="79">
        <v>2025</v>
      </c>
      <c r="D20" s="70" t="s">
        <v>236</v>
      </c>
      <c r="E20" s="70" t="s">
        <v>19</v>
      </c>
      <c r="F20" s="60">
        <v>185.184</v>
      </c>
      <c r="G20" s="57"/>
      <c r="H20" s="57"/>
      <c r="I20" s="56">
        <f t="shared" si="2"/>
        <v>185.184</v>
      </c>
      <c r="J20" s="28"/>
    </row>
    <row r="21" spans="1:11" ht="51" customHeight="1" x14ac:dyDescent="0.2">
      <c r="A21" s="57">
        <v>11</v>
      </c>
      <c r="B21" s="196" t="s">
        <v>200</v>
      </c>
      <c r="C21" s="79">
        <v>2025</v>
      </c>
      <c r="D21" s="70" t="s">
        <v>236</v>
      </c>
      <c r="E21" s="70" t="s">
        <v>19</v>
      </c>
      <c r="F21" s="60">
        <v>27.876000000000001</v>
      </c>
      <c r="G21" s="57"/>
      <c r="H21" s="57"/>
      <c r="I21" s="56">
        <f t="shared" si="2"/>
        <v>27.876000000000001</v>
      </c>
      <c r="J21" s="28"/>
    </row>
    <row r="22" spans="1:11" ht="72" customHeight="1" x14ac:dyDescent="0.2">
      <c r="A22" s="75">
        <v>12</v>
      </c>
      <c r="B22" s="183" t="s">
        <v>400</v>
      </c>
      <c r="C22" s="79">
        <v>2026</v>
      </c>
      <c r="D22" s="70" t="s">
        <v>12</v>
      </c>
      <c r="E22" s="70" t="s">
        <v>19</v>
      </c>
      <c r="F22" s="12"/>
      <c r="G22" s="195">
        <v>229.023</v>
      </c>
      <c r="H22" s="75"/>
      <c r="I22" s="78">
        <f t="shared" si="2"/>
        <v>229.023</v>
      </c>
      <c r="J22" s="111"/>
    </row>
    <row r="23" spans="1:11" ht="21.6" hidden="1" customHeight="1" x14ac:dyDescent="0.2">
      <c r="A23" s="327">
        <v>13</v>
      </c>
      <c r="C23" s="329">
        <v>2025</v>
      </c>
      <c r="D23" s="246" t="s">
        <v>12</v>
      </c>
      <c r="E23" s="70" t="s">
        <v>328</v>
      </c>
      <c r="F23" s="12"/>
      <c r="G23" s="195"/>
      <c r="H23" s="75"/>
      <c r="I23" s="110">
        <f t="shared" si="2"/>
        <v>0</v>
      </c>
      <c r="J23" s="113"/>
      <c r="K23" s="8" t="s">
        <v>381</v>
      </c>
    </row>
    <row r="24" spans="1:11" ht="28.15" customHeight="1" x14ac:dyDescent="0.2">
      <c r="A24" s="328"/>
      <c r="B24" s="194" t="s">
        <v>252</v>
      </c>
      <c r="C24" s="330"/>
      <c r="D24" s="248"/>
      <c r="E24" s="70" t="s">
        <v>19</v>
      </c>
      <c r="F24" s="12">
        <v>238659.47500000001</v>
      </c>
      <c r="G24" s="12"/>
      <c r="H24" s="75"/>
      <c r="I24" s="182">
        <f t="shared" si="2"/>
        <v>238659.47500000001</v>
      </c>
      <c r="J24" s="114"/>
    </row>
    <row r="25" spans="1:11" ht="16.149999999999999" hidden="1" customHeight="1" x14ac:dyDescent="0.2">
      <c r="A25" s="327">
        <v>14</v>
      </c>
      <c r="C25" s="329">
        <v>2025</v>
      </c>
      <c r="D25" s="246" t="s">
        <v>12</v>
      </c>
      <c r="E25" s="70" t="s">
        <v>328</v>
      </c>
      <c r="F25" s="12"/>
      <c r="G25" s="195"/>
      <c r="H25" s="181"/>
      <c r="I25" s="78">
        <f>F25+G25+H25</f>
        <v>0</v>
      </c>
      <c r="J25" s="112"/>
      <c r="K25" s="8" t="s">
        <v>381</v>
      </c>
    </row>
    <row r="26" spans="1:11" ht="30" customHeight="1" x14ac:dyDescent="0.2">
      <c r="A26" s="328"/>
      <c r="B26" s="194" t="s">
        <v>362</v>
      </c>
      <c r="C26" s="330"/>
      <c r="D26" s="248"/>
      <c r="E26" s="180" t="s">
        <v>19</v>
      </c>
      <c r="F26" s="12">
        <v>33461.281999999999</v>
      </c>
      <c r="G26" s="195"/>
      <c r="H26" s="181"/>
      <c r="I26" s="182">
        <f>F26+G26+H26</f>
        <v>33461.281999999999</v>
      </c>
      <c r="J26" s="28"/>
    </row>
    <row r="27" spans="1:11" ht="51" hidden="1" customHeight="1" x14ac:dyDescent="0.2">
      <c r="A27" s="75">
        <v>15</v>
      </c>
      <c r="B27" s="5"/>
      <c r="C27" s="79">
        <v>2025</v>
      </c>
      <c r="D27" s="70" t="s">
        <v>12</v>
      </c>
      <c r="E27" s="70" t="s">
        <v>19</v>
      </c>
      <c r="F27" s="76"/>
      <c r="G27" s="75"/>
      <c r="H27" s="75"/>
      <c r="I27" s="78">
        <f t="shared" si="2"/>
        <v>0</v>
      </c>
      <c r="J27" s="28"/>
      <c r="K27" s="203"/>
    </row>
    <row r="28" spans="1:11" ht="56.45" customHeight="1" x14ac:dyDescent="0.2">
      <c r="A28" s="75">
        <v>15</v>
      </c>
      <c r="B28" s="187" t="s">
        <v>403</v>
      </c>
      <c r="C28" s="103">
        <v>2027</v>
      </c>
      <c r="D28" s="70" t="s">
        <v>12</v>
      </c>
      <c r="E28" s="70" t="s">
        <v>19</v>
      </c>
      <c r="F28" s="76"/>
      <c r="G28" s="75"/>
      <c r="H28" s="12">
        <v>249.982</v>
      </c>
      <c r="I28" s="78">
        <f t="shared" si="2"/>
        <v>249.982</v>
      </c>
      <c r="J28" s="28"/>
    </row>
    <row r="29" spans="1:11" ht="56.45" customHeight="1" x14ac:dyDescent="0.2">
      <c r="A29" s="75">
        <v>16</v>
      </c>
      <c r="B29" s="187" t="s">
        <v>394</v>
      </c>
      <c r="C29" s="103">
        <v>2027</v>
      </c>
      <c r="D29" s="70" t="s">
        <v>12</v>
      </c>
      <c r="E29" s="70" t="s">
        <v>19</v>
      </c>
      <c r="F29" s="76"/>
      <c r="G29" s="75"/>
      <c r="H29" s="195">
        <v>99.319000000000003</v>
      </c>
      <c r="I29" s="78">
        <f t="shared" si="2"/>
        <v>99.319000000000003</v>
      </c>
      <c r="J29" s="28"/>
    </row>
    <row r="30" spans="1:11" ht="42.6" customHeight="1" x14ac:dyDescent="0.2">
      <c r="A30" s="75">
        <v>17</v>
      </c>
      <c r="B30" s="200" t="s">
        <v>405</v>
      </c>
      <c r="C30" s="103">
        <v>2027</v>
      </c>
      <c r="D30" s="70" t="s">
        <v>12</v>
      </c>
      <c r="E30" s="70" t="s">
        <v>19</v>
      </c>
      <c r="F30" s="76"/>
      <c r="G30" s="75"/>
      <c r="H30" s="202">
        <v>239.87700000000001</v>
      </c>
      <c r="I30" s="78">
        <f t="shared" si="2"/>
        <v>239.87700000000001</v>
      </c>
      <c r="J30" s="28"/>
    </row>
    <row r="31" spans="1:11" ht="40.15" customHeight="1" x14ac:dyDescent="0.2">
      <c r="A31" s="75">
        <v>18</v>
      </c>
      <c r="B31" s="200" t="s">
        <v>407</v>
      </c>
      <c r="C31" s="79">
        <v>2027</v>
      </c>
      <c r="D31" s="70" t="s">
        <v>12</v>
      </c>
      <c r="E31" s="70" t="s">
        <v>19</v>
      </c>
      <c r="F31" s="76"/>
      <c r="G31" s="75"/>
      <c r="H31" s="202">
        <v>238.708</v>
      </c>
      <c r="I31" s="78">
        <f t="shared" si="2"/>
        <v>238.708</v>
      </c>
      <c r="J31" s="28"/>
      <c r="K31" s="8" t="s">
        <v>258</v>
      </c>
    </row>
    <row r="32" spans="1:11" ht="37.15" customHeight="1" x14ac:dyDescent="0.2">
      <c r="A32" s="75">
        <v>19</v>
      </c>
      <c r="B32" s="200" t="s">
        <v>406</v>
      </c>
      <c r="C32" s="79">
        <v>2027</v>
      </c>
      <c r="D32" s="70" t="s">
        <v>12</v>
      </c>
      <c r="E32" s="70" t="s">
        <v>19</v>
      </c>
      <c r="F32" s="76"/>
      <c r="G32" s="75"/>
      <c r="H32" s="202">
        <v>238.74799999999999</v>
      </c>
      <c r="I32" s="78">
        <f t="shared" si="2"/>
        <v>238.74799999999999</v>
      </c>
      <c r="J32" s="28"/>
      <c r="K32" s="8" t="s">
        <v>258</v>
      </c>
    </row>
    <row r="33" spans="1:12" ht="56.45" customHeight="1" x14ac:dyDescent="0.2">
      <c r="A33" s="327">
        <v>20</v>
      </c>
      <c r="B33" s="187" t="s">
        <v>401</v>
      </c>
      <c r="C33" s="329">
        <v>2027</v>
      </c>
      <c r="D33" s="246" t="s">
        <v>12</v>
      </c>
      <c r="E33" s="246" t="s">
        <v>19</v>
      </c>
      <c r="F33" s="76"/>
      <c r="G33" s="75"/>
      <c r="H33" s="12">
        <v>238.70699999999999</v>
      </c>
      <c r="I33" s="84">
        <f t="shared" si="2"/>
        <v>238.70699999999999</v>
      </c>
      <c r="J33" s="28"/>
    </row>
    <row r="34" spans="1:12" ht="18.600000000000001" hidden="1" customHeight="1" x14ac:dyDescent="0.2">
      <c r="A34" s="328"/>
      <c r="B34" s="143" t="s">
        <v>205</v>
      </c>
      <c r="C34" s="330"/>
      <c r="D34" s="248"/>
      <c r="E34" s="248"/>
      <c r="F34" s="76"/>
      <c r="G34" s="75"/>
      <c r="H34" s="19"/>
      <c r="I34" s="84">
        <f t="shared" si="2"/>
        <v>0</v>
      </c>
      <c r="J34" s="28"/>
      <c r="K34" s="8" t="s">
        <v>331</v>
      </c>
    </row>
    <row r="35" spans="1:12" ht="59.45" customHeight="1" x14ac:dyDescent="0.2">
      <c r="A35" s="75">
        <v>21</v>
      </c>
      <c r="B35" s="187" t="s">
        <v>402</v>
      </c>
      <c r="C35" s="103">
        <v>2026</v>
      </c>
      <c r="D35" s="83" t="s">
        <v>12</v>
      </c>
      <c r="E35" s="83" t="s">
        <v>19</v>
      </c>
      <c r="F35" s="12"/>
      <c r="G35" s="12">
        <v>149.70500000000001</v>
      </c>
      <c r="H35" s="75"/>
      <c r="I35" s="84">
        <f t="shared" si="2"/>
        <v>149.70500000000001</v>
      </c>
      <c r="J35" s="28"/>
    </row>
    <row r="36" spans="1:12" ht="53.45" customHeight="1" x14ac:dyDescent="0.2">
      <c r="A36" s="85">
        <v>22</v>
      </c>
      <c r="B36" s="187" t="s">
        <v>404</v>
      </c>
      <c r="C36" s="103">
        <v>2026</v>
      </c>
      <c r="D36" s="83" t="s">
        <v>12</v>
      </c>
      <c r="E36" s="83" t="s">
        <v>19</v>
      </c>
      <c r="F36" s="12"/>
      <c r="G36" s="12">
        <v>87.42</v>
      </c>
      <c r="H36" s="75"/>
      <c r="I36" s="84">
        <f t="shared" si="2"/>
        <v>87.42</v>
      </c>
      <c r="J36" s="28"/>
    </row>
    <row r="37" spans="1:12" ht="42" customHeight="1" x14ac:dyDescent="0.2">
      <c r="A37" s="85">
        <v>23</v>
      </c>
      <c r="B37" s="187" t="s">
        <v>226</v>
      </c>
      <c r="C37" s="86">
        <v>2025</v>
      </c>
      <c r="D37" s="83" t="s">
        <v>12</v>
      </c>
      <c r="E37" s="83" t="s">
        <v>19</v>
      </c>
      <c r="F37" s="195">
        <v>151.47200000000001</v>
      </c>
      <c r="G37" s="195"/>
      <c r="H37" s="75"/>
      <c r="I37" s="78">
        <f t="shared" si="2"/>
        <v>151.47200000000001</v>
      </c>
      <c r="J37" s="28"/>
    </row>
    <row r="38" spans="1:12" ht="46.15" customHeight="1" x14ac:dyDescent="0.2">
      <c r="A38" s="75">
        <v>24</v>
      </c>
      <c r="B38" s="196" t="s">
        <v>380</v>
      </c>
      <c r="C38" s="79">
        <v>2025</v>
      </c>
      <c r="D38" s="70" t="s">
        <v>236</v>
      </c>
      <c r="E38" s="70" t="s">
        <v>19</v>
      </c>
      <c r="F38" s="12">
        <v>187.93600000000001</v>
      </c>
      <c r="G38" s="57"/>
      <c r="H38" s="57"/>
      <c r="I38" s="84">
        <f t="shared" si="2"/>
        <v>187.93600000000001</v>
      </c>
      <c r="J38" s="28"/>
      <c r="K38" s="8" t="s">
        <v>379</v>
      </c>
    </row>
    <row r="39" spans="1:12" ht="43.9" customHeight="1" x14ac:dyDescent="0.2">
      <c r="A39" s="57">
        <v>25</v>
      </c>
      <c r="B39" s="135" t="s">
        <v>327</v>
      </c>
      <c r="C39" s="79">
        <v>2025</v>
      </c>
      <c r="D39" s="70" t="s">
        <v>236</v>
      </c>
      <c r="E39" s="70" t="s">
        <v>19</v>
      </c>
      <c r="F39" s="12">
        <v>9096.3979999999992</v>
      </c>
      <c r="G39" s="57"/>
      <c r="H39" s="57"/>
      <c r="I39" s="84">
        <f>F39+G39+H39</f>
        <v>9096.3979999999992</v>
      </c>
      <c r="J39" s="28"/>
    </row>
    <row r="40" spans="1:12" ht="16.5" customHeight="1" x14ac:dyDescent="0.2">
      <c r="A40" s="306" t="s">
        <v>352</v>
      </c>
      <c r="B40" s="307"/>
      <c r="C40" s="307"/>
      <c r="D40" s="307"/>
      <c r="E40" s="308"/>
      <c r="F40" s="88">
        <f>F41+F42</f>
        <v>285278.03399999999</v>
      </c>
      <c r="G40" s="88">
        <f t="shared" ref="G40:H40" si="3">G41+G42</f>
        <v>2477.3160000000003</v>
      </c>
      <c r="H40" s="88">
        <f t="shared" si="3"/>
        <v>3316.509</v>
      </c>
      <c r="I40" s="88">
        <f>F40+G40+H40</f>
        <v>291071.859</v>
      </c>
      <c r="J40" s="39"/>
    </row>
    <row r="41" spans="1:12" ht="16.5" customHeight="1" x14ac:dyDescent="0.2">
      <c r="A41" s="306" t="s">
        <v>337</v>
      </c>
      <c r="B41" s="307"/>
      <c r="C41" s="307"/>
      <c r="D41" s="307"/>
      <c r="E41" s="308"/>
      <c r="F41" s="88">
        <f>F23+F25</f>
        <v>0</v>
      </c>
      <c r="G41" s="88">
        <f t="shared" ref="G41:H41" si="4">G23+G25</f>
        <v>0</v>
      </c>
      <c r="H41" s="88">
        <f t="shared" si="4"/>
        <v>0</v>
      </c>
      <c r="I41" s="88">
        <f>F41+G41+H41</f>
        <v>0</v>
      </c>
      <c r="J41" s="39"/>
    </row>
    <row r="42" spans="1:12" ht="16.5" customHeight="1" x14ac:dyDescent="0.2">
      <c r="A42" s="306" t="s">
        <v>284</v>
      </c>
      <c r="B42" s="307"/>
      <c r="C42" s="307"/>
      <c r="D42" s="307"/>
      <c r="E42" s="308"/>
      <c r="F42" s="88">
        <f>SUM(F11:F39)-F23-F25-F34</f>
        <v>285278.03399999999</v>
      </c>
      <c r="G42" s="88">
        <f t="shared" ref="G42:H42" si="5">SUM(G11:G39)-G23-G25-G34</f>
        <v>2477.3160000000003</v>
      </c>
      <c r="H42" s="88">
        <f t="shared" si="5"/>
        <v>3316.509</v>
      </c>
      <c r="I42" s="88">
        <f>F42+G42+H42</f>
        <v>291071.859</v>
      </c>
      <c r="J42" s="40"/>
    </row>
    <row r="43" spans="1:12" x14ac:dyDescent="0.2">
      <c r="A43" s="309" t="s">
        <v>25</v>
      </c>
      <c r="B43" s="309"/>
      <c r="C43" s="309"/>
      <c r="D43" s="309"/>
      <c r="E43" s="309"/>
      <c r="F43" s="309"/>
      <c r="G43" s="309"/>
      <c r="H43" s="309"/>
      <c r="I43" s="309"/>
      <c r="J43" s="309"/>
    </row>
    <row r="44" spans="1:12" s="17" customFormat="1" ht="59.45" customHeight="1" x14ac:dyDescent="0.2">
      <c r="A44" s="121">
        <v>1</v>
      </c>
      <c r="B44" s="11" t="s">
        <v>364</v>
      </c>
      <c r="C44" s="121">
        <v>2025</v>
      </c>
      <c r="D44" s="118" t="s">
        <v>12</v>
      </c>
      <c r="E44" s="117" t="s">
        <v>19</v>
      </c>
      <c r="F44" s="176">
        <v>7897.2550000000001</v>
      </c>
      <c r="G44" s="121"/>
      <c r="H44" s="121"/>
      <c r="I44" s="177">
        <f t="shared" ref="I44:I58" si="6">F44+G44+H44</f>
        <v>7897.2550000000001</v>
      </c>
      <c r="J44" s="121"/>
    </row>
    <row r="45" spans="1:12" s="17" customFormat="1" ht="50.45" customHeight="1" x14ac:dyDescent="0.2">
      <c r="A45" s="121">
        <v>2</v>
      </c>
      <c r="B45" s="123" t="s">
        <v>262</v>
      </c>
      <c r="C45" s="121">
        <v>2025</v>
      </c>
      <c r="D45" s="118" t="s">
        <v>12</v>
      </c>
      <c r="E45" s="117" t="s">
        <v>19</v>
      </c>
      <c r="F45" s="12">
        <v>4036.5859999999998</v>
      </c>
      <c r="G45" s="121"/>
      <c r="H45" s="121"/>
      <c r="I45" s="67">
        <f t="shared" si="6"/>
        <v>4036.5859999999998</v>
      </c>
      <c r="J45" s="81"/>
    </row>
    <row r="46" spans="1:12" s="17" customFormat="1" ht="30" x14ac:dyDescent="0.2">
      <c r="A46" s="207">
        <v>3</v>
      </c>
      <c r="B46" s="123" t="s">
        <v>340</v>
      </c>
      <c r="C46" s="121">
        <v>2025</v>
      </c>
      <c r="D46" s="118" t="s">
        <v>12</v>
      </c>
      <c r="E46" s="117" t="s">
        <v>19</v>
      </c>
      <c r="F46" s="12">
        <v>200</v>
      </c>
      <c r="G46" s="121"/>
      <c r="H46" s="121"/>
      <c r="I46" s="67">
        <f t="shared" si="6"/>
        <v>200</v>
      </c>
      <c r="J46" s="81"/>
      <c r="L46" s="17" t="s">
        <v>365</v>
      </c>
    </row>
    <row r="47" spans="1:12" s="17" customFormat="1" ht="30.6" customHeight="1" x14ac:dyDescent="0.2">
      <c r="A47" s="207">
        <v>4</v>
      </c>
      <c r="B47" s="11" t="s">
        <v>204</v>
      </c>
      <c r="C47" s="121">
        <v>2026</v>
      </c>
      <c r="D47" s="118" t="s">
        <v>12</v>
      </c>
      <c r="E47" s="117" t="s">
        <v>19</v>
      </c>
      <c r="F47" s="121"/>
      <c r="G47" s="12">
        <v>6345.28</v>
      </c>
      <c r="H47" s="121"/>
      <c r="I47" s="67">
        <f t="shared" si="6"/>
        <v>6345.28</v>
      </c>
      <c r="J47" s="81"/>
    </row>
    <row r="48" spans="1:12" s="17" customFormat="1" ht="45" x14ac:dyDescent="0.2">
      <c r="A48" s="207">
        <v>5</v>
      </c>
      <c r="B48" s="123" t="s">
        <v>366</v>
      </c>
      <c r="C48" s="124">
        <v>2026</v>
      </c>
      <c r="D48" s="119" t="s">
        <v>12</v>
      </c>
      <c r="E48" s="122" t="s">
        <v>19</v>
      </c>
      <c r="F48" s="121"/>
      <c r="G48" s="12">
        <v>280</v>
      </c>
      <c r="H48" s="121"/>
      <c r="I48" s="67">
        <f t="shared" si="6"/>
        <v>280</v>
      </c>
      <c r="J48" s="81"/>
      <c r="L48" s="17">
        <v>1</v>
      </c>
    </row>
    <row r="49" spans="1:14" s="17" customFormat="1" ht="32.450000000000003" customHeight="1" x14ac:dyDescent="0.2">
      <c r="A49" s="207">
        <v>6</v>
      </c>
      <c r="B49" s="11" t="s">
        <v>367</v>
      </c>
      <c r="C49" s="121">
        <v>2027</v>
      </c>
      <c r="D49" s="118" t="s">
        <v>12</v>
      </c>
      <c r="E49" s="117" t="s">
        <v>19</v>
      </c>
      <c r="F49" s="121"/>
      <c r="G49" s="121"/>
      <c r="H49" s="12">
        <v>240</v>
      </c>
      <c r="I49" s="67">
        <f t="shared" si="6"/>
        <v>240</v>
      </c>
      <c r="J49" s="81"/>
    </row>
    <row r="50" spans="1:14" s="17" customFormat="1" ht="42.6" customHeight="1" x14ac:dyDescent="0.2">
      <c r="A50" s="207">
        <v>7</v>
      </c>
      <c r="B50" s="11" t="s">
        <v>368</v>
      </c>
      <c r="C50" s="121">
        <v>2027</v>
      </c>
      <c r="D50" s="118" t="s">
        <v>12</v>
      </c>
      <c r="E50" s="117" t="s">
        <v>19</v>
      </c>
      <c r="F50" s="121"/>
      <c r="G50" s="12"/>
      <c r="H50" s="12">
        <v>280</v>
      </c>
      <c r="I50" s="67">
        <f t="shared" si="6"/>
        <v>280</v>
      </c>
      <c r="J50" s="81"/>
    </row>
    <row r="51" spans="1:14" s="17" customFormat="1" ht="57" customHeight="1" x14ac:dyDescent="0.2">
      <c r="A51" s="207">
        <v>8</v>
      </c>
      <c r="B51" s="11" t="s">
        <v>393</v>
      </c>
      <c r="C51" s="121">
        <v>2027</v>
      </c>
      <c r="D51" s="118" t="s">
        <v>12</v>
      </c>
      <c r="E51" s="117" t="s">
        <v>19</v>
      </c>
      <c r="F51" s="121"/>
      <c r="G51" s="12"/>
      <c r="H51" s="12">
        <v>480</v>
      </c>
      <c r="I51" s="67">
        <f t="shared" si="6"/>
        <v>480</v>
      </c>
      <c r="J51" s="81"/>
    </row>
    <row r="52" spans="1:14" s="17" customFormat="1" ht="42.6" customHeight="1" x14ac:dyDescent="0.2">
      <c r="A52" s="207">
        <v>9</v>
      </c>
      <c r="B52" s="11" t="s">
        <v>369</v>
      </c>
      <c r="C52" s="121">
        <v>2027</v>
      </c>
      <c r="D52" s="118" t="s">
        <v>12</v>
      </c>
      <c r="E52" s="117" t="s">
        <v>19</v>
      </c>
      <c r="F52" s="121"/>
      <c r="G52" s="12"/>
      <c r="H52" s="12">
        <v>385</v>
      </c>
      <c r="I52" s="67">
        <f t="shared" si="6"/>
        <v>385</v>
      </c>
      <c r="J52" s="81"/>
    </row>
    <row r="53" spans="1:14" s="17" customFormat="1" ht="37.15" customHeight="1" x14ac:dyDescent="0.2">
      <c r="A53" s="207">
        <v>10</v>
      </c>
      <c r="B53" s="123" t="s">
        <v>344</v>
      </c>
      <c r="C53" s="121">
        <v>2027</v>
      </c>
      <c r="D53" s="118" t="s">
        <v>218</v>
      </c>
      <c r="E53" s="117" t="s">
        <v>19</v>
      </c>
      <c r="F53" s="121"/>
      <c r="G53" s="12"/>
      <c r="H53" s="12">
        <v>199</v>
      </c>
      <c r="I53" s="67">
        <f t="shared" si="6"/>
        <v>199</v>
      </c>
      <c r="J53" s="81"/>
    </row>
    <row r="54" spans="1:14" s="17" customFormat="1" ht="37.15" customHeight="1" x14ac:dyDescent="0.2">
      <c r="A54" s="207">
        <v>11</v>
      </c>
      <c r="B54" s="11" t="s">
        <v>370</v>
      </c>
      <c r="C54" s="121">
        <v>2027</v>
      </c>
      <c r="D54" s="118" t="s">
        <v>12</v>
      </c>
      <c r="E54" s="117" t="s">
        <v>19</v>
      </c>
      <c r="F54" s="121"/>
      <c r="G54" s="12"/>
      <c r="H54" s="12">
        <v>250</v>
      </c>
      <c r="I54" s="67">
        <f t="shared" si="6"/>
        <v>250</v>
      </c>
      <c r="J54" s="81"/>
    </row>
    <row r="55" spans="1:14" s="17" customFormat="1" ht="37.15" customHeight="1" x14ac:dyDescent="0.2">
      <c r="A55" s="207">
        <v>12</v>
      </c>
      <c r="B55" s="11" t="s">
        <v>371</v>
      </c>
      <c r="C55" s="121">
        <v>2027</v>
      </c>
      <c r="D55" s="118" t="s">
        <v>12</v>
      </c>
      <c r="E55" s="117" t="s">
        <v>19</v>
      </c>
      <c r="F55" s="121"/>
      <c r="G55" s="12"/>
      <c r="H55" s="12">
        <v>425</v>
      </c>
      <c r="I55" s="67">
        <f t="shared" si="6"/>
        <v>425</v>
      </c>
      <c r="J55" s="81"/>
    </row>
    <row r="56" spans="1:14" s="17" customFormat="1" ht="56.45" customHeight="1" x14ac:dyDescent="0.2">
      <c r="A56" s="207">
        <v>13</v>
      </c>
      <c r="B56" s="11" t="s">
        <v>372</v>
      </c>
      <c r="C56" s="121">
        <v>2027</v>
      </c>
      <c r="D56" s="118" t="s">
        <v>12</v>
      </c>
      <c r="E56" s="117" t="s">
        <v>19</v>
      </c>
      <c r="F56" s="121"/>
      <c r="G56" s="12"/>
      <c r="H56" s="12">
        <v>380</v>
      </c>
      <c r="I56" s="67">
        <f t="shared" si="6"/>
        <v>380</v>
      </c>
      <c r="J56" s="81"/>
    </row>
    <row r="57" spans="1:14" ht="75" x14ac:dyDescent="0.2">
      <c r="A57" s="207">
        <v>14</v>
      </c>
      <c r="B57" s="11" t="s">
        <v>263</v>
      </c>
      <c r="C57" s="103" t="s">
        <v>282</v>
      </c>
      <c r="D57" s="92" t="s">
        <v>218</v>
      </c>
      <c r="E57" s="91" t="s">
        <v>19</v>
      </c>
      <c r="F57" s="99">
        <v>35175.43</v>
      </c>
      <c r="G57" s="206">
        <v>35175.43</v>
      </c>
      <c r="H57" s="206">
        <v>35175.43</v>
      </c>
      <c r="I57" s="95">
        <f t="shared" si="6"/>
        <v>105526.29000000001</v>
      </c>
      <c r="J57" s="25"/>
      <c r="L57" s="206">
        <v>264.81700000000001</v>
      </c>
      <c r="M57" s="12">
        <v>264.81700000000001</v>
      </c>
      <c r="N57" s="12">
        <v>264.81700000000001</v>
      </c>
    </row>
    <row r="58" spans="1:14" ht="45" x14ac:dyDescent="0.2">
      <c r="A58" s="207">
        <v>15</v>
      </c>
      <c r="B58" s="217" t="s">
        <v>417</v>
      </c>
      <c r="C58" s="207">
        <v>2025</v>
      </c>
      <c r="D58" s="211" t="s">
        <v>12</v>
      </c>
      <c r="E58" s="212" t="s">
        <v>19</v>
      </c>
      <c r="F58" s="206">
        <v>493.90699999999998</v>
      </c>
      <c r="G58" s="206"/>
      <c r="H58" s="206"/>
      <c r="I58" s="182">
        <f t="shared" si="6"/>
        <v>493.90699999999998</v>
      </c>
      <c r="J58" s="214"/>
      <c r="L58" s="215"/>
      <c r="M58" s="216"/>
      <c r="N58" s="216"/>
    </row>
    <row r="59" spans="1:14" ht="15" customHeight="1" x14ac:dyDescent="0.2">
      <c r="A59" s="306" t="s">
        <v>373</v>
      </c>
      <c r="B59" s="307"/>
      <c r="C59" s="307"/>
      <c r="D59" s="307"/>
      <c r="E59" s="308"/>
      <c r="F59" s="95">
        <f>SUM(F44:F58)</f>
        <v>47803.178</v>
      </c>
      <c r="G59" s="182">
        <f t="shared" ref="G59:H59" si="7">SUM(G44:G58)</f>
        <v>41800.71</v>
      </c>
      <c r="H59" s="182">
        <f t="shared" si="7"/>
        <v>37814.43</v>
      </c>
      <c r="I59" s="182">
        <f>SUM(I44:I58)</f>
        <v>127418.31800000001</v>
      </c>
      <c r="J59" s="39"/>
      <c r="L59" s="208">
        <f>L57-F57</f>
        <v>-34910.612999999998</v>
      </c>
      <c r="M59" s="208">
        <f t="shared" ref="M59:N59" si="8">M57-G57</f>
        <v>-34910.612999999998</v>
      </c>
      <c r="N59" s="208">
        <f t="shared" si="8"/>
        <v>-34910.612999999998</v>
      </c>
    </row>
    <row r="60" spans="1:14" ht="18" customHeight="1" x14ac:dyDescent="0.2">
      <c r="A60" s="306" t="s">
        <v>284</v>
      </c>
      <c r="B60" s="307"/>
      <c r="C60" s="307"/>
      <c r="D60" s="307"/>
      <c r="E60" s="308"/>
      <c r="F60" s="95">
        <f>F59</f>
        <v>47803.178</v>
      </c>
      <c r="G60" s="120">
        <f t="shared" ref="G60:H60" si="9">G59</f>
        <v>41800.71</v>
      </c>
      <c r="H60" s="120">
        <f t="shared" si="9"/>
        <v>37814.43</v>
      </c>
      <c r="I60" s="120">
        <f>SUM(F60:H60)</f>
        <v>127418.318</v>
      </c>
      <c r="J60" s="40"/>
    </row>
    <row r="61" spans="1:14" ht="18" customHeight="1" x14ac:dyDescent="0.2">
      <c r="A61" s="309" t="s">
        <v>26</v>
      </c>
      <c r="B61" s="309"/>
      <c r="C61" s="309"/>
      <c r="D61" s="309"/>
      <c r="E61" s="309"/>
      <c r="F61" s="309"/>
      <c r="G61" s="309"/>
      <c r="H61" s="309"/>
      <c r="I61" s="309"/>
      <c r="J61" s="309"/>
    </row>
    <row r="62" spans="1:14" ht="30.6" customHeight="1" x14ac:dyDescent="0.2">
      <c r="A62" s="25">
        <v>1</v>
      </c>
      <c r="B62" s="16" t="s">
        <v>61</v>
      </c>
      <c r="C62" s="52" t="s">
        <v>282</v>
      </c>
      <c r="D62" s="44" t="s">
        <v>63</v>
      </c>
      <c r="E62" s="24" t="s">
        <v>19</v>
      </c>
      <c r="F62" s="25">
        <v>23596.600999999999</v>
      </c>
      <c r="G62" s="25">
        <v>24477.362000000001</v>
      </c>
      <c r="H62" s="25">
        <v>24696.612000000001</v>
      </c>
      <c r="I62" s="26">
        <f>F62+G62+H62</f>
        <v>72770.575000000012</v>
      </c>
      <c r="J62" s="7"/>
    </row>
    <row r="63" spans="1:14" ht="32.25" customHeight="1" x14ac:dyDescent="0.2">
      <c r="A63" s="25">
        <v>2</v>
      </c>
      <c r="B63" s="16" t="s">
        <v>62</v>
      </c>
      <c r="C63" s="52" t="s">
        <v>282</v>
      </c>
      <c r="D63" s="44" t="s">
        <v>63</v>
      </c>
      <c r="E63" s="44" t="s">
        <v>19</v>
      </c>
      <c r="F63" s="25">
        <v>10.212</v>
      </c>
      <c r="G63" s="25">
        <v>10.927</v>
      </c>
      <c r="H63" s="25">
        <v>10.927</v>
      </c>
      <c r="I63" s="26">
        <f>F63+G63+H63</f>
        <v>32.066000000000003</v>
      </c>
      <c r="J63" s="7"/>
    </row>
    <row r="64" spans="1:14" ht="45" x14ac:dyDescent="0.2">
      <c r="A64" s="25">
        <v>3</v>
      </c>
      <c r="B64" s="11" t="s">
        <v>259</v>
      </c>
      <c r="C64" s="52" t="s">
        <v>282</v>
      </c>
      <c r="D64" s="44" t="s">
        <v>63</v>
      </c>
      <c r="E64" s="24" t="s">
        <v>19</v>
      </c>
      <c r="F64" s="25">
        <v>558.16899999999998</v>
      </c>
      <c r="G64" s="49">
        <v>558.16899999999998</v>
      </c>
      <c r="H64" s="49">
        <v>558.16899999999998</v>
      </c>
      <c r="I64" s="26">
        <f t="shared" ref="I64:I85" si="10">F64+G64+H64</f>
        <v>1674.5070000000001</v>
      </c>
      <c r="J64" s="7"/>
    </row>
    <row r="65" spans="1:10" ht="42.75" customHeight="1" x14ac:dyDescent="0.2">
      <c r="A65" s="25">
        <v>4</v>
      </c>
      <c r="B65" s="11" t="s">
        <v>260</v>
      </c>
      <c r="C65" s="52" t="s">
        <v>282</v>
      </c>
      <c r="D65" s="44" t="s">
        <v>63</v>
      </c>
      <c r="E65" s="24" t="s">
        <v>19</v>
      </c>
      <c r="F65" s="25">
        <v>110.905</v>
      </c>
      <c r="G65" s="49">
        <v>110.905</v>
      </c>
      <c r="H65" s="49">
        <v>110.905</v>
      </c>
      <c r="I65" s="26">
        <f t="shared" si="10"/>
        <v>332.71500000000003</v>
      </c>
      <c r="J65" s="7"/>
    </row>
    <row r="66" spans="1:10" ht="28.5" customHeight="1" x14ac:dyDescent="0.2">
      <c r="A66" s="25">
        <v>5</v>
      </c>
      <c r="B66" s="45" t="s">
        <v>300</v>
      </c>
      <c r="C66" s="52" t="s">
        <v>282</v>
      </c>
      <c r="D66" s="44" t="s">
        <v>63</v>
      </c>
      <c r="E66" s="24" t="s">
        <v>19</v>
      </c>
      <c r="F66" s="50">
        <v>675.928</v>
      </c>
      <c r="G66" s="25">
        <v>720.12800000000004</v>
      </c>
      <c r="H66" s="49">
        <v>720.12800000000004</v>
      </c>
      <c r="I66" s="26">
        <f t="shared" si="10"/>
        <v>2116.1840000000002</v>
      </c>
      <c r="J66" s="7"/>
    </row>
    <row r="67" spans="1:10" ht="27.75" customHeight="1" x14ac:dyDescent="0.2">
      <c r="A67" s="25">
        <v>6</v>
      </c>
      <c r="B67" s="16" t="s">
        <v>64</v>
      </c>
      <c r="C67" s="52" t="s">
        <v>282</v>
      </c>
      <c r="D67" s="44" t="s">
        <v>63</v>
      </c>
      <c r="E67" s="24" t="s">
        <v>19</v>
      </c>
      <c r="F67" s="25">
        <v>83.847999999999999</v>
      </c>
      <c r="G67" s="49">
        <v>83.847999999999999</v>
      </c>
      <c r="H67" s="49">
        <v>83.847999999999999</v>
      </c>
      <c r="I67" s="26">
        <f t="shared" si="10"/>
        <v>251.54399999999998</v>
      </c>
      <c r="J67" s="7"/>
    </row>
    <row r="68" spans="1:10" ht="46.5" customHeight="1" x14ac:dyDescent="0.2">
      <c r="A68" s="57">
        <v>7</v>
      </c>
      <c r="B68" s="16" t="s">
        <v>207</v>
      </c>
      <c r="C68" s="66" t="s">
        <v>282</v>
      </c>
      <c r="D68" s="130" t="s">
        <v>238</v>
      </c>
      <c r="E68" s="24" t="s">
        <v>19</v>
      </c>
      <c r="F68" s="25">
        <v>18105.100999999999</v>
      </c>
      <c r="G68" s="206">
        <v>19532.330000000002</v>
      </c>
      <c r="H68" s="25">
        <v>19758.624</v>
      </c>
      <c r="I68" s="26">
        <f t="shared" si="10"/>
        <v>57396.054999999993</v>
      </c>
      <c r="J68" s="7"/>
    </row>
    <row r="69" spans="1:10" ht="44.25" customHeight="1" x14ac:dyDescent="0.2">
      <c r="A69" s="57">
        <v>8</v>
      </c>
      <c r="B69" s="16" t="s">
        <v>213</v>
      </c>
      <c r="C69" s="66" t="s">
        <v>282</v>
      </c>
      <c r="D69" s="130" t="s">
        <v>238</v>
      </c>
      <c r="E69" s="24" t="s">
        <v>19</v>
      </c>
      <c r="F69" s="25">
        <v>62.158999999999999</v>
      </c>
      <c r="G69" s="25">
        <v>69.120999999999995</v>
      </c>
      <c r="H69" s="25">
        <v>76.863</v>
      </c>
      <c r="I69" s="26">
        <f t="shared" si="10"/>
        <v>208.143</v>
      </c>
      <c r="J69" s="7"/>
    </row>
    <row r="70" spans="1:10" ht="43.5" customHeight="1" x14ac:dyDescent="0.2">
      <c r="A70" s="57">
        <v>9</v>
      </c>
      <c r="B70" s="16" t="s">
        <v>253</v>
      </c>
      <c r="C70" s="66" t="s">
        <v>282</v>
      </c>
      <c r="D70" s="55" t="s">
        <v>28</v>
      </c>
      <c r="E70" s="24" t="s">
        <v>19</v>
      </c>
      <c r="F70" s="25">
        <v>2937.0340000000001</v>
      </c>
      <c r="G70" s="25">
        <v>3149.8690000000001</v>
      </c>
      <c r="H70" s="57">
        <v>3149.8690000000001</v>
      </c>
      <c r="I70" s="26">
        <f t="shared" si="10"/>
        <v>9236.7720000000008</v>
      </c>
      <c r="J70" s="7"/>
    </row>
    <row r="71" spans="1:10" ht="43.5" customHeight="1" x14ac:dyDescent="0.2">
      <c r="A71" s="57">
        <v>10</v>
      </c>
      <c r="B71" s="63" t="s">
        <v>384</v>
      </c>
      <c r="C71" s="66">
        <v>2025</v>
      </c>
      <c r="D71" s="130" t="s">
        <v>238</v>
      </c>
      <c r="E71" s="53" t="s">
        <v>19</v>
      </c>
      <c r="F71" s="57">
        <v>50.442</v>
      </c>
      <c r="G71" s="57"/>
      <c r="H71" s="57"/>
      <c r="I71" s="171">
        <f t="shared" si="10"/>
        <v>50.442</v>
      </c>
      <c r="J71" s="7"/>
    </row>
    <row r="72" spans="1:10" ht="43.5" customHeight="1" x14ac:dyDescent="0.2">
      <c r="A72" s="57">
        <v>11</v>
      </c>
      <c r="B72" s="63" t="s">
        <v>345</v>
      </c>
      <c r="C72" s="137">
        <v>2025</v>
      </c>
      <c r="D72" s="130" t="s">
        <v>238</v>
      </c>
      <c r="E72" s="53" t="s">
        <v>19</v>
      </c>
      <c r="F72" s="57">
        <v>7.9660000000000002</v>
      </c>
      <c r="G72" s="57"/>
      <c r="H72" s="57"/>
      <c r="I72" s="171">
        <f t="shared" si="10"/>
        <v>7.9660000000000002</v>
      </c>
      <c r="J72" s="7"/>
    </row>
    <row r="73" spans="1:10" ht="43.5" customHeight="1" x14ac:dyDescent="0.2">
      <c r="A73" s="131">
        <v>12</v>
      </c>
      <c r="B73" s="133" t="s">
        <v>388</v>
      </c>
      <c r="C73" s="137">
        <v>2025</v>
      </c>
      <c r="D73" s="130" t="s">
        <v>238</v>
      </c>
      <c r="E73" s="128" t="s">
        <v>19</v>
      </c>
      <c r="F73" s="132">
        <v>28</v>
      </c>
      <c r="G73" s="131"/>
      <c r="H73" s="131"/>
      <c r="I73" s="182">
        <f t="shared" si="10"/>
        <v>28</v>
      </c>
      <c r="J73" s="7"/>
    </row>
    <row r="74" spans="1:10" ht="43.5" customHeight="1" x14ac:dyDescent="0.2">
      <c r="A74" s="131">
        <v>13</v>
      </c>
      <c r="B74" s="133" t="s">
        <v>385</v>
      </c>
      <c r="C74" s="137">
        <v>2025</v>
      </c>
      <c r="D74" s="130" t="s">
        <v>238</v>
      </c>
      <c r="E74" s="128" t="s">
        <v>19</v>
      </c>
      <c r="F74" s="132">
        <v>6</v>
      </c>
      <c r="G74" s="131"/>
      <c r="H74" s="131"/>
      <c r="I74" s="182">
        <f t="shared" si="10"/>
        <v>6</v>
      </c>
      <c r="J74" s="7"/>
    </row>
    <row r="75" spans="1:10" ht="43.5" customHeight="1" x14ac:dyDescent="0.2">
      <c r="A75" s="131">
        <v>14</v>
      </c>
      <c r="B75" s="133" t="s">
        <v>386</v>
      </c>
      <c r="C75" s="137">
        <v>2025</v>
      </c>
      <c r="D75" s="130" t="s">
        <v>238</v>
      </c>
      <c r="E75" s="128" t="s">
        <v>19</v>
      </c>
      <c r="F75" s="132">
        <v>31</v>
      </c>
      <c r="G75" s="131"/>
      <c r="H75" s="131"/>
      <c r="I75" s="182">
        <f t="shared" si="10"/>
        <v>31</v>
      </c>
      <c r="J75" s="7"/>
    </row>
    <row r="76" spans="1:10" ht="43.5" customHeight="1" x14ac:dyDescent="0.2">
      <c r="A76" s="131">
        <v>15</v>
      </c>
      <c r="B76" s="133" t="s">
        <v>387</v>
      </c>
      <c r="C76" s="137">
        <v>2025</v>
      </c>
      <c r="D76" s="130" t="s">
        <v>238</v>
      </c>
      <c r="E76" s="128" t="s">
        <v>19</v>
      </c>
      <c r="F76" s="132">
        <v>6</v>
      </c>
      <c r="G76" s="131"/>
      <c r="H76" s="131"/>
      <c r="I76" s="182">
        <f t="shared" si="10"/>
        <v>6</v>
      </c>
      <c r="J76" s="7"/>
    </row>
    <row r="77" spans="1:10" ht="31.9" customHeight="1" x14ac:dyDescent="0.2">
      <c r="A77" s="137">
        <v>16</v>
      </c>
      <c r="B77" s="6" t="s">
        <v>305</v>
      </c>
      <c r="C77" s="207">
        <v>2025</v>
      </c>
      <c r="D77" s="55" t="s">
        <v>63</v>
      </c>
      <c r="E77" s="53" t="s">
        <v>19</v>
      </c>
      <c r="F77" s="57">
        <v>87.995999999999995</v>
      </c>
      <c r="G77" s="57"/>
      <c r="H77" s="57"/>
      <c r="I77" s="171">
        <f t="shared" si="10"/>
        <v>87.995999999999995</v>
      </c>
      <c r="J77" s="7"/>
    </row>
    <row r="78" spans="1:10" ht="31.9" customHeight="1" x14ac:dyDescent="0.2">
      <c r="A78" s="137">
        <v>17</v>
      </c>
      <c r="B78" s="6" t="s">
        <v>304</v>
      </c>
      <c r="C78" s="207">
        <v>2025</v>
      </c>
      <c r="D78" s="55" t="s">
        <v>63</v>
      </c>
      <c r="E78" s="53" t="s">
        <v>19</v>
      </c>
      <c r="F78" s="57">
        <v>63.997999999999998</v>
      </c>
      <c r="G78" s="57"/>
      <c r="H78" s="57"/>
      <c r="I78" s="171">
        <f t="shared" si="10"/>
        <v>63.997999999999998</v>
      </c>
      <c r="J78" s="7"/>
    </row>
    <row r="79" spans="1:10" ht="31.9" customHeight="1" x14ac:dyDescent="0.2">
      <c r="A79" s="137">
        <v>18</v>
      </c>
      <c r="B79" s="6" t="s">
        <v>65</v>
      </c>
      <c r="C79" s="207">
        <v>2025</v>
      </c>
      <c r="D79" s="55" t="s">
        <v>63</v>
      </c>
      <c r="E79" s="53" t="s">
        <v>19</v>
      </c>
      <c r="F79" s="57">
        <v>55.058</v>
      </c>
      <c r="G79" s="57"/>
      <c r="H79" s="57"/>
      <c r="I79" s="171">
        <f t="shared" si="10"/>
        <v>55.058</v>
      </c>
      <c r="J79" s="7"/>
    </row>
    <row r="80" spans="1:10" ht="31.9" customHeight="1" x14ac:dyDescent="0.2">
      <c r="A80" s="137">
        <v>19</v>
      </c>
      <c r="B80" s="18" t="s">
        <v>346</v>
      </c>
      <c r="C80" s="207">
        <v>2025</v>
      </c>
      <c r="D80" s="55" t="s">
        <v>63</v>
      </c>
      <c r="E80" s="53" t="s">
        <v>19</v>
      </c>
      <c r="F80" s="57">
        <v>41.997999999999998</v>
      </c>
      <c r="G80" s="57"/>
      <c r="H80" s="57"/>
      <c r="I80" s="171">
        <f t="shared" si="10"/>
        <v>41.997999999999998</v>
      </c>
      <c r="J80" s="7"/>
    </row>
    <row r="81" spans="1:10" ht="31.9" customHeight="1" x14ac:dyDescent="0.2">
      <c r="A81" s="137">
        <v>20</v>
      </c>
      <c r="B81" s="18" t="s">
        <v>347</v>
      </c>
      <c r="C81" s="207">
        <v>2025</v>
      </c>
      <c r="D81" s="55" t="s">
        <v>63</v>
      </c>
      <c r="E81" s="53" t="s">
        <v>19</v>
      </c>
      <c r="F81" s="57">
        <v>30.998999999999999</v>
      </c>
      <c r="G81" s="57"/>
      <c r="H81" s="57"/>
      <c r="I81" s="171">
        <f t="shared" si="10"/>
        <v>30.998999999999999</v>
      </c>
      <c r="J81" s="7"/>
    </row>
    <row r="82" spans="1:10" ht="31.9" customHeight="1" x14ac:dyDescent="0.2">
      <c r="A82" s="137">
        <v>21</v>
      </c>
      <c r="B82" s="18" t="s">
        <v>349</v>
      </c>
      <c r="C82" s="207">
        <v>2025</v>
      </c>
      <c r="D82" s="55" t="s">
        <v>63</v>
      </c>
      <c r="E82" s="53" t="s">
        <v>19</v>
      </c>
      <c r="F82" s="57">
        <v>56.997999999999998</v>
      </c>
      <c r="G82" s="57"/>
      <c r="H82" s="57"/>
      <c r="I82" s="171">
        <f t="shared" si="10"/>
        <v>56.997999999999998</v>
      </c>
      <c r="J82" s="7"/>
    </row>
    <row r="83" spans="1:10" ht="31.9" customHeight="1" x14ac:dyDescent="0.2">
      <c r="A83" s="137">
        <v>22</v>
      </c>
      <c r="B83" s="18" t="s">
        <v>348</v>
      </c>
      <c r="C83" s="207">
        <v>2025</v>
      </c>
      <c r="D83" s="55" t="s">
        <v>63</v>
      </c>
      <c r="E83" s="53" t="s">
        <v>19</v>
      </c>
      <c r="F83" s="57">
        <v>64.998000000000005</v>
      </c>
      <c r="G83" s="57"/>
      <c r="H83" s="57"/>
      <c r="I83" s="171">
        <f t="shared" si="10"/>
        <v>64.998000000000005</v>
      </c>
      <c r="J83" s="7"/>
    </row>
    <row r="84" spans="1:10" ht="41.45" customHeight="1" x14ac:dyDescent="0.2">
      <c r="A84" s="173">
        <v>23</v>
      </c>
      <c r="B84" s="18" t="s">
        <v>420</v>
      </c>
      <c r="C84" s="207">
        <v>2025</v>
      </c>
      <c r="D84" s="170" t="s">
        <v>28</v>
      </c>
      <c r="E84" s="169" t="s">
        <v>19</v>
      </c>
      <c r="F84" s="172">
        <v>145.904</v>
      </c>
      <c r="G84" s="172"/>
      <c r="H84" s="172"/>
      <c r="I84" s="171">
        <f t="shared" si="10"/>
        <v>145.904</v>
      </c>
      <c r="J84" s="28"/>
    </row>
    <row r="85" spans="1:10" ht="34.15" customHeight="1" x14ac:dyDescent="0.2">
      <c r="A85" s="207">
        <v>24</v>
      </c>
      <c r="B85" s="18" t="s">
        <v>416</v>
      </c>
      <c r="C85" s="207">
        <v>2025</v>
      </c>
      <c r="D85" s="210" t="s">
        <v>63</v>
      </c>
      <c r="E85" s="209" t="s">
        <v>19</v>
      </c>
      <c r="F85" s="181">
        <v>254.86799999999999</v>
      </c>
      <c r="G85" s="181"/>
      <c r="H85" s="181"/>
      <c r="I85" s="171">
        <f t="shared" si="10"/>
        <v>254.86799999999999</v>
      </c>
      <c r="J85" s="28"/>
    </row>
    <row r="86" spans="1:10" x14ac:dyDescent="0.2">
      <c r="A86" s="306" t="s">
        <v>352</v>
      </c>
      <c r="B86" s="307"/>
      <c r="C86" s="307"/>
      <c r="D86" s="307"/>
      <c r="E86" s="308"/>
      <c r="F86" s="41">
        <f>F87</f>
        <v>47072.182000000001</v>
      </c>
      <c r="G86" s="171">
        <f t="shared" ref="G86:I86" si="11">G87</f>
        <v>48712.659000000007</v>
      </c>
      <c r="H86" s="171">
        <f t="shared" si="11"/>
        <v>49165.945</v>
      </c>
      <c r="I86" s="171">
        <f t="shared" si="11"/>
        <v>144950.78599999999</v>
      </c>
      <c r="J86" s="39"/>
    </row>
    <row r="87" spans="1:10" x14ac:dyDescent="0.2">
      <c r="A87" s="306" t="s">
        <v>284</v>
      </c>
      <c r="B87" s="307"/>
      <c r="C87" s="307"/>
      <c r="D87" s="307"/>
      <c r="E87" s="308"/>
      <c r="F87" s="26">
        <f>SUM(F62:F85)</f>
        <v>47072.182000000001</v>
      </c>
      <c r="G87" s="171">
        <f t="shared" ref="G87:H87" si="12">SUM(G62:G85)</f>
        <v>48712.659000000007</v>
      </c>
      <c r="H87" s="171">
        <f t="shared" si="12"/>
        <v>49165.945</v>
      </c>
      <c r="I87" s="171">
        <f>SUM(I62:I85)</f>
        <v>144950.78599999999</v>
      </c>
      <c r="J87" s="40"/>
    </row>
    <row r="88" spans="1:10" x14ac:dyDescent="0.2">
      <c r="A88" s="309" t="s">
        <v>38</v>
      </c>
      <c r="B88" s="309"/>
      <c r="C88" s="309"/>
      <c r="D88" s="309"/>
      <c r="E88" s="309"/>
      <c r="F88" s="309"/>
      <c r="G88" s="309"/>
      <c r="H88" s="309"/>
      <c r="I88" s="309"/>
      <c r="J88" s="309"/>
    </row>
    <row r="89" spans="1:10" ht="45" x14ac:dyDescent="0.2">
      <c r="A89" s="25">
        <v>1</v>
      </c>
      <c r="B89" s="16" t="s">
        <v>39</v>
      </c>
      <c r="C89" s="66" t="s">
        <v>282</v>
      </c>
      <c r="D89" s="55" t="s">
        <v>63</v>
      </c>
      <c r="E89" s="55" t="s">
        <v>19</v>
      </c>
      <c r="F89" s="66">
        <v>2800.6329999999998</v>
      </c>
      <c r="G89" s="12">
        <v>2952.69</v>
      </c>
      <c r="H89" s="66">
        <v>2952.69</v>
      </c>
      <c r="I89" s="26">
        <f>F89+G89+H89</f>
        <v>8706.0130000000008</v>
      </c>
      <c r="J89" s="7"/>
    </row>
    <row r="90" spans="1:10" s="17" customFormat="1" ht="45" x14ac:dyDescent="0.2">
      <c r="A90" s="66">
        <v>2</v>
      </c>
      <c r="B90" s="16" t="s">
        <v>40</v>
      </c>
      <c r="C90" s="66" t="s">
        <v>282</v>
      </c>
      <c r="D90" s="55" t="s">
        <v>63</v>
      </c>
      <c r="E90" s="55" t="s">
        <v>19</v>
      </c>
      <c r="F90" s="66">
        <v>9838.4920000000002</v>
      </c>
      <c r="G90" s="66">
        <v>10537.028</v>
      </c>
      <c r="H90" s="66">
        <v>10537.028</v>
      </c>
      <c r="I90" s="81">
        <f>F90+G90+H90</f>
        <v>30912.548000000003</v>
      </c>
      <c r="J90" s="16"/>
    </row>
    <row r="91" spans="1:10" x14ac:dyDescent="0.2">
      <c r="A91" s="306" t="s">
        <v>352</v>
      </c>
      <c r="B91" s="307"/>
      <c r="C91" s="307"/>
      <c r="D91" s="307"/>
      <c r="E91" s="308"/>
      <c r="F91" s="41">
        <f>SUM(F89:F90)</f>
        <v>12639.125</v>
      </c>
      <c r="G91" s="41">
        <f>SUM(G89:G90)</f>
        <v>13489.718000000001</v>
      </c>
      <c r="H91" s="41">
        <f>SUM(H89:H90)</f>
        <v>13489.718000000001</v>
      </c>
      <c r="I91" s="26">
        <f>I92</f>
        <v>39618.561000000002</v>
      </c>
      <c r="J91" s="39"/>
    </row>
    <row r="92" spans="1:10" x14ac:dyDescent="0.2">
      <c r="A92" s="306" t="s">
        <v>284</v>
      </c>
      <c r="B92" s="307"/>
      <c r="C92" s="307"/>
      <c r="D92" s="307"/>
      <c r="E92" s="308"/>
      <c r="F92" s="26">
        <f>SUM(F89:F90)</f>
        <v>12639.125</v>
      </c>
      <c r="G92" s="41">
        <f>SUM(G89:G90)</f>
        <v>13489.718000000001</v>
      </c>
      <c r="H92" s="41">
        <f>SUM(H89:H90)</f>
        <v>13489.718000000001</v>
      </c>
      <c r="I92" s="26">
        <f>F92+G92+H92</f>
        <v>39618.561000000002</v>
      </c>
      <c r="J92" s="40"/>
    </row>
    <row r="93" spans="1:10" x14ac:dyDescent="0.2">
      <c r="A93" s="309" t="s">
        <v>29</v>
      </c>
      <c r="B93" s="309"/>
      <c r="C93" s="309"/>
      <c r="D93" s="309"/>
      <c r="E93" s="309"/>
      <c r="F93" s="309"/>
      <c r="G93" s="309"/>
      <c r="H93" s="309"/>
      <c r="I93" s="309"/>
      <c r="J93" s="309"/>
    </row>
    <row r="94" spans="1:10" ht="42" customHeight="1" x14ac:dyDescent="0.2">
      <c r="A94" s="25">
        <v>1</v>
      </c>
      <c r="B94" s="7" t="s">
        <v>31</v>
      </c>
      <c r="C94" s="25" t="s">
        <v>282</v>
      </c>
      <c r="D94" s="24" t="s">
        <v>34</v>
      </c>
      <c r="E94" s="24" t="s">
        <v>19</v>
      </c>
      <c r="F94" s="25">
        <v>3945.4650000000001</v>
      </c>
      <c r="G94" s="25">
        <v>4146.1059999999998</v>
      </c>
      <c r="H94" s="25">
        <v>4146.1059999999998</v>
      </c>
      <c r="I94" s="26">
        <f>F94+G94+H94</f>
        <v>12237.677</v>
      </c>
      <c r="J94" s="7"/>
    </row>
    <row r="95" spans="1:10" ht="44.45" customHeight="1" x14ac:dyDescent="0.2">
      <c r="A95" s="25">
        <v>2</v>
      </c>
      <c r="B95" s="11" t="s">
        <v>291</v>
      </c>
      <c r="C95" s="49">
        <v>2025</v>
      </c>
      <c r="D95" s="44" t="s">
        <v>34</v>
      </c>
      <c r="E95" s="44" t="s">
        <v>19</v>
      </c>
      <c r="F95" s="52">
        <v>41.093000000000004</v>
      </c>
      <c r="G95" s="52"/>
      <c r="H95" s="52"/>
      <c r="I95" s="26">
        <f>F95+G95+H95</f>
        <v>41.093000000000004</v>
      </c>
      <c r="J95" s="7"/>
    </row>
    <row r="96" spans="1:10" s="17" customFormat="1" ht="45" x14ac:dyDescent="0.2">
      <c r="A96" s="52">
        <v>3</v>
      </c>
      <c r="B96" s="11" t="s">
        <v>292</v>
      </c>
      <c r="C96" s="52">
        <v>2025</v>
      </c>
      <c r="D96" s="44" t="s">
        <v>34</v>
      </c>
      <c r="E96" s="44" t="s">
        <v>19</v>
      </c>
      <c r="F96" s="12">
        <v>14.25</v>
      </c>
      <c r="G96" s="52"/>
      <c r="H96" s="52"/>
      <c r="I96" s="67">
        <f>F96+G96+H96</f>
        <v>14.25</v>
      </c>
      <c r="J96" s="16"/>
    </row>
    <row r="97" spans="1:10" x14ac:dyDescent="0.2">
      <c r="A97" s="306" t="s">
        <v>283</v>
      </c>
      <c r="B97" s="307"/>
      <c r="C97" s="307"/>
      <c r="D97" s="307"/>
      <c r="E97" s="308"/>
      <c r="F97" s="26">
        <f>F98</f>
        <v>4000.808</v>
      </c>
      <c r="G97" s="26">
        <f t="shared" ref="G97" si="13">G98</f>
        <v>4146.1059999999998</v>
      </c>
      <c r="H97" s="26">
        <f t="shared" ref="H97" si="14">H98</f>
        <v>4146.1059999999998</v>
      </c>
      <c r="I97" s="26">
        <f>I98</f>
        <v>12293.02</v>
      </c>
      <c r="J97" s="39"/>
    </row>
    <row r="98" spans="1:10" x14ac:dyDescent="0.2">
      <c r="A98" s="306" t="s">
        <v>284</v>
      </c>
      <c r="B98" s="307"/>
      <c r="C98" s="307"/>
      <c r="D98" s="307"/>
      <c r="E98" s="308"/>
      <c r="F98" s="26">
        <f>SUM(F94:F96)</f>
        <v>4000.808</v>
      </c>
      <c r="G98" s="94">
        <f t="shared" ref="G98:H98" si="15">SUM(G94:G96)</f>
        <v>4146.1059999999998</v>
      </c>
      <c r="H98" s="94">
        <f t="shared" si="15"/>
        <v>4146.1059999999998</v>
      </c>
      <c r="I98" s="94">
        <f>SUM(I94:I96)</f>
        <v>12293.02</v>
      </c>
      <c r="J98" s="40"/>
    </row>
    <row r="99" spans="1:10" x14ac:dyDescent="0.2">
      <c r="A99" s="334" t="s">
        <v>350</v>
      </c>
      <c r="B99" s="335"/>
      <c r="C99" s="335"/>
      <c r="D99" s="335"/>
      <c r="E99" s="335"/>
      <c r="F99" s="335"/>
      <c r="G99" s="335"/>
      <c r="H99" s="335"/>
      <c r="I99" s="335"/>
      <c r="J99" s="335"/>
    </row>
    <row r="100" spans="1:10" ht="30" x14ac:dyDescent="0.2">
      <c r="A100" s="93" t="s">
        <v>20</v>
      </c>
      <c r="B100" s="106" t="s">
        <v>272</v>
      </c>
      <c r="C100" s="96">
        <v>2025</v>
      </c>
      <c r="D100" s="97" t="s">
        <v>66</v>
      </c>
      <c r="E100" s="91" t="s">
        <v>19</v>
      </c>
      <c r="F100" s="97">
        <v>121.47199999999999</v>
      </c>
      <c r="G100" s="99"/>
      <c r="H100" s="99"/>
      <c r="I100" s="67">
        <f>F100+G100+H100</f>
        <v>121.47199999999999</v>
      </c>
      <c r="J100" s="99"/>
    </row>
    <row r="101" spans="1:10" x14ac:dyDescent="0.2">
      <c r="A101" s="306" t="s">
        <v>352</v>
      </c>
      <c r="B101" s="307"/>
      <c r="C101" s="307"/>
      <c r="D101" s="307"/>
      <c r="E101" s="308"/>
      <c r="F101" s="94">
        <f>F102</f>
        <v>121.47199999999999</v>
      </c>
      <c r="G101" s="95">
        <f t="shared" ref="G101:H101" si="16">G102</f>
        <v>0</v>
      </c>
      <c r="H101" s="95">
        <f t="shared" si="16"/>
        <v>0</v>
      </c>
      <c r="I101" s="94">
        <f>I102</f>
        <v>121.47199999999999</v>
      </c>
      <c r="J101" s="39"/>
    </row>
    <row r="102" spans="1:10" x14ac:dyDescent="0.2">
      <c r="A102" s="306" t="s">
        <v>284</v>
      </c>
      <c r="B102" s="307"/>
      <c r="C102" s="307"/>
      <c r="D102" s="307"/>
      <c r="E102" s="308"/>
      <c r="F102" s="95">
        <f>SUM(F100)</f>
        <v>121.47199999999999</v>
      </c>
      <c r="G102" s="95">
        <f>SUM(G100)</f>
        <v>0</v>
      </c>
      <c r="H102" s="95">
        <f>SUM(H100)</f>
        <v>0</v>
      </c>
      <c r="I102" s="95">
        <f>SUM(I100)</f>
        <v>121.47199999999999</v>
      </c>
      <c r="J102" s="40"/>
    </row>
    <row r="104" spans="1:10" x14ac:dyDescent="0.2">
      <c r="B104" s="8" t="s">
        <v>429</v>
      </c>
      <c r="F104" s="8" t="s">
        <v>411</v>
      </c>
    </row>
  </sheetData>
  <mergeCells count="41">
    <mergeCell ref="B7:B9"/>
    <mergeCell ref="A7:A9"/>
    <mergeCell ref="A99:J99"/>
    <mergeCell ref="A101:E101"/>
    <mergeCell ref="A102:E102"/>
    <mergeCell ref="D33:D34"/>
    <mergeCell ref="E33:E34"/>
    <mergeCell ref="A40:E40"/>
    <mergeCell ref="A42:E42"/>
    <mergeCell ref="A41:E41"/>
    <mergeCell ref="A43:J43"/>
    <mergeCell ref="A59:E59"/>
    <mergeCell ref="A60:E60"/>
    <mergeCell ref="A61:J61"/>
    <mergeCell ref="A86:E86"/>
    <mergeCell ref="A10:J10"/>
    <mergeCell ref="A23:A24"/>
    <mergeCell ref="A33:A34"/>
    <mergeCell ref="C33:C34"/>
    <mergeCell ref="C23:C24"/>
    <mergeCell ref="D23:D24"/>
    <mergeCell ref="A25:A26"/>
    <mergeCell ref="C25:C26"/>
    <mergeCell ref="D25:D26"/>
    <mergeCell ref="A2:J2"/>
    <mergeCell ref="F3:I3"/>
    <mergeCell ref="A3:A5"/>
    <mergeCell ref="B3:B5"/>
    <mergeCell ref="C3:C5"/>
    <mergeCell ref="D3:D5"/>
    <mergeCell ref="E3:E5"/>
    <mergeCell ref="F4:H4"/>
    <mergeCell ref="I4:I5"/>
    <mergeCell ref="J3:J5"/>
    <mergeCell ref="A97:E97"/>
    <mergeCell ref="A98:E98"/>
    <mergeCell ref="A87:E87"/>
    <mergeCell ref="A88:J88"/>
    <mergeCell ref="A91:E91"/>
    <mergeCell ref="A92:E92"/>
    <mergeCell ref="A93:J93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80" orientation="landscape" r:id="rId1"/>
  <rowBreaks count="1" manualBreakCount="1"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2 2025-2027</vt:lpstr>
      <vt:lpstr>Додаток 1 2025-2027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2024-11-01T13:41:08Z</cp:lastPrinted>
  <dcterms:created xsi:type="dcterms:W3CDTF">2012-09-03T05:49:41Z</dcterms:created>
  <dcterms:modified xsi:type="dcterms:W3CDTF">2024-11-01T13:59:10Z</dcterms:modified>
</cp:coreProperties>
</file>