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firstSheet="4" activeTab="9"/>
  </bookViews>
  <sheets>
    <sheet name="дод 1 Доходи" sheetId="18" r:id="rId1"/>
    <sheet name="дод 2 Джерела" sheetId="16" r:id="rId2"/>
    <sheet name="дод 3 Видатки" sheetId="19" r:id="rId3"/>
    <sheet name="дод 4 кредитування" sheetId="24" r:id="rId4"/>
    <sheet name="дод 5 Трансферти" sheetId="20" r:id="rId5"/>
    <sheet name="дод 6 Капітальні вкладення" sheetId="25" r:id="rId6"/>
    <sheet name="дод 7 Програми" sheetId="11" r:id="rId7"/>
    <sheet name="дод 8 Бюдж розвитку" sheetId="17" r:id="rId8"/>
    <sheet name="дод 9 ФОНС " sheetId="21" r:id="rId9"/>
    <sheet name="дод 10 Одержувачі" sheetId="22" r:id="rId10"/>
    <sheet name="дод 11 Контроль" sheetId="23" r:id="rId11"/>
  </sheets>
  <definedNames>
    <definedName name="_xlnm.Print_Titles" localSheetId="0">'дод 1 Доходи'!$11:$14</definedName>
    <definedName name="_xlnm.Print_Titles" localSheetId="2">'дод 3 Видатки'!$12:$16</definedName>
    <definedName name="_xlnm.Print_Titles" localSheetId="3">'дод 4 кредитування'!$7:$9</definedName>
    <definedName name="_xlnm.Print_Titles" localSheetId="5">'дод 6 Капітальні вкладення'!$15:$17</definedName>
    <definedName name="_xlnm.Print_Titles" localSheetId="6">'дод 7 Програми'!$15:$17</definedName>
    <definedName name="_xlnm.Print_Titles" localSheetId="7">'дод 8 Бюдж розвитку'!$15:$17</definedName>
    <definedName name="_xlnm.Print_Area" localSheetId="0">'дод 1 Доходи'!$A$1:$F$76</definedName>
    <definedName name="_xlnm.Print_Area" localSheetId="9">'дод 10 Одержувачі'!$A$1:$B$29</definedName>
    <definedName name="_xlnm.Print_Area" localSheetId="10">'дод 11 Контроль'!$A$1:$E$34</definedName>
    <definedName name="_xlnm.Print_Area" localSheetId="1">'дод 2 Джерела'!$A$1:$F$35</definedName>
    <definedName name="_xlnm.Print_Area" localSheetId="2">'дод 3 Видатки'!$A$1:$P$110</definedName>
    <definedName name="_xlnm.Print_Area" localSheetId="4">'дод 5 Трансферти'!$A$1:$D$48</definedName>
    <definedName name="_xlnm.Print_Area" localSheetId="5">'дод 6 Капітальні вкладення'!$A$1:$J$24</definedName>
    <definedName name="_xlnm.Print_Area" localSheetId="6">'дод 7 Програми'!$A$1:$J$92</definedName>
    <definedName name="_xlnm.Print_Area" localSheetId="7">'дод 8 Бюдж розвитку'!$A$1:$K$60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 i="11" l="1"/>
  <c r="J71" i="11"/>
  <c r="J67" i="11" s="1"/>
  <c r="I19" i="11"/>
  <c r="J19" i="11"/>
  <c r="H19" i="11"/>
  <c r="G67" i="11"/>
  <c r="H67" i="11"/>
  <c r="G24" i="11"/>
  <c r="J24" i="11"/>
  <c r="G70" i="11"/>
  <c r="J70" i="11"/>
  <c r="J23" i="11"/>
  <c r="E59" i="18"/>
  <c r="H35" i="11" l="1"/>
  <c r="H34" i="11"/>
  <c r="H56" i="17" l="1"/>
  <c r="I56" i="17" s="1"/>
  <c r="H53" i="17"/>
  <c r="K53" i="17" s="1"/>
  <c r="G52" i="17"/>
  <c r="G51" i="17"/>
  <c r="I48" i="17"/>
  <c r="K47" i="17"/>
  <c r="H47" i="17"/>
  <c r="I47" i="17" s="1"/>
  <c r="J46" i="17"/>
  <c r="J45" i="17"/>
  <c r="J42" i="17"/>
  <c r="J41" i="17" s="1"/>
  <c r="J38" i="17"/>
  <c r="J37" i="17" s="1"/>
  <c r="J34" i="17"/>
  <c r="J33" i="17" s="1"/>
  <c r="J29" i="17"/>
  <c r="J28" i="17" s="1"/>
  <c r="J25" i="17"/>
  <c r="J24" i="17" s="1"/>
  <c r="J20" i="17"/>
  <c r="J19" i="17" s="1"/>
  <c r="J57" i="17" l="1"/>
  <c r="I53" i="17"/>
  <c r="M32" i="19" l="1"/>
  <c r="H32" i="19" l="1"/>
  <c r="C35" i="18" l="1"/>
  <c r="G73" i="11" l="1"/>
  <c r="I83" i="11"/>
  <c r="J83" i="11"/>
  <c r="G86" i="11"/>
  <c r="G85" i="11"/>
  <c r="H84" i="11"/>
  <c r="G84" i="11" s="1"/>
  <c r="H77" i="11"/>
  <c r="I77" i="11"/>
  <c r="G72" i="11"/>
  <c r="H43" i="11"/>
  <c r="G45" i="11"/>
  <c r="H83" i="11" l="1"/>
  <c r="G83" i="11" s="1"/>
  <c r="H53" i="11"/>
  <c r="J43" i="11"/>
  <c r="I43" i="11"/>
  <c r="H33" i="11"/>
  <c r="G41" i="11"/>
  <c r="O85" i="19" l="1"/>
  <c r="N85" i="19"/>
  <c r="M85" i="19"/>
  <c r="L85" i="19"/>
  <c r="I85" i="19"/>
  <c r="H85" i="19"/>
  <c r="G85" i="19"/>
  <c r="F85" i="19"/>
  <c r="K88" i="19"/>
  <c r="J87" i="19"/>
  <c r="J88" i="19"/>
  <c r="E87" i="19"/>
  <c r="E88" i="19"/>
  <c r="P88" i="19" l="1"/>
  <c r="O75" i="19"/>
  <c r="N75" i="19"/>
  <c r="M75" i="19"/>
  <c r="L75" i="19"/>
  <c r="K75" i="19"/>
  <c r="I75" i="19"/>
  <c r="H75" i="19"/>
  <c r="G75" i="19"/>
  <c r="F75" i="19"/>
  <c r="J79" i="19"/>
  <c r="E79" i="19"/>
  <c r="P79" i="19" l="1"/>
  <c r="K21" i="19"/>
  <c r="G103" i="19" l="1"/>
  <c r="F103" i="19"/>
  <c r="E106" i="19"/>
  <c r="P106" i="19" s="1"/>
  <c r="G97" i="19"/>
  <c r="F97" i="19"/>
  <c r="E101" i="19"/>
  <c r="P101" i="19" s="1"/>
  <c r="E99" i="19"/>
  <c r="P99" i="19" s="1"/>
  <c r="E100" i="19"/>
  <c r="P100" i="19" s="1"/>
  <c r="G94" i="19"/>
  <c r="E81" i="19"/>
  <c r="O60" i="19"/>
  <c r="N60" i="19"/>
  <c r="M60" i="19"/>
  <c r="L60" i="19"/>
  <c r="I60" i="19"/>
  <c r="H60" i="19"/>
  <c r="G60" i="19"/>
  <c r="F60" i="19"/>
  <c r="H48" i="19"/>
  <c r="G48" i="19"/>
  <c r="G47" i="19"/>
  <c r="O45" i="19"/>
  <c r="N45" i="19"/>
  <c r="M45" i="19"/>
  <c r="L45" i="19"/>
  <c r="K45" i="19"/>
  <c r="I45" i="19"/>
  <c r="F45" i="19"/>
  <c r="E43" i="19"/>
  <c r="H45" i="19" l="1"/>
  <c r="G45" i="19"/>
  <c r="G41" i="19" l="1"/>
  <c r="F41" i="19" s="1"/>
  <c r="G40" i="19"/>
  <c r="G39" i="19"/>
  <c r="G36" i="19"/>
  <c r="G34" i="19"/>
  <c r="G32" i="19" l="1"/>
  <c r="F19" i="21"/>
  <c r="F18" i="21"/>
  <c r="G90" i="19" l="1"/>
  <c r="D64" i="18" l="1"/>
  <c r="C64" i="18" s="1"/>
  <c r="C66" i="18"/>
  <c r="C65" i="18"/>
  <c r="C67" i="18"/>
  <c r="C68" i="18"/>
  <c r="C69" i="18"/>
  <c r="C71" i="18"/>
  <c r="E52" i="19"/>
  <c r="P52" i="19" s="1"/>
  <c r="E49" i="19"/>
  <c r="P49" i="19" s="1"/>
  <c r="E50" i="19"/>
  <c r="P50" i="19" s="1"/>
  <c r="E41" i="19"/>
  <c r="P41" i="19" s="1"/>
  <c r="D23" i="20" l="1"/>
  <c r="G20" i="11" l="1"/>
  <c r="O18" i="19" l="1"/>
  <c r="N18" i="19"/>
  <c r="M18" i="19"/>
  <c r="L18" i="19"/>
  <c r="K18" i="19"/>
  <c r="I18" i="19"/>
  <c r="H18" i="19"/>
  <c r="G18" i="19"/>
  <c r="F18" i="19"/>
  <c r="G40" i="11" l="1"/>
  <c r="C63" i="18" l="1"/>
  <c r="D62" i="18"/>
  <c r="C62" i="18" s="1"/>
  <c r="F58" i="18"/>
  <c r="F57" i="18" s="1"/>
  <c r="C58" i="18"/>
  <c r="C57" i="18" s="1"/>
  <c r="E57" i="18"/>
  <c r="C56" i="18"/>
  <c r="E55" i="18"/>
  <c r="F54" i="18"/>
  <c r="F51" i="18" s="1"/>
  <c r="F40" i="18" s="1"/>
  <c r="C54" i="18"/>
  <c r="C53" i="18"/>
  <c r="C52" i="18"/>
  <c r="E51" i="18"/>
  <c r="D51" i="18"/>
  <c r="C50" i="18"/>
  <c r="C49" i="18"/>
  <c r="C48" i="18"/>
  <c r="C47" i="18"/>
  <c r="C46" i="18"/>
  <c r="D45" i="18"/>
  <c r="C45" i="18" s="1"/>
  <c r="C44" i="18"/>
  <c r="C43" i="18"/>
  <c r="C42" i="18"/>
  <c r="D41" i="18"/>
  <c r="C41" i="18" s="1"/>
  <c r="C39" i="18"/>
  <c r="E38" i="18"/>
  <c r="C38" i="18" s="1"/>
  <c r="C37" i="18"/>
  <c r="C36" i="18"/>
  <c r="C34" i="18"/>
  <c r="C33" i="18"/>
  <c r="C32" i="18"/>
  <c r="C31" i="18"/>
  <c r="D30" i="18"/>
  <c r="C30" i="18" s="1"/>
  <c r="C29" i="18"/>
  <c r="C28" i="18"/>
  <c r="C27" i="18"/>
  <c r="C26" i="18"/>
  <c r="D25" i="18"/>
  <c r="C25" i="18" s="1"/>
  <c r="C22" i="18"/>
  <c r="C21" i="18"/>
  <c r="C20" i="18"/>
  <c r="D19" i="18"/>
  <c r="C19" i="18" s="1"/>
  <c r="C18" i="18"/>
  <c r="C17" i="18"/>
  <c r="D16" i="18"/>
  <c r="C16" i="18" s="1"/>
  <c r="D61" i="18" l="1"/>
  <c r="C61" i="18" s="1"/>
  <c r="C51" i="18"/>
  <c r="E40" i="18"/>
  <c r="F59" i="18"/>
  <c r="F72" i="18" s="1"/>
  <c r="D24" i="18"/>
  <c r="D40" i="18"/>
  <c r="C55" i="18"/>
  <c r="E15" i="18"/>
  <c r="C24" i="18" l="1"/>
  <c r="D23" i="18"/>
  <c r="D60" i="18"/>
  <c r="C60" i="18" s="1"/>
  <c r="E72" i="18"/>
  <c r="C40" i="18"/>
  <c r="D15" i="18" l="1"/>
  <c r="C23" i="18"/>
  <c r="D59" i="18" l="1"/>
  <c r="C15" i="18"/>
  <c r="C59" i="18" l="1"/>
  <c r="D72" i="18"/>
  <c r="C72" i="18" s="1"/>
  <c r="M22" i="24"/>
  <c r="M21" i="24" s="1"/>
  <c r="I22" i="24"/>
  <c r="I21" i="24" s="1"/>
  <c r="P23" i="24"/>
  <c r="P22" i="24" s="1"/>
  <c r="L23" i="24"/>
  <c r="L22" i="24" s="1"/>
  <c r="L21" i="24" s="1"/>
  <c r="O32" i="19" l="1"/>
  <c r="N32" i="19"/>
  <c r="L32" i="19"/>
  <c r="K32" i="19"/>
  <c r="I32" i="19"/>
  <c r="K67" i="19"/>
  <c r="K65" i="19"/>
  <c r="K64" i="19"/>
  <c r="K62" i="19"/>
  <c r="K87" i="19"/>
  <c r="K85" i="19" s="1"/>
  <c r="P87" i="19"/>
  <c r="J98" i="19"/>
  <c r="J83" i="19"/>
  <c r="I103" i="19"/>
  <c r="K103" i="19"/>
  <c r="L103" i="19"/>
  <c r="M103" i="19"/>
  <c r="N103" i="19"/>
  <c r="O103" i="19"/>
  <c r="H103" i="19"/>
  <c r="E30" i="16"/>
  <c r="E27" i="16" s="1"/>
  <c r="K60" i="19" l="1"/>
  <c r="J78" i="11"/>
  <c r="G78" i="11"/>
  <c r="J105" i="19" l="1"/>
  <c r="E105" i="19"/>
  <c r="J104" i="19"/>
  <c r="E104" i="19"/>
  <c r="K102" i="19"/>
  <c r="G102" i="19"/>
  <c r="F102" i="19"/>
  <c r="I102" i="19"/>
  <c r="H102" i="19"/>
  <c r="E98" i="19"/>
  <c r="O97" i="19"/>
  <c r="O96" i="19" s="1"/>
  <c r="N97" i="19"/>
  <c r="N96" i="19" s="1"/>
  <c r="M97" i="19"/>
  <c r="M96" i="19" s="1"/>
  <c r="L97" i="19"/>
  <c r="L96" i="19" s="1"/>
  <c r="K97" i="19"/>
  <c r="K96" i="19" s="1"/>
  <c r="I97" i="19"/>
  <c r="I96" i="19" s="1"/>
  <c r="H97" i="19"/>
  <c r="H96" i="19" s="1"/>
  <c r="G96" i="19"/>
  <c r="F96" i="19"/>
  <c r="E95" i="19"/>
  <c r="P95" i="19" s="1"/>
  <c r="J94" i="19"/>
  <c r="J93" i="19" s="1"/>
  <c r="J92" i="19" s="1"/>
  <c r="E94" i="19"/>
  <c r="O93" i="19"/>
  <c r="O92" i="19" s="1"/>
  <c r="N93" i="19"/>
  <c r="N92" i="19" s="1"/>
  <c r="M93" i="19"/>
  <c r="M92" i="19" s="1"/>
  <c r="L93" i="19"/>
  <c r="L92" i="19" s="1"/>
  <c r="K93" i="19"/>
  <c r="K92" i="19" s="1"/>
  <c r="I93" i="19"/>
  <c r="I92" i="19" s="1"/>
  <c r="H93" i="19"/>
  <c r="H92" i="19" s="1"/>
  <c r="G93" i="19"/>
  <c r="G92" i="19" s="1"/>
  <c r="F93" i="19"/>
  <c r="F92" i="19" s="1"/>
  <c r="J91" i="19"/>
  <c r="J90" i="19" s="1"/>
  <c r="J89" i="19" s="1"/>
  <c r="E91" i="19"/>
  <c r="E90" i="19" s="1"/>
  <c r="E89" i="19" s="1"/>
  <c r="O90" i="19"/>
  <c r="O89" i="19" s="1"/>
  <c r="N90" i="19"/>
  <c r="M90" i="19"/>
  <c r="M89" i="19" s="1"/>
  <c r="L90" i="19"/>
  <c r="L89" i="19" s="1"/>
  <c r="K90" i="19"/>
  <c r="K89" i="19" s="1"/>
  <c r="I90" i="19"/>
  <c r="I89" i="19" s="1"/>
  <c r="H90" i="19"/>
  <c r="H89" i="19" s="1"/>
  <c r="G89" i="19"/>
  <c r="F90" i="19"/>
  <c r="F89" i="19" s="1"/>
  <c r="N89" i="19"/>
  <c r="J86" i="19"/>
  <c r="J85" i="19" s="1"/>
  <c r="E86" i="19"/>
  <c r="E85" i="19" s="1"/>
  <c r="O84" i="19"/>
  <c r="N84" i="19"/>
  <c r="M84" i="19"/>
  <c r="L84" i="19"/>
  <c r="K84" i="19"/>
  <c r="I84" i="19"/>
  <c r="H84" i="19"/>
  <c r="G84" i="19"/>
  <c r="E83" i="19"/>
  <c r="J82" i="19"/>
  <c r="E82" i="19"/>
  <c r="J80" i="19"/>
  <c r="E80" i="19"/>
  <c r="J78" i="19"/>
  <c r="E78" i="19"/>
  <c r="J77" i="19"/>
  <c r="E77" i="19"/>
  <c r="K74" i="19"/>
  <c r="E76" i="19"/>
  <c r="O74" i="19"/>
  <c r="N74" i="19"/>
  <c r="M74" i="19"/>
  <c r="L74" i="19"/>
  <c r="I74" i="19"/>
  <c r="H74" i="19"/>
  <c r="G74" i="19"/>
  <c r="F74" i="19"/>
  <c r="J73" i="19"/>
  <c r="E73" i="19"/>
  <c r="J72" i="19"/>
  <c r="E72" i="19"/>
  <c r="J71" i="19"/>
  <c r="E71" i="19"/>
  <c r="J70" i="19"/>
  <c r="E70" i="19"/>
  <c r="J69" i="19"/>
  <c r="E69" i="19"/>
  <c r="J68" i="19"/>
  <c r="E68" i="19"/>
  <c r="J67" i="19"/>
  <c r="E67" i="19"/>
  <c r="J66" i="19"/>
  <c r="E66" i="19"/>
  <c r="J65" i="19"/>
  <c r="E65" i="19"/>
  <c r="J64" i="19"/>
  <c r="E64" i="19"/>
  <c r="J63" i="19"/>
  <c r="E63" i="19"/>
  <c r="J62" i="19"/>
  <c r="E62" i="19"/>
  <c r="J61" i="19"/>
  <c r="E61" i="19"/>
  <c r="O59" i="19"/>
  <c r="N59" i="19"/>
  <c r="M59" i="19"/>
  <c r="L59" i="19"/>
  <c r="K59" i="19"/>
  <c r="I59" i="19"/>
  <c r="H59" i="19"/>
  <c r="G59" i="19"/>
  <c r="F59" i="19"/>
  <c r="J58" i="19"/>
  <c r="E58" i="19"/>
  <c r="J57" i="19"/>
  <c r="E57" i="19"/>
  <c r="O56" i="19"/>
  <c r="O55" i="19" s="1"/>
  <c r="N56" i="19"/>
  <c r="N55" i="19" s="1"/>
  <c r="M56" i="19"/>
  <c r="M55" i="19" s="1"/>
  <c r="L56" i="19"/>
  <c r="L55" i="19" s="1"/>
  <c r="K56" i="19"/>
  <c r="K55" i="19" s="1"/>
  <c r="I56" i="19"/>
  <c r="I55" i="19" s="1"/>
  <c r="H56" i="19"/>
  <c r="H55" i="19" s="1"/>
  <c r="G56" i="19"/>
  <c r="G55" i="19" s="1"/>
  <c r="F56" i="19"/>
  <c r="F55" i="19" s="1"/>
  <c r="J54" i="19"/>
  <c r="E54" i="19"/>
  <c r="J53" i="19"/>
  <c r="E53" i="19"/>
  <c r="J51" i="19"/>
  <c r="E51" i="19"/>
  <c r="J48" i="19"/>
  <c r="E48" i="19"/>
  <c r="J47" i="19"/>
  <c r="E47" i="19"/>
  <c r="J46" i="19"/>
  <c r="E46" i="19"/>
  <c r="O44" i="19"/>
  <c r="N44" i="19"/>
  <c r="M44" i="19"/>
  <c r="L44" i="19"/>
  <c r="K44" i="19"/>
  <c r="I44" i="19"/>
  <c r="H44" i="19"/>
  <c r="G44" i="19"/>
  <c r="F44" i="19"/>
  <c r="E42" i="19"/>
  <c r="P42" i="19" s="1"/>
  <c r="E40" i="19"/>
  <c r="E39" i="19"/>
  <c r="P39" i="19" s="1"/>
  <c r="E38" i="19"/>
  <c r="P38" i="19" s="1"/>
  <c r="E37" i="19"/>
  <c r="P37" i="19" s="1"/>
  <c r="J36" i="19"/>
  <c r="F36" i="19" s="1"/>
  <c r="F32" i="19" s="1"/>
  <c r="F31" i="19" s="1"/>
  <c r="J35" i="19"/>
  <c r="E35" i="19"/>
  <c r="J34" i="19"/>
  <c r="E34" i="19"/>
  <c r="J33" i="19"/>
  <c r="E33" i="19"/>
  <c r="N31" i="19"/>
  <c r="M31" i="19"/>
  <c r="K31" i="19"/>
  <c r="H31" i="19"/>
  <c r="O31" i="19"/>
  <c r="L31" i="19"/>
  <c r="I31" i="19"/>
  <c r="J30" i="19"/>
  <c r="E30" i="19"/>
  <c r="J29" i="19"/>
  <c r="E29" i="19"/>
  <c r="J28" i="19"/>
  <c r="E28" i="19"/>
  <c r="J27" i="19"/>
  <c r="E27" i="19"/>
  <c r="J26" i="19"/>
  <c r="E26" i="19"/>
  <c r="J25" i="19"/>
  <c r="E25" i="19"/>
  <c r="J24" i="19"/>
  <c r="E24" i="19"/>
  <c r="J23" i="19"/>
  <c r="E23" i="19"/>
  <c r="J22" i="19"/>
  <c r="E22" i="19"/>
  <c r="J21" i="19"/>
  <c r="E21" i="19"/>
  <c r="J20" i="19"/>
  <c r="E20" i="19"/>
  <c r="J19" i="19"/>
  <c r="E19" i="19"/>
  <c r="O17" i="19"/>
  <c r="N17" i="19"/>
  <c r="M17" i="19"/>
  <c r="K17" i="19"/>
  <c r="I17" i="19"/>
  <c r="H17" i="19"/>
  <c r="G17" i="19"/>
  <c r="F17" i="19"/>
  <c r="L17" i="19"/>
  <c r="E103" i="19" l="1"/>
  <c r="H107" i="19"/>
  <c r="J75" i="19"/>
  <c r="P98" i="19"/>
  <c r="P97" i="19" s="1"/>
  <c r="E97" i="19"/>
  <c r="E75" i="19"/>
  <c r="E74" i="19" s="1"/>
  <c r="J45" i="19"/>
  <c r="J44" i="19" s="1"/>
  <c r="E84" i="19"/>
  <c r="F84" i="19" s="1"/>
  <c r="F107" i="19" s="1"/>
  <c r="E60" i="19"/>
  <c r="E59" i="19" s="1"/>
  <c r="J60" i="19"/>
  <c r="J59" i="19" s="1"/>
  <c r="E45" i="19"/>
  <c r="E44" i="19" s="1"/>
  <c r="E36" i="19"/>
  <c r="E32" i="19" s="1"/>
  <c r="P33" i="19"/>
  <c r="P28" i="19"/>
  <c r="J84" i="19"/>
  <c r="P78" i="19"/>
  <c r="E93" i="19"/>
  <c r="E92" i="19" s="1"/>
  <c r="P20" i="19"/>
  <c r="P26" i="19"/>
  <c r="P30" i="19"/>
  <c r="P80" i="19"/>
  <c r="P61" i="19"/>
  <c r="P76" i="19"/>
  <c r="P77" i="19"/>
  <c r="P62" i="19"/>
  <c r="P70" i="19"/>
  <c r="J18" i="19"/>
  <c r="J17" i="19" s="1"/>
  <c r="E18" i="19"/>
  <c r="E17" i="19" s="1"/>
  <c r="P64" i="19"/>
  <c r="P65" i="19"/>
  <c r="P69" i="19"/>
  <c r="P73" i="19"/>
  <c r="P35" i="19"/>
  <c r="P47" i="19"/>
  <c r="P63" i="19"/>
  <c r="P71" i="19"/>
  <c r="G31" i="19"/>
  <c r="G107" i="19" s="1"/>
  <c r="E96" i="19"/>
  <c r="J32" i="19"/>
  <c r="J31" i="19" s="1"/>
  <c r="P29" i="19"/>
  <c r="P40" i="19"/>
  <c r="P57" i="19"/>
  <c r="P53" i="19"/>
  <c r="P19" i="19"/>
  <c r="P34" i="19"/>
  <c r="P48" i="19"/>
  <c r="P58" i="19"/>
  <c r="P104" i="19"/>
  <c r="E102" i="19"/>
  <c r="J56" i="19"/>
  <c r="J55" i="19" s="1"/>
  <c r="P27" i="19"/>
  <c r="L107" i="19"/>
  <c r="P25" i="19"/>
  <c r="P22" i="19"/>
  <c r="J103" i="19"/>
  <c r="J102" i="19" s="1"/>
  <c r="J97" i="19"/>
  <c r="J96" i="19" s="1"/>
  <c r="P67" i="19"/>
  <c r="P82" i="19"/>
  <c r="P105" i="19"/>
  <c r="P54" i="19"/>
  <c r="P66" i="19"/>
  <c r="P86" i="19"/>
  <c r="P89" i="19"/>
  <c r="P94" i="19"/>
  <c r="O107" i="19"/>
  <c r="I107" i="19"/>
  <c r="P23" i="19"/>
  <c r="P83" i="19"/>
  <c r="P91" i="19"/>
  <c r="P24" i="19"/>
  <c r="P51" i="19"/>
  <c r="K107" i="19"/>
  <c r="M107" i="19"/>
  <c r="P21" i="19"/>
  <c r="J74" i="19"/>
  <c r="N107" i="19"/>
  <c r="P72" i="19"/>
  <c r="P92" i="19"/>
  <c r="E56" i="19"/>
  <c r="P46" i="19"/>
  <c r="P68" i="19"/>
  <c r="P90" i="19"/>
  <c r="P103" i="19" l="1"/>
  <c r="P93" i="19"/>
  <c r="P75" i="19"/>
  <c r="P36" i="19"/>
  <c r="P60" i="19"/>
  <c r="P59" i="19"/>
  <c r="P96" i="19"/>
  <c r="P17" i="19"/>
  <c r="P84" i="19"/>
  <c r="P102" i="19"/>
  <c r="J107" i="19"/>
  <c r="P85" i="19"/>
  <c r="P44" i="19"/>
  <c r="P74" i="19"/>
  <c r="P18" i="19"/>
  <c r="P45" i="19"/>
  <c r="E55" i="19"/>
  <c r="P55" i="19" s="1"/>
  <c r="P56" i="19"/>
  <c r="E31" i="19"/>
  <c r="P32" i="19"/>
  <c r="P31" i="19" l="1"/>
  <c r="E107" i="19"/>
  <c r="P107" i="19" s="1"/>
  <c r="H23" i="24"/>
  <c r="H21" i="24" s="1"/>
  <c r="E22" i="24"/>
  <c r="H22" i="24" s="1"/>
  <c r="E21" i="24"/>
  <c r="E20" i="24" l="1"/>
  <c r="E24" i="24" s="1"/>
  <c r="P21" i="24"/>
  <c r="H20" i="24" l="1"/>
  <c r="H24" i="24" s="1"/>
  <c r="M20" i="24"/>
  <c r="M24" i="24" s="1"/>
  <c r="P20" i="24" l="1"/>
  <c r="P24" i="24" s="1"/>
  <c r="D17" i="20" l="1"/>
  <c r="I25" i="11" l="1"/>
  <c r="H81" i="11"/>
  <c r="H80" i="11" s="1"/>
  <c r="I81" i="11"/>
  <c r="I80" i="11" s="1"/>
  <c r="J81" i="11"/>
  <c r="J80" i="11" s="1"/>
  <c r="G82" i="11"/>
  <c r="G81" i="11" l="1"/>
  <c r="G80" i="11" s="1"/>
  <c r="J33" i="11"/>
  <c r="I33" i="11"/>
  <c r="G55" i="11" l="1"/>
  <c r="G46" i="11"/>
  <c r="G47" i="11"/>
  <c r="H52" i="11" l="1"/>
  <c r="G65" i="11"/>
  <c r="J18" i="11" l="1"/>
  <c r="H18" i="11"/>
  <c r="G26" i="11"/>
  <c r="G19" i="11" l="1"/>
  <c r="G21" i="11"/>
  <c r="F17" i="21" l="1"/>
  <c r="G79" i="11" l="1"/>
  <c r="G51" i="11"/>
  <c r="D21" i="16" l="1"/>
  <c r="D20" i="16" s="1"/>
  <c r="F20" i="21" l="1"/>
  <c r="F16" i="21" s="1"/>
  <c r="F15" i="21" l="1"/>
  <c r="F22" i="21" s="1"/>
  <c r="J79" i="11" l="1"/>
  <c r="J77" i="11" s="1"/>
  <c r="G77" i="11" l="1"/>
  <c r="G75" i="11"/>
  <c r="G74" i="11"/>
  <c r="G71" i="11"/>
  <c r="G69" i="11"/>
  <c r="G68" i="11"/>
  <c r="J53" i="11"/>
  <c r="I53" i="11"/>
  <c r="G53" i="11" s="1"/>
  <c r="G64" i="11"/>
  <c r="G63" i="11"/>
  <c r="G62" i="11"/>
  <c r="G61" i="11"/>
  <c r="G60" i="11"/>
  <c r="G59" i="11"/>
  <c r="G58" i="11"/>
  <c r="G57" i="11"/>
  <c r="G56" i="11"/>
  <c r="G54" i="11"/>
  <c r="G48" i="11"/>
  <c r="G44" i="11"/>
  <c r="G35" i="11"/>
  <c r="G36" i="11"/>
  <c r="G37" i="11"/>
  <c r="G38" i="11"/>
  <c r="G39" i="11"/>
  <c r="G34" i="11"/>
  <c r="G25" i="11" l="1"/>
  <c r="G27" i="11"/>
  <c r="G28" i="11"/>
  <c r="G29" i="11"/>
  <c r="G30" i="11"/>
  <c r="G31" i="11"/>
  <c r="G23" i="11"/>
  <c r="G22" i="11"/>
  <c r="D41" i="20" l="1"/>
  <c r="D45" i="20" s="1"/>
  <c r="D44" i="20" s="1"/>
  <c r="D40" i="20"/>
  <c r="D39" i="20" s="1"/>
  <c r="D27" i="20"/>
  <c r="D25" i="20"/>
  <c r="D21" i="20"/>
  <c r="D19" i="20"/>
  <c r="D33" i="20" l="1"/>
  <c r="D32" i="20" s="1"/>
  <c r="D19" i="16" l="1"/>
  <c r="D26" i="16" s="1"/>
  <c r="D30" i="16" l="1"/>
  <c r="C21" i="16"/>
  <c r="C20" i="16" s="1"/>
  <c r="C27" i="16" l="1"/>
  <c r="C19" i="16"/>
  <c r="C26" i="16" s="1"/>
  <c r="D28" i="16"/>
  <c r="C28" i="16" s="1"/>
  <c r="F23" i="16"/>
  <c r="F30" i="16" s="1"/>
  <c r="E20" i="16"/>
  <c r="E19" i="16" s="1"/>
  <c r="C24" i="16" l="1"/>
  <c r="C31" i="16" s="1"/>
  <c r="E24" i="16"/>
  <c r="E31" i="16" s="1"/>
  <c r="E26" i="16"/>
  <c r="D27" i="16"/>
  <c r="F27" i="16"/>
  <c r="F20" i="16"/>
  <c r="F19" i="16" s="1"/>
  <c r="F24" i="16" l="1"/>
  <c r="F31" i="16" s="1"/>
  <c r="F26" i="16"/>
  <c r="D24" i="16"/>
  <c r="D31" i="16" s="1"/>
  <c r="I18" i="11" l="1"/>
  <c r="G18" i="11" s="1"/>
  <c r="J66" i="11" l="1"/>
  <c r="I66" i="11"/>
  <c r="J52" i="11"/>
  <c r="J50" i="11"/>
  <c r="J49" i="11" s="1"/>
  <c r="I50" i="11"/>
  <c r="I49" i="11" s="1"/>
  <c r="H50" i="11"/>
  <c r="J42" i="11"/>
  <c r="H42" i="11"/>
  <c r="J32" i="11"/>
  <c r="H32" i="11"/>
  <c r="H49" i="11" l="1"/>
  <c r="G50" i="11"/>
  <c r="I52" i="11"/>
  <c r="G52" i="11" s="1"/>
  <c r="J76" i="11"/>
  <c r="J87" i="11" s="1"/>
  <c r="I76" i="11"/>
  <c r="G43" i="11"/>
  <c r="I42" i="11"/>
  <c r="G42" i="11" s="1"/>
  <c r="H76" i="11"/>
  <c r="G33" i="11"/>
  <c r="I32" i="11"/>
  <c r="G32" i="11" s="1"/>
  <c r="G49" i="11" l="1"/>
  <c r="I87" i="11"/>
  <c r="G76" i="11"/>
  <c r="H66" i="11"/>
  <c r="G66" i="11" s="1"/>
  <c r="H87" i="11" l="1"/>
  <c r="G87" i="11"/>
</calcChain>
</file>

<file path=xl/sharedStrings.xml><?xml version="1.0" encoding="utf-8"?>
<sst xmlns="http://schemas.openxmlformats.org/spreadsheetml/2006/main" count="1372" uniqueCount="625">
  <si>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</si>
  <si>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</si>
  <si>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</si>
  <si>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</si>
  <si>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</si>
  <si>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</si>
  <si>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</si>
  <si>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</si>
  <si>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</si>
  <si>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</si>
  <si>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</si>
  <si>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</si>
  <si>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</si>
  <si>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</si>
  <si>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</si>
  <si>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</si>
  <si>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</si>
  <si>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</si>
  <si>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</si>
  <si>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</si>
  <si>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</si>
  <si>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</si>
  <si>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</si>
  <si>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</si>
  <si>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</si>
  <si>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</si>
  <si>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</si>
  <si>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</si>
  <si>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</si>
  <si>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</si>
  <si>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</si>
  <si>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</si>
  <si>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</si>
  <si>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</si>
  <si>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</si>
  <si>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</si>
  <si>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</si>
  <si>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</si>
  <si>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</si>
  <si>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</si>
  <si>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</si>
  <si>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</si>
  <si>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</si>
  <si>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</si>
  <si>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</si>
  <si>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</si>
  <si>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</si>
  <si>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</si>
  <si>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</si>
  <si>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</si>
  <si>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</si>
  <si>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</si>
  <si>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</si>
  <si>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</si>
  <si>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</si>
  <si>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</si>
  <si>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</si>
  <si>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</si>
  <si>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</si>
  <si>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</si>
  <si>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</si>
  <si>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</si>
  <si>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</si>
  <si>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</si>
  <si>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</si>
  <si>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</si>
  <si>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</si>
  <si>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</si>
  <si>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</si>
  <si>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</si>
  <si>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</si>
  <si>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</si>
  <si>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</si>
  <si>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</si>
  <si>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</si>
  <si>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</si>
  <si>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</si>
  <si>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</si>
  <si>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</si>
  <si>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</si>
  <si>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</si>
  <si>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</si>
  <si>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</si>
  <si>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</si>
  <si>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</si>
  <si>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</si>
  <si>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</si>
  <si>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</si>
  <si>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</si>
  <si>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</si>
  <si>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</si>
  <si>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</si>
  <si>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</si>
  <si>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</si>
  <si>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</si>
  <si>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</si>
  <si>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</si>
  <si>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</si>
  <si>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</si>
  <si>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</si>
  <si>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</si>
  <si>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</si>
  <si>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</si>
  <si>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</si>
  <si>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</si>
  <si>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</si>
  <si>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</si>
  <si>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</si>
  <si>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</si>
  <si>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</si>
  <si>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</si>
  <si>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</si>
  <si>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</si>
  <si>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</si>
  <si>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</si>
  <si>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</si>
  <si>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</si>
  <si>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</si>
  <si>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</si>
  <si>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</si>
  <si>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</si>
  <si>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</si>
  <si>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</si>
  <si>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</si>
  <si>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</si>
  <si>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</si>
  <si>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</si>
  <si>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</si>
  <si>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</si>
  <si>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</si>
  <si>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</si>
  <si>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</si>
  <si>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</si>
  <si>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</si>
  <si>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</si>
  <si>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</si>
  <si>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</si>
  <si>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</si>
  <si>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</si>
  <si>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</si>
  <si>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</si>
  <si>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</si>
  <si>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</si>
  <si>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</si>
  <si>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</si>
  <si>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</si>
  <si>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</si>
  <si>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</si>
  <si>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</si>
  <si>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</si>
  <si>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</si>
  <si>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</si>
  <si>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</si>
  <si>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</si>
  <si>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</si>
  <si>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</si>
  <si>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</si>
  <si>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</si>
  <si>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</si>
  <si>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</si>
  <si>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</si>
  <si>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</si>
  <si>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</si>
  <si>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</si>
  <si>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</si>
  <si>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</si>
  <si>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</si>
  <si>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</si>
  <si>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</si>
  <si>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</si>
  <si>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</si>
  <si>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</si>
  <si>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</si>
  <si>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</si>
  <si>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</si>
  <si>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</si>
  <si>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</si>
  <si>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</si>
  <si>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</si>
  <si>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</si>
  <si>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</si>
  <si>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</si>
  <si>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</si>
  <si>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</si>
  <si>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</si>
  <si>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</si>
  <si>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</si>
  <si>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</si>
  <si>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</si>
  <si>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</si>
  <si>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</si>
  <si>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</si>
  <si>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</si>
  <si>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Секретар Южненської міської ради</t>
  </si>
  <si>
    <t>Утримання та фінансова підтримка спортивних споруд</t>
  </si>
  <si>
    <t xml:space="preserve">                                                                                                                            "Про  бюджет Южненської міської </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</si>
  <si>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</si>
  <si>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</si>
  <si>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</si>
  <si>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</si>
  <si>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</si>
  <si>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</si>
  <si>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</si>
  <si>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</si>
  <si>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41051000</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</si>
  <si>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</si>
  <si>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</si>
  <si>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</si>
  <si>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</si>
  <si>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</si>
  <si>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</si>
  <si>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</si>
  <si>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</si>
  <si>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</si>
  <si>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</si>
  <si>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</si>
  <si>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</si>
  <si>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</si>
  <si>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</si>
  <si>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</si>
  <si>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</si>
  <si>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</si>
  <si>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</si>
  <si>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 xml:space="preserve">"Про  бюджет Южненської міської  </t>
  </si>
  <si>
    <t>(пункт 6)</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</si>
  <si>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</si>
  <si>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</si>
  <si>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</si>
  <si>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</si>
  <si>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</si>
  <si>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 xml:space="preserve">                                                                                                                                            Про  бюджет Южненської міської 		_x000D_</t>
  </si>
  <si>
    <t xml:space="preserve">                                                                                                      ( пункт 15)</t>
  </si>
  <si>
    <t>Перелік комунальних підприємств, які визначені одержувачами бюджетних коштів</t>
  </si>
  <si>
    <t>№ з/п</t>
  </si>
  <si>
    <t>Найменування комунального підприємства</t>
  </si>
  <si>
    <t>ЮМКП "ЮЖТРАНС"</t>
  </si>
  <si>
    <t>КП "ЕКОСЕРВІС"</t>
  </si>
  <si>
    <t>КП "ЮЖНЕСЬКЕ УЗБЕРЕЖЖЯ"</t>
  </si>
  <si>
    <t>КП "ЮЖВОДОКАНАЛ"</t>
  </si>
  <si>
    <t>КП "РИТУАЛЬНІ ПОСЛУГИ"</t>
  </si>
  <si>
    <t>ЮКП "МУНІЦИПАЛЬНА ВАРТА"</t>
  </si>
  <si>
    <t>КНП "ЦЕНТР ПЕРВИННОЇ МЕДИКО - САНІТАРНОЇ ДОПОМОГИ "</t>
  </si>
  <si>
    <t>КНП "ЮЖНЕНСЬКА МІСЬКА ЛІКАРНЯ"</t>
  </si>
  <si>
    <t xml:space="preserve">                                                                                                  Про  бюджет Южненської міської   
Про  бюджет Южненської міської   
</t>
  </si>
  <si>
    <t xml:space="preserve">                                                           ( пункт 17)</t>
  </si>
  <si>
    <t>КБКД</t>
  </si>
  <si>
    <t xml:space="preserve"> Найменування доходів згідно із бюджетною класифікацією</t>
  </si>
  <si>
    <t>Назва органу</t>
  </si>
  <si>
    <t xml:space="preserve">Податок на прибуток підприємств та фінансових установ комунальної власності </t>
  </si>
  <si>
    <t>Фонд комунального майна Южненської міської ради Одеського району Одеської Області</t>
  </si>
  <si>
    <t xml:space="preserve">Податок на майно в частині плати за землю </t>
  </si>
  <si>
    <t>Збір за місця для паркування транспортних засобів</t>
  </si>
  <si>
    <t>Управління економіки Южненської міської ради Одеського району Одеської Області</t>
  </si>
  <si>
    <t xml:space="preserve">Туристичний збір </t>
  </si>
  <si>
    <t xml:space="preserve">Екологічний податок </t>
  </si>
  <si>
    <t>Управління архітектури та містобудування Южненської міської ради Одеського району Одеської Області</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</si>
  <si>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</si>
  <si>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місцевих бюджетів </t>
  </si>
  <si>
    <t>Фінансове управління Южненської міської ради Одеського району Одеської Області</t>
  </si>
  <si>
    <t>Адміністративні штрафи та інші санкції (без врахування адміністративних штрафів за правопорушення у сфері містобудівної діяльності та порушення правил паркування транспортних засобів)</t>
  </si>
  <si>
    <t>Адміністративна комісія при виконавчому комітеті Южненської міської ради Одеського району Одеської Області</t>
  </si>
  <si>
    <t>Адміністративні штрафи та інші санкції за порушення правил паркування транспортних засобів</t>
  </si>
  <si>
    <t>Виконавчий комітет Южненської міської ради Одеського району Одеської Області (Управління правового забезпечення та взаємодії з державними органами Южненської міської ради)</t>
  </si>
  <si>
    <t>Адміністративні штрафи  за правопорушення у сфері містобудівної діяльності</t>
  </si>
  <si>
    <t>Адміністративний збір за проведення державної реєстрації юридичних осіб та фізичних осіб - підприємців та громадських формувань</t>
  </si>
  <si>
    <t>Виконавчий комітет Южненської міської ради Одеського району Одеської Області (Відділ надання адміністративних послуг)</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</si>
  <si>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</si>
  <si>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</si>
  <si>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Виконавчий комітет Южненської міської ради (Відділ надання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</si>
  <si>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</si>
  <si>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</si>
  <si>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Фонд комунального майна Южненської міської ради  Одеського району Одеської Області</t>
  </si>
  <si>
    <t>Надходження коштів пайової участі у розвитку інфраструктури населеного пункту</t>
  </si>
  <si>
    <t>Кошти від відчуження майна, що належить Автономній Республіці Крим та майна, що перебуває в комунальній власності  </t>
  </si>
  <si>
    <t>Кошти від продажу земельних ділянок несільськогосподарського призначення, що перебувають у державній або комунальній власності</t>
  </si>
  <si>
    <t>Цільові фонди, утворені Верховною Радою Автономної Республіки Крим, органами місцевого самоврядування та місцевими органами виконавчої влади  (в частині плати за право тимчасового використання місць розташування об'єктів зовнішньої реклами)</t>
  </si>
  <si>
    <t xml:space="preserve">Секретар Южненської міської ради        </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</si>
  <si>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</si>
  <si>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</si>
  <si>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Додаток 1</t>
  </si>
  <si>
    <t>(пункт 1)</t>
  </si>
  <si>
    <t>1559100000</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</si>
  <si>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</si>
  <si>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</si>
  <si>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</si>
  <si>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</si>
  <si>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</si>
  <si>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</si>
  <si>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</si>
  <si>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</si>
  <si>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</si>
  <si>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</si>
  <si>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</si>
  <si>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</si>
  <si>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</si>
  <si>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</si>
  <si>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</si>
  <si>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</si>
  <si>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</si>
  <si>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</si>
  <si>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</si>
  <si>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</si>
  <si>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</si>
  <si>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</si>
  <si>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</si>
  <si>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</si>
  <si>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</si>
  <si>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</si>
  <si>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</si>
  <si>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</si>
  <si>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</si>
  <si>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</si>
  <si>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</si>
  <si>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</si>
  <si>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</si>
  <si>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</si>
  <si>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</si>
  <si>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</si>
  <si>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</si>
  <si>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</si>
  <si>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</si>
  <si>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</si>
  <si>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</si>
  <si>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</si>
  <si>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</si>
  <si>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</si>
  <si>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22012600</t>
  </si>
  <si>
    <t>22080400</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</si>
  <si>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</si>
  <si>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</si>
  <si>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</si>
  <si>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</si>
  <si>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</si>
  <si>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</si>
  <si>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</si>
  <si>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</si>
  <si>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</si>
  <si>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</si>
  <si>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</si>
  <si>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</si>
  <si>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</si>
  <si>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</si>
  <si>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</si>
  <si>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</si>
  <si>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</si>
  <si>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</si>
  <si>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</si>
  <si>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</si>
  <si>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</si>
  <si>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</si>
  <si>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41030000</t>
  </si>
  <si>
    <t>Субвенції з державного бюджету місцевим бюджетам</t>
  </si>
  <si>
    <t>Разом доходів</t>
  </si>
  <si>
    <t>Додаток 2</t>
  </si>
  <si>
    <t>( пункт 1)</t>
  </si>
  <si>
    <t xml:space="preserve">                                          ( пункт 3)</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</si>
  <si>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</si>
  <si>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</si>
  <si>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</si>
  <si>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</si>
  <si>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</si>
  <si>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</si>
  <si>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</si>
  <si>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</si>
  <si>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</si>
  <si>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</si>
  <si>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</si>
  <si>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</si>
  <si>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</si>
  <si>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</si>
  <si>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</si>
  <si>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</si>
  <si>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</si>
  <si>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</si>
  <si>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</si>
  <si>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</si>
  <si>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</si>
  <si>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</si>
  <si>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</si>
  <si>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</si>
  <si>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</si>
  <si>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</si>
  <si>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</si>
  <si>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</si>
  <si>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</si>
  <si>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</si>
  <si>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</si>
  <si>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</si>
  <si>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</si>
  <si>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</si>
  <si>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</si>
  <si>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</si>
  <si>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</si>
  <si>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</si>
  <si>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</si>
  <si>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</si>
  <si>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</si>
  <si>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</si>
  <si>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</si>
  <si>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</si>
  <si>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</si>
  <si>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</si>
  <si>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</si>
  <si>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</si>
  <si>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</si>
  <si>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</si>
  <si>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</si>
  <si>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</si>
  <si>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</si>
  <si>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</si>
  <si>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</si>
  <si>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</si>
  <si>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</si>
  <si>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</si>
  <si>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</si>
  <si>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</si>
  <si>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пункт 2)</t>
  </si>
  <si>
    <t>Додаток 6</t>
  </si>
  <si>
    <t>(пункт 5)</t>
  </si>
  <si>
    <t>КНП " СПОРТИВНО-ОЗДОРОВЧИЙ КОМПЛЕКС "ОЛІМП"</t>
  </si>
  <si>
    <t>оплата праці з нарахуваннями 2110/2120</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</si>
  <si>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</si>
  <si>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</si>
  <si>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</si>
  <si>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</si>
  <si>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Плата за землю</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</si>
  <si>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</si>
  <si>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</si>
  <si>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</si>
  <si>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</si>
  <si>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Податок на нерухоме майно, відмінне від земельної ділянки</t>
  </si>
  <si>
    <t>"Додаток 4</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</si>
  <si>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</si>
  <si>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</si>
  <si>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Надання кредитів</t>
  </si>
  <si>
    <t>Повернення кредитів</t>
  </si>
  <si>
    <t>Кредитування, усього</t>
  </si>
  <si>
    <t>разом</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</si>
  <si>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</si>
  <si>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</si>
  <si>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</si>
  <si>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</si>
  <si>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</si>
  <si>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</si>
  <si>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</si>
  <si>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</si>
  <si>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</si>
  <si>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</si>
  <si>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</si>
  <si>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</si>
  <si>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</si>
  <si>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</si>
  <si>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</si>
  <si>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</si>
  <si>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</si>
  <si>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</si>
  <si>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</si>
  <si>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</si>
  <si>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</si>
  <si>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</si>
  <si>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</si>
  <si>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</si>
  <si>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</si>
  <si>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</si>
  <si>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</si>
  <si>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</si>
  <si>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КП тм "ЮЖТЕПЛОКОМУНЕНЕРГО"</t>
  </si>
  <si>
    <t xml:space="preserve">Видатки на проведення експертної грошової оцінки земельних ділянок, що підлягають продажу </t>
  </si>
  <si>
    <t>проектні роботи</t>
  </si>
  <si>
    <t>Дотації з державного бюджету місцевим бюджетам</t>
  </si>
  <si>
    <t xml:space="preserve">                                                                                                    Додаток 5</t>
  </si>
  <si>
    <t>Додаток 8</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</si>
  <si>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</si>
  <si>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</si>
  <si>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</si>
  <si>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</si>
  <si>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</si>
  <si>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</si>
  <si>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</si>
  <si>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</si>
  <si>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</si>
  <si>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</si>
  <si>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</si>
  <si>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</si>
  <si>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</si>
  <si>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</si>
  <si>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</si>
  <si>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</si>
  <si>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</si>
  <si>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</si>
  <si>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від             грудня  2024 року</t>
  </si>
  <si>
    <t>№                - VIІІ</t>
  </si>
  <si>
    <t>Фінансування місцевого бюджету на 2025 рік</t>
  </si>
  <si>
    <t>від              грудня  2024 року</t>
  </si>
  <si>
    <t>№            -VIІІ</t>
  </si>
  <si>
    <t>від            грудня  2024 року</t>
  </si>
  <si>
    <t>№               -VIII</t>
  </si>
  <si>
    <t>Доходи місцевого бюджету на 2025 рік</t>
  </si>
  <si>
    <t xml:space="preserve">Секретар Южненської міської ради                                                                                                       Ігор ЧУГУННИКОВ                                                     </t>
  </si>
  <si>
    <t>Секретар Южненської міської ради                                                             Ігор ЧУГУННИКОВ</t>
  </si>
  <si>
    <r>
      <t xml:space="preserve">                                                                                       </t>
    </r>
    <r>
      <rPr>
        <u/>
        <sz val="12"/>
        <rFont val="Times New Roman"/>
        <family val="1"/>
        <charset val="204"/>
      </rPr>
      <t xml:space="preserve"> від         грудня  2024 року</t>
    </r>
  </si>
  <si>
    <r>
      <t xml:space="preserve">                                                                   </t>
    </r>
    <r>
      <rPr>
        <u/>
        <sz val="12"/>
        <rFont val="Times New Roman"/>
        <family val="1"/>
        <charset val="204"/>
      </rPr>
      <t>№          -VIІІ</t>
    </r>
  </si>
  <si>
    <r>
      <t xml:space="preserve">                                                                                                                         </t>
    </r>
    <r>
      <rPr>
        <u/>
        <sz val="12"/>
        <rFont val="Times New Roman"/>
        <family val="1"/>
        <charset val="204"/>
      </rPr>
      <t>від        грудня  2024 року</t>
    </r>
  </si>
  <si>
    <r>
      <t xml:space="preserve">                                                                                                      </t>
    </r>
    <r>
      <rPr>
        <u/>
        <sz val="12"/>
        <rFont val="Times New Roman"/>
        <family val="1"/>
        <charset val="204"/>
      </rPr>
      <t>№            -VIІІ</t>
    </r>
  </si>
  <si>
    <t>від          грудня 2024 року</t>
  </si>
  <si>
    <t>№              -VIІІ</t>
  </si>
  <si>
    <t xml:space="preserve">Перелік об'єктів, видатки по яких планується здійснювати у 2025 році на природоохоронні заходи  </t>
  </si>
  <si>
    <t>Перелік виконавчих органів Южненської міської ради, на які покладено контроль за виконанням планових показників з надходження доходів до бюджету
 Южненської міської територіальної громади  у  2025 році</t>
  </si>
  <si>
    <t>Розподіл витрат місцевого бюджету на реалізацію місцевих програм у 2025 році</t>
  </si>
  <si>
    <t>від         грудня  2024 року</t>
  </si>
  <si>
    <t>територіальної громади  на 2025 рік"</t>
  </si>
  <si>
    <t xml:space="preserve">                                                                                                                                             територіальної громади  на 2025 рік</t>
  </si>
  <si>
    <t xml:space="preserve">                                                                                                   територіальної громади  на 2025 рік</t>
  </si>
  <si>
    <t xml:space="preserve">                                                                                                                              територіальної громади  на 2025 рік"</t>
  </si>
  <si>
    <r>
      <t xml:space="preserve">                                                                                                             </t>
    </r>
    <r>
      <rPr>
        <u/>
        <sz val="12"/>
        <rFont val="Times New Roman"/>
        <family val="1"/>
        <charset val="204"/>
      </rPr>
      <t>від          грудня  2024 року</t>
    </r>
  </si>
  <si>
    <r>
      <t xml:space="preserve">                                                                                         </t>
    </r>
    <r>
      <rPr>
        <u/>
        <sz val="12"/>
        <rFont val="Times New Roman"/>
        <family val="1"/>
        <charset val="204"/>
      </rPr>
      <t xml:space="preserve"> №           -VIІІ</t>
    </r>
  </si>
  <si>
    <t xml:space="preserve">Придбання пластикових сміттєприймальних контейнерів, об"ємом 1,1 м³                                    </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</si>
  <si>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</si>
  <si>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</si>
  <si>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</si>
  <si>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</si>
  <si>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</si>
  <si>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</si>
  <si>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</si>
  <si>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</si>
  <si>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</si>
  <si>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</si>
  <si>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</si>
  <si>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</si>
  <si>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</si>
  <si>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</si>
  <si>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</si>
  <si>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</si>
  <si>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</si>
  <si>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</si>
  <si>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</si>
  <si>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</si>
  <si>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</si>
  <si>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</si>
  <si>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</si>
  <si>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</si>
  <si>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Міська програма підтримки суб’єкта у сфері аудіовізуальних медіа (КОМУНАЛЬНЕ НЕКОМЕРЦІЙНЕ ПІДПРИЄМСТВО "ТЕЛЕБАЧЕННЯ ГРОМАДИ"), засновником якого є Южненська міська рада на 2024-2026 роки</t>
  </si>
  <si>
    <t>Рішення ЮМР від 18.06.2020 року № 1760-VII з внесеними змінами від       .12.2024 року  №                -VIIІ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</si>
  <si>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</si>
  <si>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Рішення ЮМР від 23.08.2023 року № 1431- VIIІ з внесеними змінами від  14.10.2024 року   №  1896-VIIІ шляхом викладення у новій редакції</t>
  </si>
  <si>
    <t>Рішення ЮМР від 23.08.2023 року № 1433- VIIІ з внесеними змінами від  29.08.2024 року   № 1826 -VIIІ шляхом викладення у новій редакції</t>
  </si>
  <si>
    <t>Рішення ЮМР від 26.10.2023 року № 1511-VIIІ  з внесеними змінами від  29.03.2024 року   № 1716-VIIІ шляхом викладення у новій редакції</t>
  </si>
  <si>
    <t>Рішення ЮМР від 06.06.2024 року № 1729-VІІІ з внесеними змінами від        .12. 2024 року №          -VIIІ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</si>
  <si>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</si>
  <si>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</si>
  <si>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Рішення ЮМР від 07.03.2023 року               №1299-VIIІ з внесеними змінами від  06.06. 2024 року   № 1732-VIII шляхом викладення у новій редакції</t>
  </si>
  <si>
    <t xml:space="preserve">'Рішення ЮМР від 29.08.2024 року № 1820-VIІI </t>
  </si>
  <si>
    <t xml:space="preserve">Рішення ЮМР від 29.08.2024 року № 1816-VІІІ  </t>
  </si>
  <si>
    <t>Рішення ЮМР від 13.07.2023 року № 1401-VIІI з внесеними змінами від        .12.2024 року №          -VIIІ шляхом викладення у новій редакції</t>
  </si>
  <si>
    <t>Рішення ЮМР від 29.08.2024 року № 1856-VIІI з внесеними змінами від       .12.2024 року №        -VIIІ шляхом викладення у новій редакції</t>
  </si>
  <si>
    <t>Програма забезпечення діяльності ЮЖНЕНСЬКОГО КОМУНАЛЬНОГО ПІДПРИЄМСТВА "МУНІЦИПАЛЬНА ВАРТА" на 2025-2027 роки</t>
  </si>
  <si>
    <t>Рішення ЮМР від        12.2024 року №         -VIІІ</t>
  </si>
  <si>
    <t xml:space="preserve">Рішення ЮМР від 13.07.2023 року № 1404-VII з внесеними змінами  від  14.11.2024 року  № 1925-VIIІ  шляхом викладення у новій редакції </t>
  </si>
  <si>
    <t>Рішення ЮМР від 28.10.2022 року           №1092-VIIІ з внесеними змінами від        .12.2024 року   №            -VIII шляхом викладення у новій редакції</t>
  </si>
  <si>
    <t>Рішення ЮМР від 28.10.2022 року            №1091 -VIIІ з внесеними змінами від  29.08.2024 року   № 1829-VIIІ шляхом викладення у новій редакції</t>
  </si>
  <si>
    <t>Транспортний податок з фізичних осіб</t>
  </si>
  <si>
    <t>№             -VIII</t>
  </si>
  <si>
    <t>(пункт 1.2)</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</si>
  <si>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</si>
  <si>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</si>
  <si>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</si>
  <si>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</si>
  <si>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</si>
  <si>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</si>
  <si>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</si>
  <si>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</si>
  <si>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Служба у справах дітей Південнівської міської ради Одеського району Одеської області</t>
  </si>
  <si>
    <t>Управління культури, спорту та молодіжної політики Південнівської міської ради Одеського району Одеської області</t>
  </si>
  <si>
    <t xml:space="preserve">Управління житлово-комунального господарства Південнівської міської ради Одеського району Одеської області </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</si>
  <si>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</si>
  <si>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</si>
  <si>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</si>
  <si>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</si>
  <si>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2025 рік</t>
  </si>
  <si>
    <t>проєктні роботи</t>
  </si>
  <si>
    <t>у т.ч.</t>
  </si>
  <si>
    <t>Субвенція</t>
  </si>
  <si>
    <t>Субвенція з місцевого бюджету на виконання інвестиційних проектів</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</si>
  <si>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</si>
  <si>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</si>
  <si>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</si>
  <si>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</si>
  <si>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</si>
  <si>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</si>
  <si>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</si>
  <si>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</si>
  <si>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</si>
  <si>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</si>
  <si>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</si>
  <si>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</si>
  <si>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</si>
  <si>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</si>
  <si>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 xml:space="preserve">Секретар Південнівської міської ради                                                                                                                                                       Ігор ЧУГУННИКОВ                                                         </t>
  </si>
  <si>
    <t>від           грудня  2024 року</t>
  </si>
  <si>
    <t>місцевого бюджету у 2025 році</t>
  </si>
  <si>
    <t>№            -VIІІ"</t>
  </si>
  <si>
    <t>Рішення ЮМР від 14.10.2024 року № 1892-VІІІ з внесеними змінами від       .12.2024 року  №                -VIIІ шляхом викладення у новій редакції</t>
  </si>
  <si>
    <t>від           грудня   2024  року</t>
  </si>
  <si>
    <t>Додаток 7</t>
  </si>
  <si>
    <t xml:space="preserve">Обсяги капітальних вкладень у розрізі інвестиційних проектів у 2025 році
</t>
  </si>
  <si>
    <t>Найменування  інвестиційного проєкту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</si>
  <si>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</si>
  <si>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</si>
  <si>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</si>
  <si>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</si>
  <si>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Очікуваний рівень готовності проекту на кінець 2025 року, %</t>
  </si>
  <si>
    <t>Додаток 9</t>
  </si>
  <si>
    <t xml:space="preserve">                                                                                                     Додаток 10</t>
  </si>
  <si>
    <t xml:space="preserve">                                                            Додаток 11</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</si>
  <si>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</si>
  <si>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</si>
  <si>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</si>
  <si>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 xml:space="preserve">Секретар Южненської міської ради                                                                                                                                                       Ігор ЧУГУННИКОВ                                                         </t>
  </si>
  <si>
    <t xml:space="preserve">                                                                                                       до  рішення Южненської міської ради</t>
  </si>
  <si>
    <t xml:space="preserve">                                                                                                                                                до  рішення Южненської  міської ради</t>
  </si>
  <si>
    <t>до рішення Южненської  міської ради</t>
  </si>
  <si>
    <t>до  рішення Южненської  міської ради</t>
  </si>
  <si>
    <t xml:space="preserve">                                                                                                                                до  рішення Южненської  міської ради</t>
  </si>
  <si>
    <t>до рішення Южненської міської ради</t>
  </si>
  <si>
    <t>ТЕЛЕБАЧЕННЯ ГРОМАДИ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</si>
</sst>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quot;-&quot;"/>
    <numFmt numFmtId="165" formatCode="_-* #,##0.00\ _г_р_н_._-;\-* #,##0.00\ _г_р_н_._-;_-* &quot;-&quot;??\ _г_р_н_._-;_-@_-"/>
    <numFmt numFmtId="166" formatCode="_-* #,##0\ _г_р_н_._-;\-* #,##0\ _г_р_н_._-;_-* &quot;-&quot;??\ _г_р_н_._-;_-@_-"/>
    <numFmt numFmtId="167" formatCode="#,##0.00;\-#,##0.00;#,&quot;-&quot;"/>
    <numFmt numFmtId="168" formatCode="#,##0.0"/>
    <numFmt numFmtId="169" formatCode="#,##0.00;[Red]#,##0.00"/>
    <numFmt numFmtId="170" formatCode="#,##0_ ;\-#,##0\ "/>
  </numFmts>
  <fonts count="53"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b/>
      <sz val="12"/>
      <color indexed="8"/>
      <name val="Times New Roman"/>
      <family val="1"/>
      <charset val="204"/>
    </font>
    <font>
      <b/>
      <sz val="14"/>
      <color indexed="8"/>
      <name val="Times New Roman"/>
      <family val="1"/>
      <charset val="204"/>
    </font>
    <font>
      <sz val="10"/>
      <name val="Times New Roman Cyr"/>
      <charset val="204"/>
    </font>
    <font>
      <sz val="12"/>
      <name val="Arial"/>
      <family val="2"/>
      <charset val="204"/>
    </font>
    <font>
      <sz val="14"/>
      <color rgb="FF000000"/>
      <name val="Times New Roman"/>
      <family val="1"/>
      <charset val="204"/>
    </font>
    <font>
      <u/>
      <sz val="14"/>
      <name val="Times New Roman"/>
      <family val="1"/>
      <charset val="204"/>
    </font>
    <font>
      <sz val="16"/>
      <name val="Arial"/>
      <family val="2"/>
      <charset val="204"/>
    </font>
    <font>
      <i/>
      <sz val="10"/>
      <color theme="1"/>
      <name val="Calibri"/>
      <family val="2"/>
      <charset val="204"/>
      <scheme val="minor"/>
    </font>
    <font>
      <sz val="12"/>
      <color rgb="FFFF0000"/>
      <name val="Times New Roman"/>
      <family val="1"/>
      <charset val="204"/>
    </font>
    <font>
      <b/>
      <sz val="13.5"/>
      <color rgb="FF00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
    <xf numFmtId="0" fontId="0" fillId="0" borderId="0"/>
    <xf numFmtId="165" fontId="11" fillId="0" borderId="0" applyFont="0" applyFill="0" applyBorder="0" applyAlignment="0" applyProtection="0"/>
    <xf numFmtId="0" fontId="13" fillId="0" borderId="0"/>
    <xf numFmtId="0" fontId="11" fillId="0" borderId="0"/>
    <xf numFmtId="0" fontId="40" fillId="0" borderId="0"/>
    <xf numFmtId="0" fontId="9" fillId="0" borderId="0"/>
  </cellStyleXfs>
  <cellXfs count="865">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xf numFmtId="0" fontId="9" fillId="0" borderId="0" xfId="0" applyFont="1" applyAlignment="1">
      <alignment vertical="center"/>
    </xf>
    <xf numFmtId="0" fontId="14"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4" fontId="6" fillId="2" borderId="15" xfId="0" applyNumberFormat="1" applyFont="1" applyFill="1" applyBorder="1" applyAlignment="1">
      <alignment horizontal="right" vertical="center"/>
    </xf>
    <xf numFmtId="164" fontId="6" fillId="0" borderId="15" xfId="0" applyNumberFormat="1" applyFont="1" applyBorder="1" applyAlignment="1">
      <alignment horizontal="right" vertical="center"/>
    </xf>
    <xf numFmtId="164"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4" fontId="5" fillId="2" borderId="18" xfId="0" applyNumberFormat="1" applyFont="1" applyFill="1" applyBorder="1" applyAlignment="1">
      <alignment horizontal="right" vertical="center"/>
    </xf>
    <xf numFmtId="164" fontId="5" fillId="0" borderId="18" xfId="0" applyNumberFormat="1" applyFont="1" applyBorder="1" applyAlignment="1">
      <alignment horizontal="right" vertical="center"/>
    </xf>
    <xf numFmtId="164"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5" fillId="0" borderId="12"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8" fillId="2" borderId="18" xfId="0" applyNumberFormat="1" applyFont="1" applyFill="1" applyBorder="1" applyAlignment="1">
      <alignment horizontal="right" vertical="center"/>
    </xf>
    <xf numFmtId="164" fontId="8" fillId="0" borderId="18" xfId="0" applyNumberFormat="1" applyFont="1" applyBorder="1" applyAlignment="1">
      <alignment horizontal="right" vertical="center"/>
    </xf>
    <xf numFmtId="164"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164" fontId="6" fillId="2" borderId="0" xfId="0" applyNumberFormat="1" applyFont="1" applyFill="1" applyAlignment="1">
      <alignment horizontal="right" vertical="center"/>
    </xf>
    <xf numFmtId="49" fontId="7" fillId="0" borderId="9" xfId="0" applyNumberFormat="1" applyFont="1" applyBorder="1" applyAlignment="1">
      <alignment horizontal="center" vertical="center"/>
    </xf>
    <xf numFmtId="0" fontId="7" fillId="0" borderId="0" xfId="0" applyFont="1"/>
    <xf numFmtId="0" fontId="8" fillId="0" borderId="31"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31" xfId="0" quotePrefix="1" applyFont="1" applyBorder="1" applyAlignment="1">
      <alignment vertical="center" wrapText="1"/>
    </xf>
    <xf numFmtId="0" fontId="16"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 xfId="0" applyNumberFormat="1" applyFont="1" applyFill="1" applyBorder="1" applyAlignment="1">
      <alignment horizontal="right" vertical="center"/>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17" fillId="2" borderId="10" xfId="0" applyNumberFormat="1" applyFont="1" applyFill="1" applyBorder="1" applyAlignment="1">
      <alignment horizontal="right"/>
    </xf>
    <xf numFmtId="164" fontId="17" fillId="2" borderId="10" xfId="0" applyNumberFormat="1" applyFont="1" applyFill="1" applyBorder="1" applyAlignment="1">
      <alignment horizontal="right" vertical="center"/>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17" fillId="2" borderId="16" xfId="0" applyNumberFormat="1" applyFont="1" applyFill="1" applyBorder="1" applyAlignment="1">
      <alignment horizontal="right"/>
    </xf>
    <xf numFmtId="0" fontId="5" fillId="0" borderId="9" xfId="0" applyFont="1" applyBorder="1" applyAlignment="1">
      <alignment horizontal="center" vertical="center" wrapText="1"/>
    </xf>
    <xf numFmtId="0" fontId="18" fillId="0" borderId="0" xfId="0" applyFont="1" applyAlignment="1">
      <alignment horizontal="left" vertical="center"/>
    </xf>
    <xf numFmtId="3" fontId="1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7" fillId="0" borderId="0" xfId="0" applyFont="1" applyAlignment="1">
      <alignment vertical="top"/>
    </xf>
    <xf numFmtId="49" fontId="20" fillId="0" borderId="38" xfId="0" applyNumberFormat="1" applyFont="1" applyBorder="1" applyAlignment="1">
      <alignment horizontal="center" vertical="center"/>
    </xf>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9" xfId="0" applyNumberFormat="1" applyFont="1" applyFill="1" applyBorder="1" applyAlignment="1">
      <alignment horizontal="right" vertical="center" wrapText="1"/>
    </xf>
    <xf numFmtId="166" fontId="20" fillId="2" borderId="39"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40" xfId="0" applyNumberFormat="1" applyFont="1" applyFill="1" applyBorder="1" applyAlignment="1">
      <alignment horizontal="right" vertical="center" wrapText="1"/>
    </xf>
    <xf numFmtId="166" fontId="24" fillId="0" borderId="4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0" fillId="0" borderId="14" xfId="0" applyNumberFormat="1" applyFont="1" applyBorder="1" applyAlignment="1">
      <alignment horizontal="center" vertical="center"/>
    </xf>
    <xf numFmtId="0" fontId="20" fillId="3" borderId="15" xfId="0" applyFont="1" applyFill="1" applyBorder="1" applyAlignment="1">
      <alignment horizontal="right" vertical="center" wrapText="1"/>
    </xf>
    <xf numFmtId="166" fontId="20" fillId="3" borderId="15" xfId="1" applyNumberFormat="1" applyFont="1" applyFill="1" applyBorder="1" applyAlignment="1">
      <alignment horizontal="right" vertical="center" wrapText="1"/>
    </xf>
    <xf numFmtId="166" fontId="24" fillId="3" borderId="18" xfId="1" applyNumberFormat="1" applyFont="1" applyFill="1" applyBorder="1" applyAlignment="1">
      <alignment horizontal="right" vertical="center" wrapText="1"/>
    </xf>
    <xf numFmtId="9" fontId="20" fillId="3" borderId="19" xfId="0" applyNumberFormat="1" applyFont="1" applyFill="1" applyBorder="1" applyAlignment="1">
      <alignment horizontal="right" vertical="center" wrapText="1"/>
    </xf>
    <xf numFmtId="0" fontId="27" fillId="3" borderId="15" xfId="0" applyFont="1" applyFill="1" applyBorder="1" applyAlignment="1">
      <alignment horizontal="center" vertical="center" wrapText="1"/>
    </xf>
    <xf numFmtId="49" fontId="27"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6" fontId="20" fillId="3" borderId="0" xfId="1" applyNumberFormat="1" applyFont="1" applyFill="1" applyBorder="1" applyAlignment="1">
      <alignment horizontal="right" vertical="center" wrapText="1"/>
    </xf>
    <xf numFmtId="0" fontId="23" fillId="0" borderId="0" xfId="0" applyFont="1" applyAlignment="1">
      <alignment horizontal="left" vertical="center"/>
    </xf>
    <xf numFmtId="0" fontId="28" fillId="0" borderId="0" xfId="0" applyFont="1" applyAlignment="1">
      <alignment horizontal="left" vertical="center"/>
    </xf>
    <xf numFmtId="3" fontId="28" fillId="0" borderId="0" xfId="0" applyNumberFormat="1" applyFont="1" applyAlignment="1">
      <alignment horizontal="left" vertical="center"/>
    </xf>
    <xf numFmtId="2" fontId="23" fillId="0" borderId="0" xfId="0" applyNumberFormat="1" applyFont="1" applyAlignment="1">
      <alignment horizontal="left" vertical="center"/>
    </xf>
    <xf numFmtId="0" fontId="23"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9" fillId="0" borderId="0" xfId="0" applyFont="1"/>
    <xf numFmtId="0" fontId="5" fillId="0" borderId="40" xfId="0" applyFont="1" applyBorder="1" applyAlignment="1">
      <alignment horizontal="center" vertical="center" wrapText="1"/>
    </xf>
    <xf numFmtId="0" fontId="6" fillId="0" borderId="39" xfId="0" quotePrefix="1" applyFont="1" applyBorder="1" applyAlignment="1">
      <alignment vertical="center" wrapText="1"/>
    </xf>
    <xf numFmtId="0" fontId="5" fillId="0" borderId="23" xfId="0" quotePrefix="1" applyFont="1" applyBorder="1" applyAlignment="1">
      <alignment vertical="center" wrapText="1"/>
    </xf>
    <xf numFmtId="0" fontId="8" fillId="0" borderId="34" xfId="0" quotePrefix="1" applyFont="1" applyBorder="1" applyAlignment="1">
      <alignment vertical="center" wrapText="1"/>
    </xf>
    <xf numFmtId="0" fontId="5" fillId="2" borderId="31" xfId="0" quotePrefix="1"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33" xfId="0" applyFont="1" applyBorder="1" applyAlignment="1">
      <alignment horizontal="center" vertical="top" wrapText="1"/>
    </xf>
    <xf numFmtId="0" fontId="1"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47" xfId="0" applyFont="1" applyBorder="1" applyAlignment="1">
      <alignment horizontal="center" vertical="top" wrapText="1"/>
    </xf>
    <xf numFmtId="0" fontId="6" fillId="0" borderId="32"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0" fontId="5" fillId="0" borderId="32"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0" fontId="15" fillId="0" borderId="9" xfId="0" applyFont="1" applyBorder="1" applyAlignment="1">
      <alignment horizontal="center" vertical="center"/>
    </xf>
    <xf numFmtId="3" fontId="15" fillId="0" borderId="10" xfId="0" applyNumberFormat="1" applyFont="1" applyBorder="1" applyAlignment="1">
      <alignment horizontal="center" vertical="center" wrapText="1"/>
    </xf>
    <xf numFmtId="0" fontId="33"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5" fillId="0" borderId="28" xfId="0" applyNumberFormat="1" applyFont="1" applyBorder="1" applyAlignment="1">
      <alignment horizontal="center" vertical="center" wrapText="1"/>
    </xf>
    <xf numFmtId="0" fontId="5" fillId="0" borderId="45" xfId="0" applyFont="1" applyBorder="1" applyAlignment="1">
      <alignment horizontal="center" vertical="center"/>
    </xf>
    <xf numFmtId="0" fontId="5" fillId="0" borderId="46" xfId="0" applyFont="1" applyBorder="1" applyAlignment="1">
      <alignment horizontal="left" vertical="center" wrapText="1"/>
    </xf>
    <xf numFmtId="0" fontId="5" fillId="0" borderId="23" xfId="0" applyFont="1" applyBorder="1" applyAlignment="1">
      <alignment horizontal="left" vertical="center" wrapText="1"/>
    </xf>
    <xf numFmtId="164" fontId="5" fillId="0" borderId="47" xfId="0" applyNumberFormat="1" applyFont="1" applyBorder="1" applyAlignment="1">
      <alignment horizontal="center" vertical="center"/>
    </xf>
    <xf numFmtId="167" fontId="6" fillId="0" borderId="35" xfId="0" applyNumberFormat="1" applyFont="1" applyBorder="1" applyAlignment="1">
      <alignment horizontal="center" vertical="center"/>
    </xf>
    <xf numFmtId="0" fontId="0" fillId="2" borderId="0" xfId="0" applyFill="1"/>
    <xf numFmtId="0" fontId="6" fillId="0" borderId="32" xfId="0" applyFont="1" applyBorder="1" applyAlignment="1">
      <alignment horizontal="center"/>
    </xf>
    <xf numFmtId="0" fontId="6" fillId="0" borderId="3" xfId="0" applyFont="1" applyBorder="1" applyAlignment="1">
      <alignment horizontal="left" vertical="center"/>
    </xf>
    <xf numFmtId="0" fontId="5" fillId="0" borderId="48" xfId="0" applyFont="1" applyBorder="1" applyAlignment="1">
      <alignment horizontal="left"/>
    </xf>
    <xf numFmtId="0" fontId="5" fillId="0" borderId="49"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1"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6" fillId="0" borderId="10"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50" xfId="0" applyFont="1" applyBorder="1" applyAlignment="1">
      <alignment horizontal="left" vertical="center"/>
    </xf>
    <xf numFmtId="164" fontId="6" fillId="0" borderId="22" xfId="0" applyNumberFormat="1" applyFont="1" applyBorder="1" applyAlignment="1">
      <alignment horizontal="center"/>
    </xf>
    <xf numFmtId="0" fontId="34" fillId="0" borderId="0" xfId="0" applyFont="1"/>
    <xf numFmtId="0" fontId="35" fillId="0" borderId="0" xfId="0" applyFont="1"/>
    <xf numFmtId="0" fontId="36" fillId="0" borderId="0" xfId="0" applyFont="1"/>
    <xf numFmtId="49" fontId="7" fillId="0" borderId="0" xfId="0" applyNumberFormat="1" applyFont="1"/>
    <xf numFmtId="0" fontId="12" fillId="0" borderId="0" xfId="0" applyFont="1"/>
    <xf numFmtId="0" fontId="15" fillId="0" borderId="14" xfId="0" applyFont="1" applyBorder="1" applyAlignment="1">
      <alignment horizontal="center" vertical="center"/>
    </xf>
    <xf numFmtId="49" fontId="15" fillId="3" borderId="39" xfId="0" applyNumberFormat="1" applyFont="1" applyFill="1" applyBorder="1" applyAlignment="1">
      <alignment horizontal="center" vertical="center" wrapText="1"/>
    </xf>
    <xf numFmtId="49" fontId="15" fillId="0" borderId="15" xfId="0" applyNumberFormat="1" applyFont="1" applyBorder="1" applyAlignment="1">
      <alignment horizontal="center" vertical="center"/>
    </xf>
    <xf numFmtId="3" fontId="15" fillId="0" borderId="16" xfId="0" applyNumberFormat="1" applyFont="1" applyBorder="1" applyAlignment="1">
      <alignment horizontal="right" vertical="center" wrapText="1"/>
    </xf>
    <xf numFmtId="0" fontId="23" fillId="0" borderId="0" xfId="0" applyFont="1"/>
    <xf numFmtId="0" fontId="18" fillId="0" borderId="14" xfId="0" applyFont="1" applyBorder="1" applyAlignment="1">
      <alignment horizontal="center" vertical="center"/>
    </xf>
    <xf numFmtId="49" fontId="18" fillId="3" borderId="39" xfId="0" applyNumberFormat="1" applyFont="1" applyFill="1" applyBorder="1" applyAlignment="1">
      <alignment horizontal="center" vertical="center" wrapText="1"/>
    </xf>
    <xf numFmtId="49" fontId="18" fillId="0" borderId="39" xfId="0" applyNumberFormat="1" applyFont="1" applyBorder="1" applyAlignment="1">
      <alignment horizontal="center" vertical="center"/>
    </xf>
    <xf numFmtId="3" fontId="18" fillId="0" borderId="16" xfId="0" applyNumberFormat="1" applyFont="1" applyBorder="1" applyAlignment="1">
      <alignment horizontal="right" vertical="center" wrapText="1"/>
    </xf>
    <xf numFmtId="0" fontId="37" fillId="0" borderId="0" xfId="0" applyFont="1"/>
    <xf numFmtId="0" fontId="12" fillId="0" borderId="0" xfId="0" applyFont="1" applyAlignment="1">
      <alignment vertical="center"/>
    </xf>
    <xf numFmtId="0" fontId="23" fillId="0" borderId="0" xfId="0" applyFont="1" applyAlignment="1">
      <alignment horizontal="center" vertical="center"/>
    </xf>
    <xf numFmtId="0" fontId="13" fillId="0" borderId="0" xfId="2"/>
    <xf numFmtId="0" fontId="7" fillId="0" borderId="0" xfId="0" applyFont="1" applyAlignment="1">
      <alignment horizontal="center" vertical="center" wrapText="1"/>
    </xf>
    <xf numFmtId="0" fontId="13" fillId="0" borderId="0" xfId="2" applyAlignment="1">
      <alignment vertical="top"/>
    </xf>
    <xf numFmtId="0" fontId="2" fillId="0" borderId="0" xfId="2" applyFont="1" applyAlignment="1">
      <alignment horizontal="center" vertical="top" wrapText="1"/>
    </xf>
    <xf numFmtId="49" fontId="32" fillId="0" borderId="0" xfId="4" applyNumberFormat="1" applyFont="1" applyAlignment="1">
      <alignment horizontal="left" vertical="center"/>
    </xf>
    <xf numFmtId="0" fontId="6" fillId="0" borderId="0" xfId="2" applyFont="1" applyAlignment="1">
      <alignment horizontal="center" vertical="top"/>
    </xf>
    <xf numFmtId="0" fontId="7" fillId="0" borderId="0" xfId="4" applyFont="1" applyAlignment="1">
      <alignment horizontal="left"/>
    </xf>
    <xf numFmtId="0" fontId="35" fillId="0" borderId="0" xfId="2" applyFont="1"/>
    <xf numFmtId="0" fontId="35" fillId="0" borderId="0" xfId="2" applyFont="1" applyAlignment="1">
      <alignment horizontal="justify" vertical="center"/>
    </xf>
    <xf numFmtId="0" fontId="5" fillId="0" borderId="1" xfId="2" applyFont="1" applyBorder="1" applyAlignment="1">
      <alignment horizontal="center" vertical="top" wrapText="1"/>
    </xf>
    <xf numFmtId="0" fontId="5" fillId="0" borderId="1" xfId="2" applyFont="1" applyBorder="1" applyAlignment="1">
      <alignment horizontal="center" vertical="center"/>
    </xf>
    <xf numFmtId="0" fontId="5" fillId="0" borderId="1" xfId="2" applyFont="1" applyBorder="1" applyAlignment="1">
      <alignment vertical="center"/>
    </xf>
    <xf numFmtId="0" fontId="5" fillId="0" borderId="1" xfId="2" applyFont="1" applyBorder="1" applyAlignment="1">
      <alignment vertical="center" wrapText="1"/>
    </xf>
    <xf numFmtId="0" fontId="5" fillId="0" borderId="1" xfId="2" applyFont="1" applyBorder="1" applyAlignment="1">
      <alignment horizontal="left" vertical="center" wrapText="1"/>
    </xf>
    <xf numFmtId="0" fontId="5" fillId="0" borderId="1" xfId="2" applyFont="1" applyBorder="1" applyAlignment="1">
      <alignment horizontal="center"/>
    </xf>
    <xf numFmtId="0" fontId="41" fillId="0" borderId="0" xfId="3" applyFont="1"/>
    <xf numFmtId="0" fontId="7" fillId="0" borderId="0" xfId="3" applyFont="1"/>
    <xf numFmtId="0" fontId="7" fillId="0" borderId="0" xfId="0" applyFont="1" applyAlignment="1">
      <alignment horizontal="left"/>
    </xf>
    <xf numFmtId="0" fontId="7" fillId="0" borderId="0" xfId="5" applyFont="1"/>
    <xf numFmtId="0" fontId="23" fillId="2" borderId="0" xfId="3" applyFont="1" applyFill="1" applyAlignment="1">
      <alignment horizontal="center" wrapText="1"/>
    </xf>
    <xf numFmtId="0" fontId="7" fillId="0" borderId="0" xfId="3" applyFont="1" applyAlignment="1">
      <alignment horizontal="center" wrapText="1"/>
    </xf>
    <xf numFmtId="0" fontId="41" fillId="0" borderId="0" xfId="5" applyFont="1"/>
    <xf numFmtId="0" fontId="12" fillId="0" borderId="1" xfId="3" applyFont="1" applyBorder="1" applyAlignment="1">
      <alignment horizontal="left" vertical="center"/>
    </xf>
    <xf numFmtId="0" fontId="41" fillId="2" borderId="0" xfId="3" applyFont="1" applyFill="1"/>
    <xf numFmtId="0" fontId="42" fillId="0" borderId="1" xfId="0" applyFont="1" applyBorder="1" applyAlignment="1">
      <alignment horizontal="left" vertical="center" wrapText="1"/>
    </xf>
    <xf numFmtId="0" fontId="12" fillId="0" borderId="0" xfId="3" applyFont="1" applyAlignment="1">
      <alignment horizontal="center"/>
    </xf>
    <xf numFmtId="0" fontId="43" fillId="0" borderId="0" xfId="0" applyFont="1"/>
    <xf numFmtId="0" fontId="12" fillId="2" borderId="0" xfId="3" applyFont="1" applyFill="1" applyAlignment="1">
      <alignment horizontal="left" wrapText="1"/>
    </xf>
    <xf numFmtId="49" fontId="23" fillId="0" borderId="0" xfId="0" applyNumberFormat="1"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left" vertical="center"/>
    </xf>
    <xf numFmtId="168" fontId="12" fillId="0" borderId="0" xfId="0" applyNumberFormat="1" applyFont="1" applyAlignment="1">
      <alignment horizontal="right" vertical="center"/>
    </xf>
    <xf numFmtId="3" fontId="12" fillId="0" borderId="0" xfId="0" applyNumberFormat="1" applyFont="1" applyAlignment="1">
      <alignment horizontal="right" vertical="center"/>
    </xf>
    <xf numFmtId="0" fontId="12" fillId="0" borderId="0" xfId="0" applyFont="1" applyAlignment="1">
      <alignment horizontal="right" vertical="center"/>
    </xf>
    <xf numFmtId="168" fontId="12" fillId="0" borderId="0" xfId="0" applyNumberFormat="1" applyFont="1" applyAlignment="1">
      <alignment vertical="center"/>
    </xf>
    <xf numFmtId="0" fontId="25" fillId="0" borderId="0" xfId="5" applyFont="1" applyAlignment="1">
      <alignment horizontal="center" vertical="center"/>
    </xf>
    <xf numFmtId="0" fontId="25" fillId="0" borderId="0" xfId="5" applyFont="1" applyAlignment="1">
      <alignment horizontal="center"/>
    </xf>
    <xf numFmtId="168" fontId="44" fillId="0" borderId="0" xfId="5" applyNumberFormat="1" applyFont="1"/>
    <xf numFmtId="0" fontId="44" fillId="0" borderId="0" xfId="5" applyFont="1"/>
    <xf numFmtId="168" fontId="44" fillId="0" borderId="0" xfId="5" applyNumberFormat="1" applyFont="1" applyAlignment="1">
      <alignment vertical="center"/>
    </xf>
    <xf numFmtId="0" fontId="5" fillId="2" borderId="1" xfId="0" quotePrefix="1" applyFont="1" applyFill="1" applyBorder="1" applyAlignment="1">
      <alignment vertical="center" wrapText="1"/>
    </xf>
    <xf numFmtId="0" fontId="7" fillId="0" borderId="0" xfId="0" applyFont="1" applyAlignment="1">
      <alignment horizontal="left" vertical="top" wrapText="1"/>
    </xf>
    <xf numFmtId="0" fontId="7" fillId="0" borderId="4" xfId="0" applyFont="1" applyBorder="1"/>
    <xf numFmtId="0" fontId="7" fillId="2" borderId="0" xfId="0" applyFont="1" applyFill="1"/>
    <xf numFmtId="0" fontId="23" fillId="0" borderId="0" xfId="0" applyFont="1" applyAlignment="1">
      <alignment horizontal="center" vertical="center" wrapText="1"/>
    </xf>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7" xfId="0" applyFont="1" applyBorder="1" applyAlignment="1">
      <alignment horizontal="left" vertical="center" wrapText="1"/>
    </xf>
    <xf numFmtId="3" fontId="7" fillId="0" borderId="8" xfId="0" applyNumberFormat="1" applyFont="1" applyBorder="1" applyAlignment="1">
      <alignment horizontal="right" vertical="center" wrapText="1"/>
    </xf>
    <xf numFmtId="0" fontId="18" fillId="0" borderId="1" xfId="0" applyFont="1" applyBorder="1" applyAlignment="1">
      <alignment horizontal="left" vertical="center" wrapText="1"/>
    </xf>
    <xf numFmtId="3" fontId="18" fillId="0" borderId="10" xfId="0" applyNumberFormat="1" applyFont="1" applyBorder="1" applyAlignment="1">
      <alignment horizontal="right" vertical="center" wrapText="1"/>
    </xf>
    <xf numFmtId="0" fontId="7" fillId="0" borderId="1" xfId="0" applyFont="1" applyBorder="1" applyAlignment="1">
      <alignment vertical="center" wrapText="1"/>
    </xf>
    <xf numFmtId="3" fontId="7" fillId="0" borderId="10" xfId="0" applyNumberFormat="1" applyFont="1" applyBorder="1" applyAlignment="1">
      <alignment horizontal="right" vertical="center" wrapText="1"/>
    </xf>
    <xf numFmtId="3" fontId="18" fillId="0" borderId="13" xfId="0" applyNumberFormat="1" applyFont="1" applyBorder="1" applyAlignment="1">
      <alignment horizontal="right" vertical="center" wrapText="1"/>
    </xf>
    <xf numFmtId="0" fontId="38" fillId="0" borderId="15" xfId="0" applyFont="1" applyBorder="1" applyAlignment="1">
      <alignment horizontal="center" vertical="center" wrapText="1"/>
    </xf>
    <xf numFmtId="0" fontId="30" fillId="0" borderId="15" xfId="0" applyFont="1" applyBorder="1" applyAlignment="1">
      <alignment horizontal="center" vertical="center" wrapText="1"/>
    </xf>
    <xf numFmtId="3" fontId="15" fillId="0" borderId="16" xfId="0" applyNumberFormat="1" applyFont="1" applyBorder="1" applyAlignment="1">
      <alignment horizontal="center" vertical="center" wrapText="1"/>
    </xf>
    <xf numFmtId="49" fontId="12" fillId="3" borderId="0" xfId="0" applyNumberFormat="1" applyFont="1" applyFill="1" applyAlignment="1">
      <alignment horizontal="center" vertical="center" wrapText="1"/>
    </xf>
    <xf numFmtId="49" fontId="12" fillId="0" borderId="0" xfId="0" applyNumberFormat="1" applyFont="1"/>
    <xf numFmtId="0" fontId="39" fillId="0" borderId="0" xfId="0" applyFont="1" applyAlignment="1">
      <alignment horizontal="center" vertical="center" wrapText="1"/>
    </xf>
    <xf numFmtId="0" fontId="39" fillId="0" borderId="0" xfId="0" applyFont="1" applyAlignment="1">
      <alignment vertical="center" wrapText="1"/>
    </xf>
    <xf numFmtId="3" fontId="23" fillId="0" borderId="0" xfId="0" applyNumberFormat="1" applyFont="1" applyAlignment="1">
      <alignment horizontal="right" vertical="center" wrapText="1"/>
    </xf>
    <xf numFmtId="49" fontId="23" fillId="0" borderId="0" xfId="0" applyNumberFormat="1" applyFont="1" applyAlignment="1">
      <alignment horizontal="center"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19" fillId="0" borderId="0" xfId="0" applyFont="1" applyAlignment="1">
      <alignment horizontal="right" vertical="center"/>
    </xf>
    <xf numFmtId="9" fontId="19" fillId="0" borderId="0" xfId="0" applyNumberFormat="1" applyFont="1" applyAlignment="1">
      <alignment horizontal="right" vertical="center"/>
    </xf>
    <xf numFmtId="9" fontId="7" fillId="0" borderId="0" xfId="0" applyNumberFormat="1" applyFont="1" applyAlignment="1">
      <alignment vertical="center"/>
    </xf>
    <xf numFmtId="49" fontId="23"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8"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5" fillId="0" borderId="0" xfId="0" applyFont="1"/>
    <xf numFmtId="49" fontId="20" fillId="0" borderId="15" xfId="0" applyNumberFormat="1" applyFont="1" applyBorder="1" applyAlignment="1">
      <alignment horizontal="center" vertical="center"/>
    </xf>
    <xf numFmtId="49" fontId="20" fillId="0" borderId="39"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0" fontId="20" fillId="3" borderId="18" xfId="0" applyFont="1" applyFill="1" applyBorder="1" applyAlignment="1">
      <alignment horizontal="left" vertical="center" wrapText="1"/>
    </xf>
    <xf numFmtId="49" fontId="20" fillId="3" borderId="18" xfId="0" applyNumberFormat="1" applyFont="1" applyFill="1" applyBorder="1" applyAlignment="1">
      <alignment horizontal="center" vertical="center" wrapText="1"/>
    </xf>
    <xf numFmtId="0" fontId="20" fillId="3" borderId="18" xfId="0" applyFont="1" applyFill="1" applyBorder="1" applyAlignment="1">
      <alignment horizontal="right" vertical="center" wrapText="1"/>
    </xf>
    <xf numFmtId="49" fontId="25" fillId="0" borderId="18"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25" fillId="0" borderId="1" xfId="0" applyFont="1" applyBorder="1" applyAlignment="1">
      <alignment vertical="center" wrapText="1"/>
    </xf>
    <xf numFmtId="3" fontId="25" fillId="0" borderId="1" xfId="0" applyNumberFormat="1" applyFont="1" applyBorder="1" applyAlignment="1">
      <alignment vertical="center"/>
    </xf>
    <xf numFmtId="3" fontId="25" fillId="0" borderId="1" xfId="0" applyNumberFormat="1" applyFont="1" applyBorder="1" applyAlignment="1">
      <alignment horizontal="right" vertical="center" wrapText="1"/>
    </xf>
    <xf numFmtId="0" fontId="20" fillId="0" borderId="38" xfId="0" applyFont="1" applyBorder="1" applyAlignment="1">
      <alignment horizontal="center" vertical="center"/>
    </xf>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9" fontId="20" fillId="3" borderId="0" xfId="0" applyNumberFormat="1" applyFont="1" applyFill="1" applyAlignment="1">
      <alignment horizontal="center" vertical="center" wrapText="1"/>
    </xf>
    <xf numFmtId="0" fontId="25" fillId="0" borderId="0" xfId="0" applyFont="1" applyAlignment="1">
      <alignment horizontal="right" vertical="center"/>
    </xf>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20" fillId="3" borderId="15" xfId="0" applyFont="1" applyFill="1" applyBorder="1" applyAlignment="1">
      <alignment horizontal="left" vertical="center"/>
    </xf>
    <xf numFmtId="164" fontId="6" fillId="0" borderId="1" xfId="0" applyNumberFormat="1" applyFont="1" applyBorder="1" applyAlignment="1">
      <alignment horizontal="right" vertical="center"/>
    </xf>
    <xf numFmtId="1" fontId="6" fillId="0" borderId="35" xfId="0" applyNumberFormat="1" applyFont="1" applyBorder="1" applyAlignment="1">
      <alignment horizontal="center"/>
    </xf>
    <xf numFmtId="0" fontId="15" fillId="0" borderId="0" xfId="0" applyFont="1" applyAlignment="1">
      <alignment horizontal="left"/>
    </xf>
    <xf numFmtId="0" fontId="30" fillId="0" borderId="0" xfId="0" applyFont="1" applyAlignment="1">
      <alignment horizontal="left"/>
    </xf>
    <xf numFmtId="0" fontId="15" fillId="0" borderId="0" xfId="0" applyFont="1" applyAlignment="1">
      <alignment horizontal="left" wrapText="1"/>
    </xf>
    <xf numFmtId="3" fontId="30" fillId="0" borderId="0" xfId="0" applyNumberFormat="1" applyFont="1" applyAlignment="1">
      <alignment horizontal="left"/>
    </xf>
    <xf numFmtId="2" fontId="15" fillId="0" borderId="0" xfId="0" applyNumberFormat="1" applyFont="1" applyAlignment="1">
      <alignment horizontal="left"/>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3" fontId="24"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12" fillId="2" borderId="1" xfId="3" applyFont="1" applyFill="1" applyBorder="1" applyAlignment="1">
      <alignment horizontal="left" vertical="center" wrapText="1"/>
    </xf>
    <xf numFmtId="0" fontId="6" fillId="0" borderId="1" xfId="0" applyFont="1" applyBorder="1" applyAlignment="1">
      <alignment vertical="center" wrapText="1"/>
    </xf>
    <xf numFmtId="164" fontId="0" fillId="0" borderId="0" xfId="0" applyNumberFormat="1"/>
    <xf numFmtId="0" fontId="17" fillId="0" borderId="1" xfId="0" applyFont="1" applyBorder="1" applyAlignment="1">
      <alignment vertical="center" wrapText="1"/>
    </xf>
    <xf numFmtId="164" fontId="17" fillId="0" borderId="1" xfId="0" applyNumberFormat="1" applyFont="1" applyBorder="1" applyAlignment="1">
      <alignment horizontal="right"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4" fontId="5" fillId="0" borderId="21" xfId="0" applyNumberFormat="1" applyFont="1" applyBorder="1" applyAlignment="1">
      <alignment horizontal="right" vertical="center"/>
    </xf>
    <xf numFmtId="0" fontId="25" fillId="3" borderId="1" xfId="0" applyFont="1" applyFill="1" applyBorder="1" applyAlignment="1">
      <alignment horizontal="left" vertical="center" wrapText="1"/>
    </xf>
    <xf numFmtId="166" fontId="25" fillId="0" borderId="1" xfId="1" applyNumberFormat="1" applyFont="1" applyFill="1" applyBorder="1" applyAlignment="1">
      <alignment horizontal="right" vertical="center" wrapText="1"/>
    </xf>
    <xf numFmtId="0" fontId="5" fillId="0" borderId="43" xfId="0" quotePrefix="1" applyFont="1" applyBorder="1" applyAlignment="1">
      <alignment vertical="center" wrapText="1"/>
    </xf>
    <xf numFmtId="164" fontId="5" fillId="2" borderId="21" xfId="0" applyNumberFormat="1" applyFont="1" applyFill="1" applyBorder="1" applyAlignment="1">
      <alignment horizontal="right" vertical="center"/>
    </xf>
    <xf numFmtId="164" fontId="5" fillId="0" borderId="22" xfId="0" applyNumberFormat="1" applyFont="1" applyBorder="1" applyAlignment="1">
      <alignment horizontal="right" vertical="center"/>
    </xf>
    <xf numFmtId="0" fontId="23" fillId="0" borderId="6" xfId="3" applyFont="1" applyBorder="1" applyAlignment="1">
      <alignment horizontal="center"/>
    </xf>
    <xf numFmtId="0" fontId="23" fillId="0" borderId="7" xfId="3" applyFont="1" applyBorder="1" applyAlignment="1">
      <alignment horizontal="left" vertical="center"/>
    </xf>
    <xf numFmtId="0" fontId="12" fillId="0" borderId="9" xfId="3" applyFont="1" applyBorder="1" applyAlignment="1">
      <alignment horizontal="center"/>
    </xf>
    <xf numFmtId="0" fontId="12" fillId="0" borderId="9" xfId="3" applyFont="1" applyBorder="1" applyAlignment="1">
      <alignment horizontal="center" vertical="center"/>
    </xf>
    <xf numFmtId="0" fontId="12" fillId="2" borderId="9" xfId="3" applyFont="1" applyFill="1" applyBorder="1" applyAlignment="1">
      <alignment horizontal="center" vertical="center"/>
    </xf>
    <xf numFmtId="0" fontId="12" fillId="0" borderId="20" xfId="3" applyFont="1" applyBorder="1" applyAlignment="1">
      <alignment horizontal="center" vertical="center"/>
    </xf>
    <xf numFmtId="0" fontId="12" fillId="2" borderId="21" xfId="3" applyFont="1" applyFill="1" applyBorder="1" applyAlignment="1">
      <alignment horizontal="left" vertical="center" wrapText="1"/>
    </xf>
    <xf numFmtId="0" fontId="41" fillId="0" borderId="0" xfId="3" applyFont="1" applyAlignment="1">
      <alignment vertical="center"/>
    </xf>
    <xf numFmtId="0" fontId="15" fillId="0" borderId="0" xfId="0" applyFont="1" applyAlignment="1">
      <alignment horizontal="center" vertical="center"/>
    </xf>
    <xf numFmtId="0" fontId="36" fillId="0" borderId="0" xfId="2" applyFont="1"/>
    <xf numFmtId="49" fontId="15" fillId="3" borderId="0" xfId="0" applyNumberFormat="1" applyFont="1" applyFill="1" applyAlignment="1">
      <alignment horizontal="center" vertical="center" wrapText="1"/>
    </xf>
    <xf numFmtId="49" fontId="15" fillId="0" borderId="0" xfId="0" applyNumberFormat="1" applyFont="1" applyAlignment="1">
      <alignment horizontal="center" vertical="center"/>
    </xf>
    <xf numFmtId="0" fontId="38" fillId="0" borderId="0" xfId="0" applyFont="1" applyAlignment="1">
      <alignment horizontal="center" vertical="center" wrapText="1"/>
    </xf>
    <xf numFmtId="0" fontId="30" fillId="0" borderId="0" xfId="0" applyFont="1" applyAlignment="1">
      <alignment horizontal="center" vertical="center" wrapText="1"/>
    </xf>
    <xf numFmtId="3" fontId="15" fillId="0" borderId="0" xfId="0" applyNumberFormat="1" applyFont="1" applyAlignment="1">
      <alignment horizontal="center" vertical="center" wrapText="1"/>
    </xf>
    <xf numFmtId="0" fontId="5" fillId="0" borderId="1" xfId="0" applyFont="1" applyBorder="1" applyAlignment="1">
      <alignment horizontal="left" vertical="center" wrapText="1"/>
    </xf>
    <xf numFmtId="0" fontId="5" fillId="2" borderId="9" xfId="0" applyFont="1" applyFill="1" applyBorder="1" applyAlignment="1">
      <alignment horizontal="center" vertical="center" wrapText="1"/>
    </xf>
    <xf numFmtId="3" fontId="6" fillId="0" borderId="35"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6" fillId="0" borderId="35" xfId="0" applyNumberFormat="1" applyFont="1" applyBorder="1" applyAlignment="1">
      <alignment horizontal="center"/>
    </xf>
    <xf numFmtId="0" fontId="16" fillId="0" borderId="56" xfId="0" applyFont="1" applyBorder="1" applyAlignment="1">
      <alignment horizontal="center" vertical="center" textRotation="90"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48" fillId="0" borderId="55" xfId="0" applyFont="1" applyBorder="1" applyAlignment="1">
      <alignment horizontal="center" vertical="center" wrapText="1"/>
    </xf>
    <xf numFmtId="0" fontId="48" fillId="0" borderId="56" xfId="0" applyFont="1" applyBorder="1" applyAlignment="1">
      <alignment horizontal="center" vertical="center" wrapText="1"/>
    </xf>
    <xf numFmtId="3" fontId="48" fillId="0" borderId="56" xfId="0" applyNumberFormat="1" applyFont="1" applyBorder="1" applyAlignment="1">
      <alignment horizontal="right" vertical="center" wrapText="1"/>
    </xf>
    <xf numFmtId="0" fontId="49" fillId="0" borderId="55" xfId="0" applyFont="1" applyBorder="1" applyAlignment="1">
      <alignment horizontal="center" vertical="center" wrapText="1"/>
    </xf>
    <xf numFmtId="0" fontId="45" fillId="0" borderId="0" xfId="0" applyFont="1"/>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59" xfId="0" applyFont="1" applyBorder="1" applyAlignment="1">
      <alignment horizontal="left" vertical="center" wrapText="1"/>
    </xf>
    <xf numFmtId="3" fontId="16" fillId="0" borderId="59" xfId="0" applyNumberFormat="1" applyFont="1" applyBorder="1" applyAlignment="1">
      <alignment horizontal="right" vertical="center" wrapText="1"/>
    </xf>
    <xf numFmtId="4" fontId="16" fillId="0" borderId="59" xfId="0" applyNumberFormat="1" applyFont="1" applyBorder="1" applyAlignment="1">
      <alignment horizontal="right" vertical="center" wrapText="1"/>
    </xf>
    <xf numFmtId="0" fontId="49" fillId="0" borderId="56" xfId="0" applyFont="1" applyBorder="1" applyAlignment="1">
      <alignment horizontal="center" vertical="center" wrapText="1"/>
    </xf>
    <xf numFmtId="49" fontId="49" fillId="0" borderId="56" xfId="0" applyNumberFormat="1" applyFont="1" applyBorder="1" applyAlignment="1">
      <alignment horizontal="center" vertical="center" wrapText="1"/>
    </xf>
    <xf numFmtId="0" fontId="49" fillId="0" borderId="56" xfId="0" applyFont="1" applyBorder="1" applyAlignment="1">
      <alignment horizontal="left" vertical="center" wrapText="1"/>
    </xf>
    <xf numFmtId="3" fontId="49" fillId="0" borderId="56" xfId="0" applyNumberFormat="1" applyFont="1" applyBorder="1" applyAlignment="1">
      <alignment horizontal="right" vertical="center" wrapText="1"/>
    </xf>
    <xf numFmtId="4" fontId="49" fillId="0" borderId="56" xfId="0" applyNumberFormat="1" applyFont="1" applyBorder="1" applyAlignment="1">
      <alignment horizontal="right" vertical="center" wrapText="1"/>
    </xf>
    <xf numFmtId="0" fontId="48" fillId="0" borderId="56" xfId="0" applyFont="1" applyBorder="1" applyAlignment="1">
      <alignment vertical="center" wrapText="1"/>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40" xfId="0" quotePrefix="1" applyFont="1" applyBorder="1" applyAlignment="1">
      <alignment vertical="center" wrapText="1"/>
    </xf>
    <xf numFmtId="164" fontId="5" fillId="0" borderId="27" xfId="0" applyNumberFormat="1" applyFont="1" applyBorder="1" applyAlignment="1">
      <alignment horizontal="right" vertical="center"/>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8" xfId="0" quotePrefix="1" applyFont="1" applyFill="1" applyBorder="1"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64" fontId="6" fillId="2" borderId="25" xfId="0" applyNumberFormat="1" applyFont="1" applyFill="1" applyBorder="1" applyAlignment="1">
      <alignment horizontal="right" vertical="center"/>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7" xfId="0" applyFont="1" applyBorder="1" applyAlignment="1">
      <alignment horizontal="left" vertical="center" wrapText="1"/>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164" fontId="7" fillId="2" borderId="18" xfId="0" applyNumberFormat="1" applyFont="1" applyFill="1" applyBorder="1" applyAlignment="1">
      <alignment horizontal="right" vertical="center"/>
    </xf>
    <xf numFmtId="164" fontId="7" fillId="0" borderId="10"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47" fillId="0" borderId="0" xfId="0" applyFont="1" applyAlignment="1">
      <alignment horizontal="center" vertical="center"/>
    </xf>
    <xf numFmtId="0" fontId="34" fillId="0" borderId="45" xfId="0" applyFont="1" applyBorder="1" applyAlignment="1">
      <alignment horizontal="center" vertical="center"/>
    </xf>
    <xf numFmtId="0" fontId="35" fillId="0" borderId="32" xfId="0" applyFont="1" applyBorder="1" applyAlignment="1">
      <alignment horizontal="center" vertical="center"/>
    </xf>
    <xf numFmtId="3" fontId="5" fillId="0" borderId="47" xfId="0" applyNumberFormat="1" applyFont="1" applyBorder="1" applyAlignment="1">
      <alignment horizontal="center"/>
    </xf>
    <xf numFmtId="3" fontId="6" fillId="0" borderId="47" xfId="0" applyNumberFormat="1" applyFont="1" applyBorder="1" applyAlignment="1">
      <alignment horizontal="center" vertical="center"/>
    </xf>
    <xf numFmtId="0" fontId="48" fillId="0" borderId="60"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53" xfId="0" quotePrefix="1" applyFont="1" applyBorder="1" applyAlignment="1">
      <alignment horizontal="left" vertical="center" wrapText="1"/>
    </xf>
    <xf numFmtId="3" fontId="48" fillId="0" borderId="53" xfId="0" applyNumberFormat="1" applyFont="1" applyBorder="1" applyAlignment="1">
      <alignment horizontal="right" vertical="center" wrapText="1"/>
    </xf>
    <xf numFmtId="0" fontId="49" fillId="0" borderId="60" xfId="0" applyFont="1" applyBorder="1" applyAlignment="1">
      <alignment horizontal="center" vertical="center" wrapText="1"/>
    </xf>
    <xf numFmtId="0" fontId="49" fillId="0" borderId="53" xfId="0" applyFont="1" applyBorder="1" applyAlignment="1">
      <alignment horizontal="center" vertical="center" wrapText="1"/>
    </xf>
    <xf numFmtId="0" fontId="49" fillId="0" borderId="53" xfId="0" quotePrefix="1" applyFont="1" applyBorder="1" applyAlignment="1">
      <alignment horizontal="left" vertical="center" wrapText="1"/>
    </xf>
    <xf numFmtId="3" fontId="49" fillId="0" borderId="53" xfId="0" applyNumberFormat="1" applyFont="1" applyBorder="1" applyAlignment="1">
      <alignment horizontal="right"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48" fillId="0" borderId="0" xfId="0" applyFont="1" applyAlignment="1">
      <alignment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9" xfId="0" quotePrefix="1" applyFont="1" applyFill="1" applyBorder="1" applyAlignment="1">
      <alignment vertical="center" wrapText="1"/>
    </xf>
    <xf numFmtId="0" fontId="6" fillId="2" borderId="15" xfId="0" quotePrefix="1" applyFont="1" applyFill="1" applyBorder="1" applyAlignment="1">
      <alignment vertical="center" wrapText="1"/>
    </xf>
    <xf numFmtId="164"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6" fillId="2" borderId="25" xfId="0" quotePrefix="1" applyFont="1" applyFill="1" applyBorder="1" applyAlignment="1">
      <alignment vertical="center" wrapText="1"/>
    </xf>
    <xf numFmtId="164" fontId="6" fillId="2" borderId="25" xfId="0" applyNumberFormat="1" applyFont="1" applyFill="1" applyBorder="1" applyAlignment="1">
      <alignment vertical="center"/>
    </xf>
    <xf numFmtId="164" fontId="6" fillId="2" borderId="29" xfId="0" applyNumberFormat="1" applyFont="1" applyFill="1" applyBorder="1" applyAlignment="1">
      <alignment vertical="center"/>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left" vertical="center"/>
    </xf>
    <xf numFmtId="2" fontId="23" fillId="2" borderId="0" xfId="0" applyNumberFormat="1" applyFont="1" applyFill="1" applyAlignment="1">
      <alignment horizontal="left" vertical="center"/>
    </xf>
    <xf numFmtId="169" fontId="46" fillId="2" borderId="0" xfId="0" applyNumberFormat="1" applyFont="1" applyFill="1"/>
    <xf numFmtId="164" fontId="5" fillId="2" borderId="0" xfId="0" applyNumberFormat="1" applyFont="1" applyFill="1"/>
    <xf numFmtId="49" fontId="7" fillId="0" borderId="11"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3" fontId="49" fillId="0" borderId="53" xfId="0" applyNumberFormat="1" applyFont="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6" fontId="25" fillId="0" borderId="27"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0" fontId="50" fillId="2" borderId="17" xfId="0" applyFont="1" applyFill="1" applyBorder="1" applyAlignment="1">
      <alignment horizontal="center" vertical="center" wrapText="1"/>
    </xf>
    <xf numFmtId="0" fontId="50" fillId="2" borderId="1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166" fontId="20" fillId="0" borderId="15" xfId="1" applyNumberFormat="1" applyFont="1" applyFill="1" applyBorder="1" applyAlignment="1">
      <alignment horizontal="right" vertical="center" wrapText="1"/>
    </xf>
    <xf numFmtId="166" fontId="24" fillId="0" borderId="18" xfId="1" applyNumberFormat="1" applyFont="1" applyFill="1" applyBorder="1" applyAlignment="1">
      <alignment horizontal="right" vertical="center" wrapText="1"/>
    </xf>
    <xf numFmtId="0" fontId="24" fillId="3" borderId="18" xfId="0" applyFont="1" applyFill="1" applyBorder="1" applyAlignment="1">
      <alignment horizontal="left" vertical="center" wrapText="1"/>
    </xf>
    <xf numFmtId="3" fontId="24" fillId="0" borderId="18" xfId="0" applyNumberFormat="1" applyFont="1" applyBorder="1" applyAlignment="1">
      <alignment horizontal="righ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166" fontId="25" fillId="0" borderId="12" xfId="1" applyNumberFormat="1" applyFont="1" applyFill="1" applyBorder="1" applyAlignment="1">
      <alignment horizontal="right" vertical="center" wrapText="1"/>
    </xf>
    <xf numFmtId="166" fontId="3" fillId="0" borderId="0" xfId="0" applyNumberFormat="1" applyFont="1"/>
    <xf numFmtId="49" fontId="20" fillId="0" borderId="15" xfId="0" applyNumberFormat="1" applyFont="1" applyBorder="1" applyAlignment="1">
      <alignment horizontal="center" vertical="center" wrapText="1"/>
    </xf>
    <xf numFmtId="0" fontId="24" fillId="0" borderId="1" xfId="0" applyFont="1" applyBorder="1" applyAlignment="1">
      <alignment vertical="center" wrapText="1"/>
    </xf>
    <xf numFmtId="166" fontId="19" fillId="0" borderId="0" xfId="0" applyNumberFormat="1" applyFont="1"/>
    <xf numFmtId="164" fontId="17" fillId="2" borderId="1" xfId="0" applyNumberFormat="1" applyFont="1" applyFill="1" applyBorder="1" applyAlignment="1">
      <alignment horizontal="right" vertical="center"/>
    </xf>
    <xf numFmtId="0" fontId="5" fillId="0" borderId="21" xfId="0" applyFont="1" applyBorder="1" applyAlignment="1">
      <alignment horizontal="center" vertical="center" wrapText="1"/>
    </xf>
    <xf numFmtId="49" fontId="25" fillId="0" borderId="9" xfId="0" applyNumberFormat="1" applyFont="1" applyBorder="1" applyAlignment="1">
      <alignment horizontal="center" vertical="center"/>
    </xf>
    <xf numFmtId="9" fontId="25" fillId="0" borderId="10"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164" fontId="7" fillId="2" borderId="19"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4" fillId="0" borderId="1" xfId="0" applyNumberFormat="1" applyFont="1" applyBorder="1" applyAlignment="1">
      <alignment vertical="center"/>
    </xf>
    <xf numFmtId="9" fontId="24" fillId="0" borderId="1" xfId="0" applyNumberFormat="1" applyFont="1" applyBorder="1" applyAlignment="1">
      <alignment vertical="center" wrapText="1"/>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9" xfId="0" applyFont="1" applyBorder="1" applyAlignment="1">
      <alignment horizontal="center" vertical="center"/>
    </xf>
    <xf numFmtId="0" fontId="16" fillId="0" borderId="9" xfId="0" applyFont="1" applyBorder="1" applyAlignment="1">
      <alignment horizontal="center" vertical="center"/>
    </xf>
    <xf numFmtId="0" fontId="16" fillId="0" borderId="5"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5" fillId="2" borderId="28" xfId="0" applyNumberFormat="1" applyFont="1" applyFill="1" applyBorder="1" applyAlignment="1">
      <alignment vertical="center"/>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3" fontId="5" fillId="2" borderId="27" xfId="0" applyNumberFormat="1" applyFont="1" applyFill="1" applyBorder="1" applyAlignment="1">
      <alignment vertical="center"/>
    </xf>
    <xf numFmtId="49" fontId="7" fillId="0" borderId="17"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0" fontId="7" fillId="0" borderId="18" xfId="0" applyFont="1" applyFill="1" applyBorder="1" applyAlignment="1">
      <alignment vertical="center" wrapText="1"/>
    </xf>
    <xf numFmtId="0" fontId="6" fillId="0" borderId="1" xfId="0" applyFont="1" applyFill="1" applyBorder="1" applyAlignment="1">
      <alignment horizontal="centerContinuous" vertical="center"/>
    </xf>
    <xf numFmtId="0" fontId="6" fillId="0" borderId="1" xfId="0" applyFont="1" applyFill="1" applyBorder="1" applyAlignment="1">
      <alignment horizontal="centerContinuous" vertical="center" wrapText="1"/>
    </xf>
    <xf numFmtId="0" fontId="5" fillId="0" borderId="12" xfId="0" applyFont="1" applyFill="1" applyBorder="1" applyAlignment="1">
      <alignment horizontal="centerContinuous" vertical="center"/>
    </xf>
    <xf numFmtId="0" fontId="5" fillId="0" borderId="12" xfId="0" applyFont="1" applyFill="1" applyBorder="1" applyAlignment="1">
      <alignment horizontal="centerContinuous" vertical="center" wrapText="1"/>
    </xf>
    <xf numFmtId="49" fontId="7" fillId="0" borderId="26" xfId="0" applyNumberFormat="1"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0" xfId="0" quotePrefix="1" applyFont="1" applyFill="1" applyBorder="1" applyAlignment="1">
      <alignment vertical="center" wrapText="1"/>
    </xf>
    <xf numFmtId="0" fontId="7" fillId="0" borderId="27" xfId="0" quotePrefix="1" applyFont="1" applyFill="1" applyBorder="1" applyAlignment="1">
      <alignment vertical="center" wrapText="1"/>
    </xf>
    <xf numFmtId="49" fontId="7" fillId="0" borderId="9"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quotePrefix="1" applyFont="1" applyFill="1" applyBorder="1" applyAlignment="1">
      <alignment vertical="center" wrapText="1"/>
    </xf>
    <xf numFmtId="0" fontId="7" fillId="0" borderId="1" xfId="0" quotePrefix="1" applyFont="1" applyFill="1" applyBorder="1" applyAlignment="1">
      <alignment vertical="center" wrapText="1"/>
    </xf>
    <xf numFmtId="0" fontId="7" fillId="0" borderId="4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3" xfId="0" quotePrefix="1" applyFont="1" applyFill="1" applyBorder="1" applyAlignment="1">
      <alignment vertical="center" wrapText="1"/>
    </xf>
    <xf numFmtId="164" fontId="7" fillId="2" borderId="12"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5" xfId="0" applyFont="1" applyBorder="1" applyAlignment="1">
      <alignment horizontal="left" vertical="center" wrapText="1"/>
    </xf>
    <xf numFmtId="164" fontId="15" fillId="2" borderId="15" xfId="0" applyNumberFormat="1" applyFont="1" applyFill="1" applyBorder="1" applyAlignment="1">
      <alignment horizontal="right" vertical="center"/>
    </xf>
    <xf numFmtId="164" fontId="15" fillId="2" borderId="16" xfId="0" applyNumberFormat="1" applyFont="1" applyFill="1" applyBorder="1" applyAlignment="1">
      <alignment horizontal="right" vertical="center"/>
    </xf>
    <xf numFmtId="0" fontId="6" fillId="2" borderId="39" xfId="0" applyFont="1" applyFill="1" applyBorder="1" applyAlignment="1">
      <alignment vertical="center" wrapText="1"/>
    </xf>
    <xf numFmtId="164" fontId="7" fillId="0" borderId="27" xfId="0" applyNumberFormat="1" applyFont="1" applyBorder="1" applyAlignment="1">
      <alignment horizontal="right" vertical="center"/>
    </xf>
    <xf numFmtId="49" fontId="6" fillId="0" borderId="15" xfId="0" applyNumberFormat="1" applyFont="1" applyBorder="1" applyAlignment="1">
      <alignment horizontal="center" vertical="center" wrapText="1"/>
    </xf>
    <xf numFmtId="164" fontId="15" fillId="0" borderId="15" xfId="0" applyNumberFormat="1" applyFont="1" applyBorder="1" applyAlignment="1">
      <alignment horizontal="right" vertical="center"/>
    </xf>
    <xf numFmtId="0" fontId="18" fillId="0" borderId="6" xfId="0"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0" fontId="18" fillId="0" borderId="7" xfId="0" applyFont="1" applyFill="1" applyBorder="1" applyAlignment="1">
      <alignment horizontal="left" vertical="center" wrapText="1"/>
    </xf>
    <xf numFmtId="0" fontId="7" fillId="0" borderId="11"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12" xfId="0" quotePrefix="1"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31" xfId="0" quotePrefix="1" applyFont="1" applyFill="1" applyBorder="1" applyAlignment="1">
      <alignment vertical="center" wrapText="1"/>
    </xf>
    <xf numFmtId="164" fontId="18" fillId="2" borderId="27" xfId="0" applyNumberFormat="1" applyFont="1" applyFill="1" applyBorder="1" applyAlignment="1">
      <alignment horizontal="right" vertical="center"/>
    </xf>
    <xf numFmtId="164" fontId="18" fillId="0" borderId="27" xfId="0" applyNumberFormat="1" applyFont="1" applyBorder="1" applyAlignment="1">
      <alignment horizontal="right" vertical="center"/>
    </xf>
    <xf numFmtId="164" fontId="18" fillId="0" borderId="12" xfId="0" applyNumberFormat="1" applyFont="1" applyBorder="1" applyAlignment="1">
      <alignment horizontal="right" vertical="center"/>
    </xf>
    <xf numFmtId="164" fontId="18" fillId="0" borderId="13" xfId="0" applyNumberFormat="1" applyFont="1" applyBorder="1" applyAlignment="1">
      <alignment horizontal="right" vertical="center"/>
    </xf>
    <xf numFmtId="164" fontId="5" fillId="0" borderId="18" xfId="0" applyNumberFormat="1" applyFont="1" applyFill="1" applyBorder="1" applyAlignment="1">
      <alignment horizontal="right" vertical="center"/>
    </xf>
    <xf numFmtId="0" fontId="7" fillId="0" borderId="7" xfId="0" quotePrefix="1" applyFont="1" applyFill="1" applyBorder="1" applyAlignment="1">
      <alignment vertical="center" wrapText="1"/>
    </xf>
    <xf numFmtId="0" fontId="7" fillId="0" borderId="0" xfId="0" applyFont="1" applyAlignment="1">
      <alignment horizontal="left" vertical="center"/>
    </xf>
    <xf numFmtId="0" fontId="23" fillId="0" borderId="0" xfId="0" applyFont="1" applyAlignment="1">
      <alignment horizontal="left" vertical="center"/>
    </xf>
    <xf numFmtId="0" fontId="25" fillId="0" borderId="1" xfId="0" applyFont="1" applyBorder="1" applyAlignment="1">
      <alignment horizontal="center" vertical="center" wrapText="1"/>
    </xf>
    <xf numFmtId="170" fontId="8" fillId="2" borderId="18" xfId="0" applyNumberFormat="1" applyFont="1" applyFill="1" applyBorder="1" applyAlignment="1">
      <alignmen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7" fillId="0" borderId="0" xfId="0" applyFont="1" applyBorder="1"/>
    <xf numFmtId="9" fontId="19" fillId="0" borderId="0" xfId="0" applyNumberFormat="1" applyFont="1" applyBorder="1" applyAlignment="1">
      <alignment horizontal="right" vertical="center"/>
    </xf>
    <xf numFmtId="0" fontId="7" fillId="2" borderId="0" xfId="0" applyFont="1" applyFill="1" applyBorder="1" applyAlignment="1">
      <alignment vertical="center"/>
    </xf>
    <xf numFmtId="0" fontId="19" fillId="0" borderId="0" xfId="0" applyFont="1" applyBorder="1" applyAlignment="1">
      <alignment vertical="center"/>
    </xf>
    <xf numFmtId="0" fontId="23" fillId="0" borderId="15" xfId="0" applyFont="1" applyBorder="1" applyAlignment="1">
      <alignment vertical="center" wrapText="1"/>
    </xf>
    <xf numFmtId="0" fontId="37" fillId="0" borderId="27" xfId="0" applyFont="1" applyBorder="1" applyAlignment="1">
      <alignment vertical="center" wrapText="1"/>
    </xf>
    <xf numFmtId="49" fontId="2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quotePrefix="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4"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3" fontId="20" fillId="0" borderId="15" xfId="0" applyNumberFormat="1" applyFont="1" applyBorder="1" applyAlignment="1">
      <alignment horizontal="right" vertical="center" wrapText="1"/>
    </xf>
    <xf numFmtId="9" fontId="20" fillId="0" borderId="16" xfId="0" applyNumberFormat="1" applyFont="1" applyBorder="1" applyAlignment="1">
      <alignment horizontal="right" vertical="center" wrapText="1"/>
    </xf>
    <xf numFmtId="49" fontId="50" fillId="2" borderId="17" xfId="0" applyNumberFormat="1" applyFont="1" applyFill="1" applyBorder="1" applyAlignment="1">
      <alignment horizontal="center" vertical="center" wrapText="1"/>
    </xf>
    <xf numFmtId="0" fontId="51" fillId="2" borderId="18" xfId="0" quotePrefix="1" applyFont="1" applyFill="1" applyBorder="1" applyAlignment="1">
      <alignment vertical="center" wrapText="1"/>
    </xf>
    <xf numFmtId="3" fontId="20" fillId="0" borderId="18" xfId="0" applyNumberFormat="1" applyFont="1" applyBorder="1" applyAlignment="1">
      <alignment horizontal="right" vertical="center" wrapText="1"/>
    </xf>
    <xf numFmtId="9" fontId="20" fillId="0" borderId="19" xfId="0" applyNumberFormat="1" applyFont="1" applyBorder="1" applyAlignment="1">
      <alignment horizontal="right" vertical="center" wrapText="1"/>
    </xf>
    <xf numFmtId="49" fontId="3" fillId="2" borderId="17" xfId="0" applyNumberFormat="1" applyFont="1" applyFill="1" applyBorder="1" applyAlignment="1">
      <alignment horizontal="center" vertical="center" wrapText="1"/>
    </xf>
    <xf numFmtId="0" fontId="52"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0" fontId="52"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9" fontId="25" fillId="0" borderId="13" xfId="0" applyNumberFormat="1" applyFont="1" applyBorder="1" applyAlignment="1">
      <alignment horizontal="right" vertical="center" wrapText="1"/>
    </xf>
    <xf numFmtId="0" fontId="34" fillId="2" borderId="15" xfId="0" quotePrefix="1" applyFont="1" applyFill="1" applyBorder="1" applyAlignment="1">
      <alignment vertical="center" wrapText="1"/>
    </xf>
    <xf numFmtId="0" fontId="35" fillId="2" borderId="12" xfId="0" quotePrefix="1" applyFont="1" applyFill="1" applyBorder="1" applyAlignment="1">
      <alignment horizontal="center" vertical="center" wrapText="1"/>
    </xf>
    <xf numFmtId="0" fontId="25" fillId="2" borderId="12" xfId="0" applyFont="1" applyFill="1" applyBorder="1" applyAlignment="1">
      <alignment horizontal="left" vertical="center" wrapText="1"/>
    </xf>
    <xf numFmtId="49" fontId="37" fillId="0" borderId="18" xfId="0" applyNumberFormat="1" applyFont="1" applyBorder="1" applyAlignment="1">
      <alignment vertical="center" wrapText="1"/>
    </xf>
    <xf numFmtId="0" fontId="3" fillId="2" borderId="1" xfId="0" applyFont="1" applyFill="1" applyBorder="1" applyAlignment="1">
      <alignment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6" fontId="25" fillId="2" borderId="27"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6"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5" fillId="2" borderId="0" xfId="0" applyFont="1" applyFill="1"/>
    <xf numFmtId="3" fontId="37" fillId="0" borderId="18" xfId="0" applyNumberFormat="1" applyFont="1" applyBorder="1" applyAlignment="1">
      <alignment vertical="center" wrapText="1"/>
    </xf>
    <xf numFmtId="3" fontId="25" fillId="2" borderId="1" xfId="0" applyNumberFormat="1" applyFont="1" applyFill="1" applyBorder="1" applyAlignment="1">
      <alignment horizontal="right" vertical="center"/>
    </xf>
    <xf numFmtId="9" fontId="25"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9" fontId="25" fillId="0" borderId="10" xfId="0" applyNumberFormat="1" applyFont="1" applyBorder="1" applyAlignment="1">
      <alignment horizontal="right" vertical="center"/>
    </xf>
    <xf numFmtId="0" fontId="15" fillId="0" borderId="1" xfId="0" applyFont="1" applyBorder="1"/>
    <xf numFmtId="9" fontId="24" fillId="0" borderId="10" xfId="0" applyNumberFormat="1" applyFont="1" applyBorder="1" applyAlignment="1">
      <alignment horizontal="right" vertical="center"/>
    </xf>
    <xf numFmtId="0" fontId="12"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2"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25" fillId="2" borderId="9" xfId="0" applyFont="1" applyFill="1" applyBorder="1" applyAlignment="1">
      <alignment horizontal="center" vertical="center" wrapText="1"/>
    </xf>
    <xf numFmtId="0" fontId="37" fillId="0" borderId="1" xfId="0" applyFont="1" applyBorder="1" applyAlignment="1">
      <alignment vertical="center" wrapText="1"/>
    </xf>
    <xf numFmtId="49" fontId="25" fillId="2" borderId="11"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wrapText="1"/>
    </xf>
    <xf numFmtId="3" fontId="25" fillId="2" borderId="1" xfId="0" applyNumberFormat="1" applyFont="1" applyFill="1" applyBorder="1" applyAlignment="1">
      <alignment horizontal="right" vertical="center" wrapText="1"/>
    </xf>
    <xf numFmtId="9" fontId="25" fillId="2" borderId="1"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0" fontId="25" fillId="2" borderId="1" xfId="0" applyFont="1" applyFill="1" applyBorder="1" applyAlignment="1">
      <alignment vertical="center" wrapText="1"/>
    </xf>
    <xf numFmtId="9" fontId="25" fillId="2" borderId="10" xfId="0" applyNumberFormat="1" applyFont="1" applyFill="1" applyBorder="1" applyAlignment="1">
      <alignment horizontal="right" vertical="center"/>
    </xf>
    <xf numFmtId="3" fontId="15" fillId="2" borderId="0" xfId="0" applyNumberFormat="1" applyFont="1" applyFill="1"/>
    <xf numFmtId="0" fontId="24" fillId="2" borderId="1" xfId="0" applyFont="1" applyFill="1" applyBorder="1" applyAlignment="1">
      <alignment horizontal="left" vertical="center" wrapText="1"/>
    </xf>
    <xf numFmtId="3" fontId="24" fillId="2" borderId="1" xfId="0" applyNumberFormat="1" applyFont="1" applyFill="1" applyBorder="1" applyAlignment="1">
      <alignment horizontal="right" vertical="center" wrapText="1"/>
    </xf>
    <xf numFmtId="3" fontId="24" fillId="2" borderId="1" xfId="0" applyNumberFormat="1" applyFont="1" applyFill="1" applyBorder="1" applyAlignment="1">
      <alignment horizontal="right" vertical="center"/>
    </xf>
    <xf numFmtId="9" fontId="24" fillId="2" borderId="1" xfId="0" applyNumberFormat="1" applyFont="1" applyFill="1" applyBorder="1" applyAlignment="1">
      <alignment horizontal="right" vertical="center" wrapText="1"/>
    </xf>
    <xf numFmtId="9" fontId="24" fillId="2" borderId="10" xfId="0" applyNumberFormat="1" applyFont="1" applyFill="1" applyBorder="1" applyAlignment="1">
      <alignment horizontal="right" vertical="center"/>
    </xf>
    <xf numFmtId="3" fontId="24" fillId="2" borderId="12" xfId="0" applyNumberFormat="1" applyFont="1" applyFill="1" applyBorder="1" applyAlignment="1">
      <alignmen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right" vertical="center" wrapText="1"/>
    </xf>
    <xf numFmtId="9" fontId="24" fillId="2" borderId="13" xfId="0" applyNumberFormat="1" applyFont="1" applyFill="1" applyBorder="1" applyAlignment="1">
      <alignment horizontal="right" vertical="center"/>
    </xf>
    <xf numFmtId="3" fontId="24" fillId="2" borderId="46" xfId="0" applyNumberFormat="1" applyFont="1" applyFill="1" applyBorder="1" applyAlignment="1">
      <alignment vertical="center" wrapText="1"/>
    </xf>
    <xf numFmtId="166" fontId="20" fillId="3" borderId="61" xfId="1" applyNumberFormat="1" applyFont="1" applyFill="1" applyBorder="1" applyAlignment="1">
      <alignment horizontal="center" vertical="center" wrapText="1"/>
    </xf>
    <xf numFmtId="166" fontId="25" fillId="0" borderId="0" xfId="0" applyNumberFormat="1" applyFont="1" applyAlignment="1">
      <alignment horizontal="right" vertical="center"/>
    </xf>
    <xf numFmtId="0" fontId="5" fillId="2" borderId="3" xfId="0" quotePrefix="1" applyFont="1" applyFill="1" applyBorder="1" applyAlignment="1">
      <alignment vertical="center" wrapText="1"/>
    </xf>
    <xf numFmtId="0" fontId="7" fillId="0" borderId="0" xfId="0" applyFont="1" applyAlignment="1">
      <alignment horizontal="left" vertical="center"/>
    </xf>
    <xf numFmtId="0" fontId="23" fillId="0" borderId="0" xfId="0" applyFont="1" applyAlignment="1">
      <alignment horizontal="left"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25" fillId="2" borderId="9" xfId="0" applyNumberFormat="1" applyFont="1" applyFill="1" applyBorder="1" applyAlignment="1">
      <alignment horizontal="center" vertical="center"/>
    </xf>
    <xf numFmtId="0" fontId="23" fillId="0" borderId="15" xfId="0" quotePrefix="1" applyFont="1" applyBorder="1" applyAlignment="1">
      <alignment vertical="center" wrapText="1"/>
    </xf>
    <xf numFmtId="49" fontId="23" fillId="0" borderId="15" xfId="0" quotePrefix="1" applyNumberFormat="1" applyFont="1" applyBorder="1" applyAlignment="1">
      <alignment vertical="center" wrapText="1"/>
    </xf>
    <xf numFmtId="3" fontId="23" fillId="2" borderId="15" xfId="0" quotePrefix="1" applyNumberFormat="1" applyFont="1" applyFill="1" applyBorder="1" applyAlignment="1">
      <alignment vertical="center" wrapText="1"/>
    </xf>
    <xf numFmtId="0" fontId="32"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34" fillId="0" borderId="0" xfId="0" applyFont="1" applyAlignment="1">
      <alignment horizontal="center"/>
    </xf>
    <xf numFmtId="0" fontId="35" fillId="0" borderId="0" xfId="0" applyFont="1" applyAlignment="1">
      <alignment horizontal="center"/>
    </xf>
    <xf numFmtId="0" fontId="23" fillId="0" borderId="0" xfId="0" applyFont="1" applyAlignment="1">
      <alignment horizontal="right" vertical="center"/>
    </xf>
    <xf numFmtId="0" fontId="4" fillId="0" borderId="0" xfId="0" quotePrefix="1" applyFont="1" applyAlignment="1">
      <alignment horizontal="left"/>
    </xf>
    <xf numFmtId="0" fontId="5" fillId="0" borderId="1" xfId="0" applyFont="1" applyBorder="1" applyAlignment="1">
      <alignment horizontal="center" vertical="center" wrapText="1"/>
    </xf>
    <xf numFmtId="0" fontId="45" fillId="0" borderId="0" xfId="0" applyFont="1" applyAlignment="1">
      <alignment horizontal="center"/>
    </xf>
    <xf numFmtId="0" fontId="6" fillId="2" borderId="32" xfId="0" applyFont="1" applyFill="1" applyBorder="1" applyAlignment="1">
      <alignment horizontal="left" vertical="center"/>
    </xf>
    <xf numFmtId="0" fontId="5" fillId="2" borderId="4" xfId="0" applyFont="1" applyFill="1" applyBorder="1" applyAlignment="1">
      <alignment horizontal="left"/>
    </xf>
    <xf numFmtId="0" fontId="5" fillId="2" borderId="35" xfId="0" applyFont="1" applyFill="1" applyBorder="1" applyAlignment="1">
      <alignment horizontal="left"/>
    </xf>
    <xf numFmtId="164" fontId="6" fillId="2" borderId="32"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5" xfId="0" applyNumberFormat="1" applyFont="1" applyFill="1" applyBorder="1" applyAlignment="1">
      <alignment horizontal="left"/>
    </xf>
    <xf numFmtId="0" fontId="16"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wrapText="1"/>
    </xf>
    <xf numFmtId="0" fontId="23"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2" borderId="2" xfId="0" applyFont="1" applyFill="1" applyBorder="1" applyAlignment="1">
      <alignment horizontal="left"/>
    </xf>
    <xf numFmtId="0" fontId="7" fillId="2" borderId="4" xfId="0" applyFont="1" applyFill="1" applyBorder="1" applyAlignment="1">
      <alignment horizontal="left"/>
    </xf>
    <xf numFmtId="0" fontId="16" fillId="0" borderId="51" xfId="0" applyFont="1" applyBorder="1" applyAlignment="1">
      <alignment horizontal="center" vertical="center" textRotation="90" wrapText="1"/>
    </xf>
    <xf numFmtId="0" fontId="16" fillId="0" borderId="55" xfId="0" applyFont="1" applyBorder="1" applyAlignment="1">
      <alignment horizontal="center" vertical="center" textRotation="90" wrapText="1"/>
    </xf>
    <xf numFmtId="0" fontId="16" fillId="0" borderId="38" xfId="0" applyFont="1" applyBorder="1" applyAlignment="1">
      <alignment horizontal="center" vertical="center" wrapText="1"/>
    </xf>
    <xf numFmtId="0" fontId="16" fillId="0" borderId="53" xfId="0" applyFont="1" applyBorder="1" applyAlignment="1">
      <alignment horizontal="center" vertical="center" wrapText="1"/>
    </xf>
    <xf numFmtId="0" fontId="23" fillId="0" borderId="0" xfId="0" applyFont="1" applyAlignment="1">
      <alignment horizontal="left" vertical="center"/>
    </xf>
    <xf numFmtId="0" fontId="47" fillId="0" borderId="0" xfId="0" applyFont="1" applyAlignment="1">
      <alignment horizontal="center" vertical="center"/>
    </xf>
    <xf numFmtId="1" fontId="4" fillId="0" borderId="0" xfId="0" quotePrefix="1" applyNumberFormat="1" applyFont="1" applyAlignment="1">
      <alignment horizontal="left"/>
    </xf>
    <xf numFmtId="0" fontId="16" fillId="0" borderId="54" xfId="0" applyFont="1" applyBorder="1" applyAlignment="1">
      <alignment horizontal="center" vertical="center" textRotation="90" wrapText="1"/>
    </xf>
    <xf numFmtId="2" fontId="16" fillId="0" borderId="51" xfId="0" applyNumberFormat="1" applyFont="1" applyBorder="1" applyAlignment="1">
      <alignment horizontal="center" vertical="center" wrapText="1"/>
    </xf>
    <xf numFmtId="2" fontId="16" fillId="0" borderId="54" xfId="0" applyNumberFormat="1" applyFont="1" applyBorder="1" applyAlignment="1">
      <alignment horizontal="center" vertical="center" wrapText="1"/>
    </xf>
    <xf numFmtId="2" fontId="16" fillId="0" borderId="55" xfId="0" applyNumberFormat="1" applyFont="1" applyBorder="1" applyAlignment="1">
      <alignment horizontal="center" vertical="center" wrapText="1"/>
    </xf>
    <xf numFmtId="0" fontId="16" fillId="0" borderId="52" xfId="0" applyFont="1" applyBorder="1" applyAlignment="1">
      <alignment horizontal="center" vertical="center" wrapText="1"/>
    </xf>
    <xf numFmtId="0" fontId="5" fillId="0" borderId="9" xfId="0" applyFont="1" applyBorder="1" applyAlignment="1">
      <alignment horizontal="center"/>
    </xf>
    <xf numFmtId="0" fontId="5" fillId="0" borderId="1" xfId="0" applyFont="1" applyBorder="1" applyAlignment="1">
      <alignment horizontal="center"/>
    </xf>
    <xf numFmtId="0" fontId="5" fillId="0" borderId="13" xfId="0" applyFont="1" applyBorder="1" applyAlignment="1">
      <alignment horizontal="center"/>
    </xf>
    <xf numFmtId="0" fontId="15"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left"/>
    </xf>
    <xf numFmtId="0" fontId="1" fillId="0" borderId="30" xfId="0" applyFont="1" applyBorder="1" applyAlignment="1">
      <alignment horizontal="center" vertical="top" wrapText="1"/>
    </xf>
    <xf numFmtId="0" fontId="1" fillId="0" borderId="34" xfId="0" applyFont="1" applyBorder="1" applyAlignment="1">
      <alignment horizontal="center" vertical="top" wrapText="1"/>
    </xf>
    <xf numFmtId="0" fontId="5" fillId="0" borderId="46" xfId="0" applyFont="1" applyBorder="1" applyAlignment="1">
      <alignment horizontal="center" vertical="top" wrapText="1"/>
    </xf>
    <xf numFmtId="0" fontId="5" fillId="0" borderId="23"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left"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20" fillId="0" borderId="0" xfId="0" applyFont="1" applyAlignment="1">
      <alignment horizontal="center" vertical="top"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10" fillId="0" borderId="0" xfId="0" applyFont="1" applyAlignment="1">
      <alignment horizontal="left"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0" fontId="23" fillId="0" borderId="0" xfId="0" applyFont="1" applyAlignment="1">
      <alignment horizont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20" fillId="0" borderId="0" xfId="0" applyFont="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12" fillId="2" borderId="12" xfId="0" quotePrefix="1" applyFont="1" applyFill="1" applyBorder="1" applyAlignment="1">
      <alignment horizontal="center" vertical="center" wrapText="1"/>
    </xf>
    <xf numFmtId="0" fontId="12" fillId="2" borderId="18" xfId="0" quotePrefix="1" applyFont="1" applyFill="1" applyBorder="1" applyAlignment="1">
      <alignment horizontal="center" vertical="center" wrapText="1"/>
    </xf>
    <xf numFmtId="0" fontId="15" fillId="0" borderId="15" xfId="0" applyFont="1" applyBorder="1" applyAlignment="1">
      <alignment horizontal="left" vertical="center" wrapText="1"/>
    </xf>
    <xf numFmtId="0" fontId="18" fillId="0" borderId="15" xfId="0" applyFont="1" applyBorder="1" applyAlignment="1">
      <alignment horizontal="left" vertical="center" wrapText="1"/>
    </xf>
    <xf numFmtId="49" fontId="7" fillId="0" borderId="36" xfId="0" applyNumberFormat="1" applyFont="1" applyBorder="1" applyAlignment="1">
      <alignment horizontal="center" vertical="center"/>
    </xf>
    <xf numFmtId="49" fontId="7" fillId="0" borderId="26" xfId="0" applyNumberFormat="1" applyFont="1" applyBorder="1" applyAlignment="1">
      <alignment horizontal="center" vertical="center"/>
    </xf>
    <xf numFmtId="1" fontId="7" fillId="0" borderId="37"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37" xfId="0" applyFont="1" applyBorder="1" applyAlignment="1">
      <alignment horizontal="center" vertical="center" wrapText="1"/>
    </xf>
    <xf numFmtId="0" fontId="7" fillId="0" borderId="27" xfId="0" applyFont="1" applyBorder="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49" fontId="9" fillId="0" borderId="41"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0" fontId="2" fillId="0" borderId="0" xfId="2" applyFont="1" applyAlignment="1">
      <alignment horizontal="center" vertical="top" wrapText="1"/>
    </xf>
    <xf numFmtId="49" fontId="23" fillId="0" borderId="0" xfId="0" applyNumberFormat="1" applyFont="1" applyAlignment="1">
      <alignment horizontal="right" vertical="center"/>
    </xf>
    <xf numFmtId="168" fontId="25" fillId="0" borderId="0" xfId="5" applyNumberFormat="1" applyFont="1" applyAlignment="1">
      <alignment horizontal="center" vertical="center"/>
    </xf>
    <xf numFmtId="0" fontId="12" fillId="2" borderId="1" xfId="3" applyFont="1" applyFill="1" applyBorder="1" applyAlignment="1">
      <alignment horizontal="left" vertical="center" wrapText="1"/>
    </xf>
    <xf numFmtId="0" fontId="12" fillId="2" borderId="10" xfId="3" applyFont="1" applyFill="1" applyBorder="1" applyAlignment="1">
      <alignment horizontal="left" vertical="center" wrapText="1"/>
    </xf>
    <xf numFmtId="0" fontId="12" fillId="2" borderId="21" xfId="3" applyFont="1" applyFill="1" applyBorder="1" applyAlignment="1">
      <alignment horizontal="left" vertical="center" wrapText="1"/>
    </xf>
    <xf numFmtId="0" fontId="12" fillId="2" borderId="22" xfId="3" applyFont="1" applyFill="1" applyBorder="1" applyAlignment="1">
      <alignment horizontal="left" vertical="center" wrapText="1"/>
    </xf>
    <xf numFmtId="0" fontId="12" fillId="0" borderId="1" xfId="3" applyFont="1" applyBorder="1" applyAlignment="1">
      <alignment horizontal="left" vertical="center" wrapText="1"/>
    </xf>
    <xf numFmtId="0" fontId="12" fillId="0" borderId="10" xfId="3" applyFont="1" applyBorder="1" applyAlignment="1">
      <alignment horizontal="left" vertical="center" wrapText="1"/>
    </xf>
    <xf numFmtId="0" fontId="12" fillId="0" borderId="3" xfId="3" applyFont="1" applyBorder="1" applyAlignment="1">
      <alignment horizontal="left" vertical="center" wrapText="1"/>
    </xf>
    <xf numFmtId="0" fontId="12" fillId="0" borderId="35" xfId="3" applyFont="1" applyBorder="1" applyAlignment="1">
      <alignment horizontal="left" vertical="center" wrapText="1"/>
    </xf>
    <xf numFmtId="0" fontId="12" fillId="2" borderId="1" xfId="3" applyFont="1" applyFill="1" applyBorder="1" applyAlignment="1">
      <alignment horizontal="left" vertical="center"/>
    </xf>
    <xf numFmtId="0" fontId="12" fillId="2" borderId="10" xfId="3" applyFont="1" applyFill="1" applyBorder="1" applyAlignment="1">
      <alignment horizontal="left" vertical="center"/>
    </xf>
    <xf numFmtId="0" fontId="7" fillId="0" borderId="0" xfId="3" applyFont="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20" fillId="2" borderId="0" xfId="3" applyFont="1" applyFill="1" applyAlignment="1">
      <alignment horizontal="center" vertical="center" wrapText="1"/>
    </xf>
    <xf numFmtId="0" fontId="23" fillId="0" borderId="7" xfId="3" applyFont="1" applyBorder="1" applyAlignment="1">
      <alignment horizontal="center" vertical="center"/>
    </xf>
    <xf numFmtId="0" fontId="23" fillId="0" borderId="8" xfId="3" applyFont="1" applyBorder="1" applyAlignment="1">
      <alignment horizontal="center" vertical="center"/>
    </xf>
  </cellXfs>
  <cellStyles count="6">
    <cellStyle name="Звичайний" xfId="0" builtinId="0"/>
    <cellStyle name="Обычный 2" xfId="3"/>
    <cellStyle name="Обычный 9 2 4 2 2" xfId="2"/>
    <cellStyle name="Обычный_Dod do rish2006" xfId="5"/>
    <cellStyle name="Обычный_ОБЛАСТІ 2002 РІЙОНИ 200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view="pageBreakPreview" zoomScale="80" zoomScaleNormal="100" zoomScaleSheetLayoutView="80" workbookViewId="0">
      <selection activeCell="E16" sqref="E16"/>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703" t="s">
        <v>279</v>
      </c>
      <c r="E1" s="703"/>
      <c r="F1" s="703"/>
      <c r="G1" s="703"/>
      <c r="H1" s="703"/>
      <c r="I1" s="703"/>
    </row>
    <row r="2" spans="1:9" ht="15.75" x14ac:dyDescent="0.2">
      <c r="D2" s="702" t="s">
        <v>623</v>
      </c>
      <c r="E2" s="702"/>
      <c r="F2" s="702"/>
      <c r="G2" s="247"/>
      <c r="H2" s="247"/>
      <c r="I2" s="247"/>
    </row>
    <row r="3" spans="1:9" ht="15.75" x14ac:dyDescent="0.2">
      <c r="D3" s="704" t="s">
        <v>223</v>
      </c>
      <c r="E3" s="704"/>
      <c r="F3" s="704"/>
      <c r="G3" s="247"/>
      <c r="H3" s="247"/>
      <c r="I3" s="247"/>
    </row>
    <row r="4" spans="1:9" ht="15.75" x14ac:dyDescent="0.2">
      <c r="D4" s="704" t="s">
        <v>510</v>
      </c>
      <c r="E4" s="704"/>
      <c r="F4" s="704"/>
      <c r="G4" s="247"/>
      <c r="H4" s="247"/>
      <c r="I4" s="247"/>
    </row>
    <row r="5" spans="1:9" ht="15.75" x14ac:dyDescent="0.25">
      <c r="D5" s="701" t="s">
        <v>495</v>
      </c>
      <c r="E5" s="701"/>
      <c r="F5" s="701"/>
      <c r="G5" s="702"/>
      <c r="H5" s="702"/>
      <c r="I5" s="702"/>
    </row>
    <row r="6" spans="1:9" ht="15.75" x14ac:dyDescent="0.25">
      <c r="D6" s="701" t="s">
        <v>496</v>
      </c>
      <c r="E6" s="705"/>
      <c r="F6" s="705"/>
      <c r="G6" s="704"/>
      <c r="H6" s="704"/>
      <c r="I6" s="704"/>
    </row>
    <row r="7" spans="1:9" ht="15.75" x14ac:dyDescent="0.25">
      <c r="D7" s="705" t="s">
        <v>280</v>
      </c>
      <c r="E7" s="705"/>
      <c r="F7" s="705"/>
      <c r="G7" s="704"/>
      <c r="H7" s="704"/>
      <c r="I7" s="704"/>
    </row>
    <row r="8" spans="1:9" ht="34.5" customHeight="1" x14ac:dyDescent="0.3">
      <c r="A8" s="706" t="s">
        <v>497</v>
      </c>
      <c r="B8" s="707"/>
      <c r="C8" s="707"/>
      <c r="D8" s="707"/>
      <c r="E8" s="707"/>
      <c r="F8" s="707"/>
      <c r="G8" s="701"/>
      <c r="H8" s="701"/>
      <c r="I8" s="701"/>
    </row>
    <row r="9" spans="1:9" ht="15.75" x14ac:dyDescent="0.25">
      <c r="A9" s="709" t="s">
        <v>281</v>
      </c>
      <c r="B9" s="709"/>
      <c r="C9" s="1"/>
      <c r="D9" s="1"/>
      <c r="E9" s="1"/>
      <c r="F9" s="1"/>
      <c r="G9" s="705"/>
      <c r="H9" s="705"/>
      <c r="I9" s="705"/>
    </row>
    <row r="10" spans="1:9" ht="15.75" x14ac:dyDescent="0.25">
      <c r="A10" s="1" t="s">
        <v>0</v>
      </c>
      <c r="B10" s="1"/>
      <c r="C10" s="1"/>
      <c r="D10" s="1"/>
      <c r="E10" s="1"/>
      <c r="F10" s="2" t="s">
        <v>1</v>
      </c>
      <c r="G10" s="705"/>
      <c r="H10" s="705"/>
      <c r="I10" s="705"/>
    </row>
    <row r="11" spans="1:9" ht="15.75" x14ac:dyDescent="0.2">
      <c r="A11" s="710" t="s">
        <v>152</v>
      </c>
      <c r="B11" s="710" t="s">
        <v>282</v>
      </c>
      <c r="C11" s="710" t="s">
        <v>2</v>
      </c>
      <c r="D11" s="710" t="s">
        <v>3</v>
      </c>
      <c r="E11" s="710" t="s">
        <v>4</v>
      </c>
      <c r="F11" s="710"/>
    </row>
    <row r="12" spans="1:9" x14ac:dyDescent="0.2">
      <c r="A12" s="710"/>
      <c r="B12" s="710"/>
      <c r="C12" s="710"/>
      <c r="D12" s="710"/>
      <c r="E12" s="710" t="s">
        <v>5</v>
      </c>
      <c r="F12" s="710" t="s">
        <v>6</v>
      </c>
    </row>
    <row r="13" spans="1:9" x14ac:dyDescent="0.2">
      <c r="A13" s="710"/>
      <c r="B13" s="710"/>
      <c r="C13" s="710"/>
      <c r="D13" s="710"/>
      <c r="E13" s="710"/>
      <c r="F13" s="710"/>
    </row>
    <row r="14" spans="1:9" ht="15.75" x14ac:dyDescent="0.2">
      <c r="A14" s="485">
        <v>1</v>
      </c>
      <c r="B14" s="485">
        <v>2</v>
      </c>
      <c r="C14" s="485">
        <v>3</v>
      </c>
      <c r="D14" s="485">
        <v>4</v>
      </c>
      <c r="E14" s="485">
        <v>5</v>
      </c>
      <c r="F14" s="485">
        <v>6</v>
      </c>
    </row>
    <row r="15" spans="1:9" ht="15.75" x14ac:dyDescent="0.2">
      <c r="A15" s="335" t="s">
        <v>283</v>
      </c>
      <c r="B15" s="335" t="s">
        <v>284</v>
      </c>
      <c r="C15" s="74">
        <f t="shared" ref="C15:C22" si="0">D15</f>
        <v>553222300</v>
      </c>
      <c r="D15" s="74">
        <f>D16+D19+D23</f>
        <v>553222300</v>
      </c>
      <c r="E15" s="320">
        <f>E38</f>
        <v>459300</v>
      </c>
      <c r="F15" s="320">
        <v>0</v>
      </c>
      <c r="G15" s="336"/>
    </row>
    <row r="16" spans="1:9" ht="47.25" x14ac:dyDescent="0.2">
      <c r="A16" s="337" t="s">
        <v>285</v>
      </c>
      <c r="B16" s="337" t="s">
        <v>286</v>
      </c>
      <c r="C16" s="520">
        <f t="shared" si="0"/>
        <v>344028800</v>
      </c>
      <c r="D16" s="520">
        <f>D17+D18</f>
        <v>344028800</v>
      </c>
      <c r="E16" s="320">
        <v>0</v>
      </c>
      <c r="F16" s="320">
        <v>0</v>
      </c>
      <c r="G16" s="336"/>
    </row>
    <row r="17" spans="1:7" ht="21" customHeight="1" x14ac:dyDescent="0.2">
      <c r="A17" s="339" t="s">
        <v>287</v>
      </c>
      <c r="B17" s="339" t="s">
        <v>288</v>
      </c>
      <c r="C17" s="33">
        <f t="shared" si="0"/>
        <v>343014800</v>
      </c>
      <c r="D17" s="33">
        <v>343014800</v>
      </c>
      <c r="E17" s="320">
        <v>0</v>
      </c>
      <c r="F17" s="320">
        <v>0</v>
      </c>
      <c r="G17" s="336"/>
    </row>
    <row r="18" spans="1:7" ht="15.75" x14ac:dyDescent="0.2">
      <c r="A18" s="339" t="s">
        <v>289</v>
      </c>
      <c r="B18" s="339" t="s">
        <v>290</v>
      </c>
      <c r="C18" s="33">
        <f t="shared" si="0"/>
        <v>1014000</v>
      </c>
      <c r="D18" s="33">
        <v>1014000</v>
      </c>
      <c r="E18" s="33">
        <v>0</v>
      </c>
      <c r="F18" s="320">
        <v>0</v>
      </c>
      <c r="G18" s="336"/>
    </row>
    <row r="19" spans="1:7" ht="31.5" x14ac:dyDescent="0.2">
      <c r="A19" s="337" t="s">
        <v>291</v>
      </c>
      <c r="B19" s="337" t="s">
        <v>292</v>
      </c>
      <c r="C19" s="338">
        <f t="shared" si="0"/>
        <v>27243700</v>
      </c>
      <c r="D19" s="338">
        <f>D20+D21+D22</f>
        <v>27243700</v>
      </c>
      <c r="E19" s="320">
        <v>0</v>
      </c>
      <c r="F19" s="320">
        <v>0</v>
      </c>
      <c r="G19" s="336"/>
    </row>
    <row r="20" spans="1:7" ht="48" customHeight="1" x14ac:dyDescent="0.2">
      <c r="A20" s="339" t="s">
        <v>293</v>
      </c>
      <c r="B20" s="339" t="s">
        <v>294</v>
      </c>
      <c r="C20" s="33">
        <f t="shared" si="0"/>
        <v>1040800</v>
      </c>
      <c r="D20" s="33">
        <v>1040800</v>
      </c>
      <c r="E20" s="33">
        <v>0</v>
      </c>
      <c r="F20" s="320">
        <v>0</v>
      </c>
      <c r="G20" s="336"/>
    </row>
    <row r="21" spans="1:7" ht="47.25" x14ac:dyDescent="0.2">
      <c r="A21" s="339" t="s">
        <v>295</v>
      </c>
      <c r="B21" s="339" t="s">
        <v>296</v>
      </c>
      <c r="C21" s="33">
        <f t="shared" si="0"/>
        <v>8442600</v>
      </c>
      <c r="D21" s="33">
        <v>8442600</v>
      </c>
      <c r="E21" s="33">
        <v>0</v>
      </c>
      <c r="F21" s="320">
        <v>0</v>
      </c>
      <c r="G21" s="336"/>
    </row>
    <row r="22" spans="1:7" ht="47.25" x14ac:dyDescent="0.2">
      <c r="A22" s="339" t="s">
        <v>297</v>
      </c>
      <c r="B22" s="339" t="s">
        <v>298</v>
      </c>
      <c r="C22" s="33">
        <f t="shared" si="0"/>
        <v>17760300</v>
      </c>
      <c r="D22" s="33">
        <v>17760300</v>
      </c>
      <c r="E22" s="33">
        <v>0</v>
      </c>
      <c r="F22" s="320">
        <v>0</v>
      </c>
      <c r="G22" s="336"/>
    </row>
    <row r="23" spans="1:7" ht="67.5" customHeight="1" x14ac:dyDescent="0.2">
      <c r="A23" s="337" t="s">
        <v>299</v>
      </c>
      <c r="B23" s="337" t="s">
        <v>300</v>
      </c>
      <c r="C23" s="338">
        <f>D23</f>
        <v>181949800</v>
      </c>
      <c r="D23" s="338">
        <f>D24+D36+D37+D35</f>
        <v>181949800</v>
      </c>
      <c r="E23" s="320">
        <v>0</v>
      </c>
      <c r="F23" s="320">
        <v>0</v>
      </c>
      <c r="G23" s="336"/>
    </row>
    <row r="24" spans="1:7" ht="15.75" x14ac:dyDescent="0.2">
      <c r="A24" s="339" t="s">
        <v>301</v>
      </c>
      <c r="B24" s="339" t="s">
        <v>302</v>
      </c>
      <c r="C24" s="33">
        <f>D24</f>
        <v>141719900</v>
      </c>
      <c r="D24" s="33">
        <f>D25+D30</f>
        <v>141719900</v>
      </c>
      <c r="E24" s="33">
        <v>0</v>
      </c>
      <c r="F24" s="320">
        <v>0</v>
      </c>
      <c r="G24" s="336"/>
    </row>
    <row r="25" spans="1:7" ht="35.25" customHeight="1" x14ac:dyDescent="0.2">
      <c r="A25" s="339"/>
      <c r="B25" s="339" t="s">
        <v>430</v>
      </c>
      <c r="C25" s="33">
        <f>D25+E25</f>
        <v>9718800</v>
      </c>
      <c r="D25" s="33">
        <f>D26+D27+D28+D29</f>
        <v>9718800</v>
      </c>
      <c r="E25" s="33"/>
      <c r="F25" s="320"/>
      <c r="G25" s="336"/>
    </row>
    <row r="26" spans="1:7" ht="67.5" customHeight="1" x14ac:dyDescent="0.2">
      <c r="A26" s="364">
        <v>18010100</v>
      </c>
      <c r="B26" s="339" t="s">
        <v>426</v>
      </c>
      <c r="C26" s="33">
        <f t="shared" ref="C26:C29" si="1">D26+E26</f>
        <v>22000</v>
      </c>
      <c r="D26" s="33">
        <v>22000</v>
      </c>
      <c r="E26" s="33"/>
      <c r="F26" s="320"/>
      <c r="G26" s="336"/>
    </row>
    <row r="27" spans="1:7" ht="63" x14ac:dyDescent="0.2">
      <c r="A27" s="364">
        <v>18010200</v>
      </c>
      <c r="B27" s="339" t="s">
        <v>427</v>
      </c>
      <c r="C27" s="33">
        <f t="shared" si="1"/>
        <v>786300</v>
      </c>
      <c r="D27" s="33">
        <v>786300</v>
      </c>
      <c r="E27" s="33"/>
      <c r="F27" s="320"/>
      <c r="G27" s="336"/>
    </row>
    <row r="28" spans="1:7" ht="63" x14ac:dyDescent="0.2">
      <c r="A28" s="364">
        <v>18010300</v>
      </c>
      <c r="B28" s="339" t="s">
        <v>428</v>
      </c>
      <c r="C28" s="33">
        <f t="shared" si="1"/>
        <v>2804500</v>
      </c>
      <c r="D28" s="33">
        <v>2804500</v>
      </c>
      <c r="E28" s="33"/>
      <c r="F28" s="320"/>
      <c r="G28" s="336"/>
    </row>
    <row r="29" spans="1:7" ht="67.5" customHeight="1" x14ac:dyDescent="0.2">
      <c r="A29" s="364">
        <v>18010400</v>
      </c>
      <c r="B29" s="339" t="s">
        <v>429</v>
      </c>
      <c r="C29" s="33">
        <f t="shared" si="1"/>
        <v>6106000</v>
      </c>
      <c r="D29" s="33">
        <v>6106000</v>
      </c>
      <c r="E29" s="33"/>
      <c r="F29" s="320"/>
      <c r="G29" s="336"/>
    </row>
    <row r="30" spans="1:7" ht="15.75" x14ac:dyDescent="0.2">
      <c r="A30" s="364"/>
      <c r="B30" s="339" t="s">
        <v>425</v>
      </c>
      <c r="C30" s="33">
        <f>D30+E30</f>
        <v>132001100</v>
      </c>
      <c r="D30" s="33">
        <f>D31+D32+D33+D34</f>
        <v>132001100</v>
      </c>
      <c r="E30" s="33"/>
      <c r="F30" s="320"/>
      <c r="G30" s="336"/>
    </row>
    <row r="31" spans="1:7" ht="15.75" x14ac:dyDescent="0.2">
      <c r="A31" s="364">
        <v>18010500</v>
      </c>
      <c r="B31" s="339" t="s">
        <v>421</v>
      </c>
      <c r="C31" s="33">
        <f t="shared" ref="C31:C35" si="2">D31+E31</f>
        <v>88829300</v>
      </c>
      <c r="D31" s="33">
        <v>88829300</v>
      </c>
      <c r="E31" s="33"/>
      <c r="F31" s="320"/>
      <c r="G31" s="336"/>
    </row>
    <row r="32" spans="1:7" ht="15.75" x14ac:dyDescent="0.2">
      <c r="A32" s="364">
        <v>18010600</v>
      </c>
      <c r="B32" s="339" t="s">
        <v>422</v>
      </c>
      <c r="C32" s="33">
        <f t="shared" si="2"/>
        <v>39043000</v>
      </c>
      <c r="D32" s="33">
        <v>39043000</v>
      </c>
      <c r="E32" s="33"/>
      <c r="F32" s="320"/>
      <c r="G32" s="336"/>
    </row>
    <row r="33" spans="1:7" ht="15.75" x14ac:dyDescent="0.2">
      <c r="A33" s="364">
        <v>18010700</v>
      </c>
      <c r="B33" s="339" t="s">
        <v>423</v>
      </c>
      <c r="C33" s="33">
        <f t="shared" si="2"/>
        <v>1874200</v>
      </c>
      <c r="D33" s="33">
        <v>1874200</v>
      </c>
      <c r="E33" s="33"/>
      <c r="F33" s="320"/>
      <c r="G33" s="336"/>
    </row>
    <row r="34" spans="1:7" ht="15.75" x14ac:dyDescent="0.2">
      <c r="A34" s="364">
        <v>18010900</v>
      </c>
      <c r="B34" s="339" t="s">
        <v>424</v>
      </c>
      <c r="C34" s="33">
        <f t="shared" si="2"/>
        <v>2254600</v>
      </c>
      <c r="D34" s="33">
        <v>2254600</v>
      </c>
      <c r="E34" s="33"/>
      <c r="F34" s="320"/>
      <c r="G34" s="336"/>
    </row>
    <row r="35" spans="1:7" ht="15.75" x14ac:dyDescent="0.2">
      <c r="A35" s="364">
        <v>18011000</v>
      </c>
      <c r="B35" s="339" t="s">
        <v>560</v>
      </c>
      <c r="C35" s="33">
        <f t="shared" si="2"/>
        <v>100000</v>
      </c>
      <c r="D35" s="33">
        <v>100000</v>
      </c>
      <c r="E35" s="33"/>
      <c r="F35" s="320"/>
      <c r="G35" s="336"/>
    </row>
    <row r="36" spans="1:7" ht="15.75" x14ac:dyDescent="0.2">
      <c r="A36" s="339" t="s">
        <v>303</v>
      </c>
      <c r="B36" s="339" t="s">
        <v>304</v>
      </c>
      <c r="C36" s="33">
        <f>D36</f>
        <v>35900</v>
      </c>
      <c r="D36" s="33">
        <v>35900</v>
      </c>
      <c r="E36" s="33">
        <v>0</v>
      </c>
      <c r="F36" s="320">
        <v>0</v>
      </c>
      <c r="G36" s="336"/>
    </row>
    <row r="37" spans="1:7" ht="15.75" x14ac:dyDescent="0.2">
      <c r="A37" s="339" t="s">
        <v>305</v>
      </c>
      <c r="B37" s="339" t="s">
        <v>306</v>
      </c>
      <c r="C37" s="33">
        <f>D37</f>
        <v>40094000</v>
      </c>
      <c r="D37" s="33">
        <v>40094000</v>
      </c>
      <c r="E37" s="33">
        <v>0</v>
      </c>
      <c r="F37" s="320">
        <v>0</v>
      </c>
      <c r="G37" s="336"/>
    </row>
    <row r="38" spans="1:7" ht="15.75" x14ac:dyDescent="0.2">
      <c r="A38" s="337" t="s">
        <v>307</v>
      </c>
      <c r="B38" s="337" t="s">
        <v>308</v>
      </c>
      <c r="C38" s="338">
        <f>E38</f>
        <v>459300</v>
      </c>
      <c r="D38" s="338">
        <v>0</v>
      </c>
      <c r="E38" s="338">
        <f>E39</f>
        <v>459300</v>
      </c>
      <c r="F38" s="320">
        <v>0</v>
      </c>
      <c r="G38" s="336"/>
    </row>
    <row r="39" spans="1:7" ht="15.75" x14ac:dyDescent="0.2">
      <c r="A39" s="339" t="s">
        <v>309</v>
      </c>
      <c r="B39" s="339" t="s">
        <v>310</v>
      </c>
      <c r="C39" s="33">
        <f>E39</f>
        <v>459300</v>
      </c>
      <c r="D39" s="33">
        <v>0</v>
      </c>
      <c r="E39" s="33">
        <v>459300</v>
      </c>
      <c r="F39" s="33">
        <v>0</v>
      </c>
      <c r="G39" s="336"/>
    </row>
    <row r="40" spans="1:7" ht="15.75" x14ac:dyDescent="0.2">
      <c r="A40" s="335" t="s">
        <v>311</v>
      </c>
      <c r="B40" s="335" t="s">
        <v>312</v>
      </c>
      <c r="C40" s="320">
        <f>D40+E40</f>
        <v>15638200</v>
      </c>
      <c r="D40" s="320">
        <f>D41+D45+D51</f>
        <v>3922800</v>
      </c>
      <c r="E40" s="320">
        <f>E51+E55</f>
        <v>11715400</v>
      </c>
      <c r="F40" s="320">
        <f>F51</f>
        <v>0</v>
      </c>
      <c r="G40" s="336"/>
    </row>
    <row r="41" spans="1:7" ht="31.5" x14ac:dyDescent="0.2">
      <c r="A41" s="337" t="s">
        <v>313</v>
      </c>
      <c r="B41" s="337" t="s">
        <v>314</v>
      </c>
      <c r="C41" s="338">
        <f t="shared" ref="C41:C50" si="3">D41</f>
        <v>1175200</v>
      </c>
      <c r="D41" s="338">
        <f>D42+D43+D44</f>
        <v>1175200</v>
      </c>
      <c r="E41" s="320">
        <v>0</v>
      </c>
      <c r="F41" s="320">
        <v>0</v>
      </c>
      <c r="G41" s="336"/>
    </row>
    <row r="42" spans="1:7" ht="63" x14ac:dyDescent="0.2">
      <c r="A42" s="339" t="s">
        <v>315</v>
      </c>
      <c r="B42" s="339" t="s">
        <v>316</v>
      </c>
      <c r="C42" s="33">
        <f t="shared" si="3"/>
        <v>235600</v>
      </c>
      <c r="D42" s="33">
        <v>235600</v>
      </c>
      <c r="E42" s="33">
        <v>0</v>
      </c>
      <c r="F42" s="33">
        <v>0</v>
      </c>
      <c r="G42" s="336"/>
    </row>
    <row r="43" spans="1:7" ht="28.5" customHeight="1" x14ac:dyDescent="0.2">
      <c r="A43" s="339" t="s">
        <v>317</v>
      </c>
      <c r="B43" s="339" t="s">
        <v>318</v>
      </c>
      <c r="C43" s="33">
        <f t="shared" si="3"/>
        <v>54600</v>
      </c>
      <c r="D43" s="33">
        <v>54600</v>
      </c>
      <c r="E43" s="33">
        <v>0</v>
      </c>
      <c r="F43" s="33">
        <v>0</v>
      </c>
      <c r="G43" s="336"/>
    </row>
    <row r="44" spans="1:7" ht="31.5" x14ac:dyDescent="0.2">
      <c r="A44" s="339" t="s">
        <v>319</v>
      </c>
      <c r="B44" s="339" t="s">
        <v>320</v>
      </c>
      <c r="C44" s="33">
        <f t="shared" si="3"/>
        <v>885000</v>
      </c>
      <c r="D44" s="33">
        <v>885000</v>
      </c>
      <c r="E44" s="33">
        <v>0</v>
      </c>
      <c r="F44" s="33">
        <v>0</v>
      </c>
      <c r="G44" s="336"/>
    </row>
    <row r="45" spans="1:7" ht="47.25" x14ac:dyDescent="0.2">
      <c r="A45" s="337" t="s">
        <v>321</v>
      </c>
      <c r="B45" s="337" t="s">
        <v>322</v>
      </c>
      <c r="C45" s="338">
        <f t="shared" si="3"/>
        <v>2057400</v>
      </c>
      <c r="D45" s="338">
        <f>D46+D47+D48+D49+D50</f>
        <v>2057400</v>
      </c>
      <c r="E45" s="320">
        <v>0</v>
      </c>
      <c r="F45" s="320">
        <v>0</v>
      </c>
      <c r="G45" s="336"/>
    </row>
    <row r="46" spans="1:7" ht="63" x14ac:dyDescent="0.2">
      <c r="A46" s="339" t="s">
        <v>323</v>
      </c>
      <c r="B46" s="339" t="s">
        <v>324</v>
      </c>
      <c r="C46" s="33">
        <f t="shared" si="3"/>
        <v>112600</v>
      </c>
      <c r="D46" s="33">
        <v>112600</v>
      </c>
      <c r="E46" s="33">
        <v>0</v>
      </c>
      <c r="F46" s="33">
        <v>0</v>
      </c>
      <c r="G46" s="336"/>
    </row>
    <row r="47" spans="1:7" ht="31.5" x14ac:dyDescent="0.2">
      <c r="A47" s="339" t="s">
        <v>325</v>
      </c>
      <c r="B47" s="339" t="s">
        <v>266</v>
      </c>
      <c r="C47" s="33">
        <f t="shared" si="3"/>
        <v>220500</v>
      </c>
      <c r="D47" s="33">
        <v>220500</v>
      </c>
      <c r="E47" s="33">
        <v>0</v>
      </c>
      <c r="F47" s="33">
        <v>0</v>
      </c>
      <c r="G47" s="336"/>
    </row>
    <row r="48" spans="1:7" ht="47.25" x14ac:dyDescent="0.2">
      <c r="A48" s="339" t="s">
        <v>326</v>
      </c>
      <c r="B48" s="339" t="s">
        <v>267</v>
      </c>
      <c r="C48" s="33">
        <f t="shared" si="3"/>
        <v>583600</v>
      </c>
      <c r="D48" s="33">
        <v>583600</v>
      </c>
      <c r="E48" s="33">
        <v>0</v>
      </c>
      <c r="F48" s="33">
        <v>0</v>
      </c>
      <c r="G48" s="336"/>
    </row>
    <row r="49" spans="1:7" ht="63" x14ac:dyDescent="0.2">
      <c r="A49" s="339" t="s">
        <v>327</v>
      </c>
      <c r="B49" s="339" t="s">
        <v>269</v>
      </c>
      <c r="C49" s="33">
        <f t="shared" si="3"/>
        <v>809900</v>
      </c>
      <c r="D49" s="33">
        <v>809900</v>
      </c>
      <c r="E49" s="33">
        <v>0</v>
      </c>
      <c r="F49" s="33">
        <v>0</v>
      </c>
      <c r="G49" s="336"/>
    </row>
    <row r="50" spans="1:7" ht="15.75" x14ac:dyDescent="0.2">
      <c r="A50" s="339" t="s">
        <v>328</v>
      </c>
      <c r="B50" s="339" t="s">
        <v>329</v>
      </c>
      <c r="C50" s="33">
        <f t="shared" si="3"/>
        <v>330800</v>
      </c>
      <c r="D50" s="33">
        <v>330800</v>
      </c>
      <c r="E50" s="320">
        <v>0</v>
      </c>
      <c r="F50" s="320">
        <v>0</v>
      </c>
      <c r="G50" s="336"/>
    </row>
    <row r="51" spans="1:7" ht="15.75" x14ac:dyDescent="0.2">
      <c r="A51" s="337" t="s">
        <v>330</v>
      </c>
      <c r="B51" s="337" t="s">
        <v>331</v>
      </c>
      <c r="C51" s="338">
        <f>D51+E51</f>
        <v>690200</v>
      </c>
      <c r="D51" s="338">
        <f>D52+D53</f>
        <v>690200</v>
      </c>
      <c r="E51" s="338">
        <f>E54</f>
        <v>0</v>
      </c>
      <c r="F51" s="338">
        <f>F54</f>
        <v>0</v>
      </c>
      <c r="G51" s="336"/>
    </row>
    <row r="52" spans="1:7" ht="15.75" x14ac:dyDescent="0.2">
      <c r="A52" s="339" t="s">
        <v>332</v>
      </c>
      <c r="B52" s="339" t="s">
        <v>333</v>
      </c>
      <c r="C52" s="33">
        <f>D52</f>
        <v>274100</v>
      </c>
      <c r="D52" s="33">
        <v>274100</v>
      </c>
      <c r="E52" s="33">
        <v>0</v>
      </c>
      <c r="F52" s="33">
        <v>0</v>
      </c>
      <c r="G52" s="336"/>
    </row>
    <row r="53" spans="1:7" ht="126" x14ac:dyDescent="0.2">
      <c r="A53" s="339" t="s">
        <v>334</v>
      </c>
      <c r="B53" s="339" t="s">
        <v>335</v>
      </c>
      <c r="C53" s="33">
        <f>D53</f>
        <v>416100</v>
      </c>
      <c r="D53" s="33">
        <v>416100</v>
      </c>
      <c r="E53" s="33">
        <v>0</v>
      </c>
      <c r="F53" s="33">
        <v>0</v>
      </c>
      <c r="G53" s="336"/>
    </row>
    <row r="54" spans="1:7" ht="47.25" x14ac:dyDescent="0.2">
      <c r="A54" s="339" t="s">
        <v>336</v>
      </c>
      <c r="B54" s="339" t="s">
        <v>272</v>
      </c>
      <c r="C54" s="33">
        <f>E54</f>
        <v>0</v>
      </c>
      <c r="D54" s="33">
        <v>0</v>
      </c>
      <c r="E54" s="33"/>
      <c r="F54" s="33">
        <f>E54</f>
        <v>0</v>
      </c>
      <c r="G54" s="336"/>
    </row>
    <row r="55" spans="1:7" ht="31.5" x14ac:dyDescent="0.2">
      <c r="A55" s="337" t="s">
        <v>337</v>
      </c>
      <c r="B55" s="337" t="s">
        <v>338</v>
      </c>
      <c r="C55" s="338">
        <f>E55</f>
        <v>11715400</v>
      </c>
      <c r="D55" s="338">
        <v>0</v>
      </c>
      <c r="E55" s="338">
        <f>E56</f>
        <v>11715400</v>
      </c>
      <c r="F55" s="338">
        <v>0</v>
      </c>
      <c r="G55" s="336"/>
    </row>
    <row r="56" spans="1:7" ht="54.75" customHeight="1" x14ac:dyDescent="0.2">
      <c r="A56" s="339" t="s">
        <v>339</v>
      </c>
      <c r="B56" s="339" t="s">
        <v>340</v>
      </c>
      <c r="C56" s="33">
        <f>E56</f>
        <v>11715400</v>
      </c>
      <c r="D56" s="33">
        <v>0</v>
      </c>
      <c r="E56" s="33">
        <v>11715400</v>
      </c>
      <c r="F56" s="320">
        <v>0</v>
      </c>
      <c r="G56" s="336"/>
    </row>
    <row r="57" spans="1:7" ht="15.75" x14ac:dyDescent="0.2">
      <c r="A57" s="337" t="s">
        <v>341</v>
      </c>
      <c r="B57" s="337" t="s">
        <v>342</v>
      </c>
      <c r="C57" s="338">
        <f>C58</f>
        <v>8443400</v>
      </c>
      <c r="D57" s="338">
        <v>0</v>
      </c>
      <c r="E57" s="338">
        <f>E58</f>
        <v>8443400</v>
      </c>
      <c r="F57" s="338">
        <f>F58</f>
        <v>8443400</v>
      </c>
      <c r="G57" s="336"/>
    </row>
    <row r="58" spans="1:7" ht="94.5" x14ac:dyDescent="0.2">
      <c r="A58" s="339" t="s">
        <v>343</v>
      </c>
      <c r="B58" s="339" t="s">
        <v>344</v>
      </c>
      <c r="C58" s="33">
        <f>E58</f>
        <v>8443400</v>
      </c>
      <c r="D58" s="33">
        <v>0</v>
      </c>
      <c r="E58" s="33">
        <v>8443400</v>
      </c>
      <c r="F58" s="33">
        <f>E58</f>
        <v>8443400</v>
      </c>
      <c r="G58" s="336"/>
    </row>
    <row r="59" spans="1:7" ht="31.5" x14ac:dyDescent="0.2">
      <c r="A59" s="335"/>
      <c r="B59" s="335" t="s">
        <v>345</v>
      </c>
      <c r="C59" s="320">
        <f>D59+E59</f>
        <v>577763200</v>
      </c>
      <c r="D59" s="320">
        <f>D15+D40</f>
        <v>557145100</v>
      </c>
      <c r="E59" s="320">
        <f>E57+E40+E15</f>
        <v>20618100</v>
      </c>
      <c r="F59" s="320">
        <f>F57+F40+F15</f>
        <v>8443400</v>
      </c>
      <c r="G59" s="336"/>
    </row>
    <row r="60" spans="1:7" ht="21" customHeight="1" x14ac:dyDescent="0.2">
      <c r="A60" s="335" t="s">
        <v>346</v>
      </c>
      <c r="B60" s="335" t="s">
        <v>347</v>
      </c>
      <c r="C60" s="320">
        <f t="shared" ref="C60:C71" si="4">D60</f>
        <v>0</v>
      </c>
      <c r="D60" s="320">
        <f>D61</f>
        <v>0</v>
      </c>
      <c r="E60" s="320">
        <v>0</v>
      </c>
      <c r="F60" s="320">
        <v>0</v>
      </c>
      <c r="G60" s="336"/>
    </row>
    <row r="61" spans="1:7" ht="19.5" customHeight="1" x14ac:dyDescent="0.2">
      <c r="A61" s="337" t="s">
        <v>348</v>
      </c>
      <c r="B61" s="337" t="s">
        <v>349</v>
      </c>
      <c r="C61" s="338">
        <f t="shared" si="4"/>
        <v>0</v>
      </c>
      <c r="D61" s="338">
        <f>D62+D64</f>
        <v>0</v>
      </c>
      <c r="E61" s="338">
        <v>0</v>
      </c>
      <c r="F61" s="338">
        <v>0</v>
      </c>
      <c r="G61" s="336"/>
    </row>
    <row r="62" spans="1:7" ht="29.25" customHeight="1" x14ac:dyDescent="0.2">
      <c r="A62" s="335">
        <v>41020000</v>
      </c>
      <c r="B62" s="335" t="s">
        <v>469</v>
      </c>
      <c r="C62" s="320">
        <f t="shared" si="4"/>
        <v>0</v>
      </c>
      <c r="D62" s="320">
        <f>D63</f>
        <v>0</v>
      </c>
      <c r="E62" s="320"/>
      <c r="F62" s="320"/>
      <c r="G62" s="336"/>
    </row>
    <row r="63" spans="1:7" ht="146.25" customHeight="1" x14ac:dyDescent="0.2">
      <c r="A63" s="364">
        <v>41021400</v>
      </c>
      <c r="B63" s="339" t="s">
        <v>455</v>
      </c>
      <c r="C63" s="33">
        <f t="shared" si="4"/>
        <v>0</v>
      </c>
      <c r="D63" s="33"/>
      <c r="E63" s="33"/>
      <c r="F63" s="33"/>
      <c r="G63" s="336"/>
    </row>
    <row r="64" spans="1:7" ht="27.75" customHeight="1" x14ac:dyDescent="0.2">
      <c r="A64" s="335" t="s">
        <v>350</v>
      </c>
      <c r="B64" s="335" t="s">
        <v>351</v>
      </c>
      <c r="C64" s="320">
        <f>D64</f>
        <v>0</v>
      </c>
      <c r="D64" s="320">
        <f>D65+D67+D68+D69+D71++D66</f>
        <v>0</v>
      </c>
      <c r="E64" s="320">
        <v>0</v>
      </c>
      <c r="F64" s="320">
        <v>0</v>
      </c>
      <c r="G64" s="336"/>
    </row>
    <row r="65" spans="1:7" ht="31.5" x14ac:dyDescent="0.2">
      <c r="A65" s="339" t="s">
        <v>200</v>
      </c>
      <c r="B65" s="339" t="s">
        <v>201</v>
      </c>
      <c r="C65" s="33">
        <f>D65</f>
        <v>0</v>
      </c>
      <c r="D65" s="33"/>
      <c r="E65" s="33">
        <v>0</v>
      </c>
      <c r="F65" s="33">
        <v>0</v>
      </c>
      <c r="G65" s="336"/>
    </row>
    <row r="66" spans="1:7" ht="63" x14ac:dyDescent="0.2">
      <c r="A66" s="92" t="s">
        <v>204</v>
      </c>
      <c r="B66" s="339" t="s">
        <v>205</v>
      </c>
      <c r="C66" s="33">
        <f>D66</f>
        <v>0</v>
      </c>
      <c r="D66" s="33"/>
      <c r="E66" s="33"/>
      <c r="F66" s="33"/>
      <c r="G66" s="336"/>
    </row>
    <row r="67" spans="1:7" ht="63" x14ac:dyDescent="0.2">
      <c r="A67" s="536">
        <v>41053900</v>
      </c>
      <c r="B67" s="261" t="s">
        <v>207</v>
      </c>
      <c r="C67" s="33">
        <f t="shared" si="4"/>
        <v>0</v>
      </c>
      <c r="D67" s="33"/>
      <c r="E67" s="33"/>
      <c r="F67" s="33"/>
      <c r="G67" s="336"/>
    </row>
    <row r="68" spans="1:7" ht="63" x14ac:dyDescent="0.2">
      <c r="A68" s="537">
        <v>41053900</v>
      </c>
      <c r="B68" s="261" t="s">
        <v>209</v>
      </c>
      <c r="C68" s="33">
        <f t="shared" si="4"/>
        <v>0</v>
      </c>
      <c r="D68" s="33"/>
      <c r="E68" s="33"/>
      <c r="F68" s="33"/>
      <c r="G68" s="336"/>
    </row>
    <row r="69" spans="1:7" ht="94.5" x14ac:dyDescent="0.2">
      <c r="A69" s="537">
        <v>41053900</v>
      </c>
      <c r="B69" s="261" t="s">
        <v>210</v>
      </c>
      <c r="C69" s="33">
        <f t="shared" si="4"/>
        <v>0</v>
      </c>
      <c r="D69" s="33"/>
      <c r="E69" s="33"/>
      <c r="F69" s="33"/>
      <c r="G69" s="336"/>
    </row>
    <row r="70" spans="1:7" ht="15.75" x14ac:dyDescent="0.2">
      <c r="A70" s="538"/>
      <c r="B70" s="261"/>
      <c r="C70" s="33"/>
      <c r="D70" s="33"/>
      <c r="E70" s="33"/>
      <c r="F70" s="33"/>
      <c r="G70" s="336"/>
    </row>
    <row r="71" spans="1:7" ht="15.75" x14ac:dyDescent="0.2">
      <c r="A71" s="339"/>
      <c r="B71" s="339"/>
      <c r="C71" s="33">
        <f t="shared" si="4"/>
        <v>0</v>
      </c>
      <c r="D71" s="33"/>
      <c r="E71" s="33"/>
      <c r="F71" s="33"/>
      <c r="G71" s="336"/>
    </row>
    <row r="72" spans="1:7" ht="15.75" x14ac:dyDescent="0.2">
      <c r="A72" s="340" t="s">
        <v>7</v>
      </c>
      <c r="B72" s="335" t="s">
        <v>352</v>
      </c>
      <c r="C72" s="320">
        <f>D72+E72</f>
        <v>577763200</v>
      </c>
      <c r="D72" s="320">
        <f>D59+D60</f>
        <v>557145100</v>
      </c>
      <c r="E72" s="320">
        <f>E59</f>
        <v>20618100</v>
      </c>
      <c r="F72" s="320">
        <f>F59</f>
        <v>8443400</v>
      </c>
      <c r="G72" s="336"/>
    </row>
    <row r="73" spans="1:7" ht="15.75" x14ac:dyDescent="0.25">
      <c r="A73" s="1"/>
      <c r="B73" s="1"/>
      <c r="C73" s="1"/>
      <c r="D73" s="1"/>
      <c r="E73" s="1"/>
      <c r="F73" s="1"/>
    </row>
    <row r="74" spans="1:7" x14ac:dyDescent="0.2">
      <c r="A74" s="711"/>
      <c r="B74" s="711"/>
      <c r="C74" s="711"/>
      <c r="D74" s="711"/>
      <c r="E74" s="711"/>
      <c r="F74" s="711"/>
    </row>
    <row r="76" spans="1:7" ht="18.75" x14ac:dyDescent="0.2">
      <c r="A76" s="127" t="s">
        <v>193</v>
      </c>
      <c r="B76" s="127"/>
      <c r="C76" s="272"/>
      <c r="D76" s="123"/>
      <c r="E76" s="708" t="s">
        <v>488</v>
      </c>
      <c r="F76" s="708"/>
    </row>
  </sheetData>
  <mergeCells count="25">
    <mergeCell ref="E76:F76"/>
    <mergeCell ref="A9:B9"/>
    <mergeCell ref="G9:I9"/>
    <mergeCell ref="G10:I10"/>
    <mergeCell ref="A11:A13"/>
    <mergeCell ref="B11:B13"/>
    <mergeCell ref="C11:C13"/>
    <mergeCell ref="D11:D13"/>
    <mergeCell ref="E11:F11"/>
    <mergeCell ref="E12:E13"/>
    <mergeCell ref="F12:F13"/>
    <mergeCell ref="A74:F74"/>
    <mergeCell ref="D6:F6"/>
    <mergeCell ref="G6:I6"/>
    <mergeCell ref="D7:F7"/>
    <mergeCell ref="G7:I7"/>
    <mergeCell ref="A8:F8"/>
    <mergeCell ref="G8:I8"/>
    <mergeCell ref="D5:F5"/>
    <mergeCell ref="G5:I5"/>
    <mergeCell ref="D1:F1"/>
    <mergeCell ref="G1:I1"/>
    <mergeCell ref="D2:F2"/>
    <mergeCell ref="D3:F3"/>
    <mergeCell ref="D4:F4"/>
  </mergeCells>
  <pageMargins left="1.1811023622047245" right="0.39370078740157483" top="0.78740157480314965" bottom="0.78740157480314965" header="0.31496062992125984" footer="0.31496062992125984"/>
  <pageSetup paperSize="9" scale="75" orientation="portrait" r:id="rId1"/>
  <rowBreaks count="2" manualBreakCount="2">
    <brk id="29" max="5" man="1"/>
    <brk id="56" max="5" man="1"/>
  </rowBreaks>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view="pageBreakPreview" zoomScale="90" zoomScaleNormal="100" zoomScaleSheetLayoutView="90" workbookViewId="0">
      <selection activeCell="B21" sqref="B21"/>
    </sheetView>
  </sheetViews>
  <sheetFormatPr defaultColWidth="8" defaultRowHeight="12.75" x14ac:dyDescent="0.2"/>
  <cols>
    <col min="1" max="1" width="4.42578125" style="206" customWidth="1"/>
    <col min="2" max="2" width="130.140625" style="206" customWidth="1"/>
    <col min="3" max="256" width="8" style="206"/>
    <col min="257" max="257" width="4.42578125" style="206" customWidth="1"/>
    <col min="258" max="258" width="126.7109375" style="206" customWidth="1"/>
    <col min="259" max="512" width="8" style="206"/>
    <col min="513" max="513" width="4.42578125" style="206" customWidth="1"/>
    <col min="514" max="514" width="126.7109375" style="206" customWidth="1"/>
    <col min="515" max="768" width="8" style="206"/>
    <col min="769" max="769" width="4.42578125" style="206" customWidth="1"/>
    <col min="770" max="770" width="126.7109375" style="206" customWidth="1"/>
    <col min="771" max="1024" width="8" style="206"/>
    <col min="1025" max="1025" width="4.42578125" style="206" customWidth="1"/>
    <col min="1026" max="1026" width="126.7109375" style="206" customWidth="1"/>
    <col min="1027" max="1280" width="8" style="206"/>
    <col min="1281" max="1281" width="4.42578125" style="206" customWidth="1"/>
    <col min="1282" max="1282" width="126.7109375" style="206" customWidth="1"/>
    <col min="1283" max="1536" width="8" style="206"/>
    <col min="1537" max="1537" width="4.42578125" style="206" customWidth="1"/>
    <col min="1538" max="1538" width="126.7109375" style="206" customWidth="1"/>
    <col min="1539" max="1792" width="8" style="206"/>
    <col min="1793" max="1793" width="4.42578125" style="206" customWidth="1"/>
    <col min="1794" max="1794" width="126.7109375" style="206" customWidth="1"/>
    <col min="1795" max="2048" width="8" style="206"/>
    <col min="2049" max="2049" width="4.42578125" style="206" customWidth="1"/>
    <col min="2050" max="2050" width="126.7109375" style="206" customWidth="1"/>
    <col min="2051" max="2304" width="8" style="206"/>
    <col min="2305" max="2305" width="4.42578125" style="206" customWidth="1"/>
    <col min="2306" max="2306" width="126.7109375" style="206" customWidth="1"/>
    <col min="2307" max="2560" width="8" style="206"/>
    <col min="2561" max="2561" width="4.42578125" style="206" customWidth="1"/>
    <col min="2562" max="2562" width="126.7109375" style="206" customWidth="1"/>
    <col min="2563" max="2816" width="8" style="206"/>
    <col min="2817" max="2817" width="4.42578125" style="206" customWidth="1"/>
    <col min="2818" max="2818" width="126.7109375" style="206" customWidth="1"/>
    <col min="2819" max="3072" width="8" style="206"/>
    <col min="3073" max="3073" width="4.42578125" style="206" customWidth="1"/>
    <col min="3074" max="3074" width="126.7109375" style="206" customWidth="1"/>
    <col min="3075" max="3328" width="8" style="206"/>
    <col min="3329" max="3329" width="4.42578125" style="206" customWidth="1"/>
    <col min="3330" max="3330" width="126.7109375" style="206" customWidth="1"/>
    <col min="3331" max="3584" width="8" style="206"/>
    <col min="3585" max="3585" width="4.42578125" style="206" customWidth="1"/>
    <col min="3586" max="3586" width="126.7109375" style="206" customWidth="1"/>
    <col min="3587" max="3840" width="8" style="206"/>
    <col min="3841" max="3841" width="4.42578125" style="206" customWidth="1"/>
    <col min="3842" max="3842" width="126.7109375" style="206" customWidth="1"/>
    <col min="3843" max="4096" width="8" style="206"/>
    <col min="4097" max="4097" width="4.42578125" style="206" customWidth="1"/>
    <col min="4098" max="4098" width="126.7109375" style="206" customWidth="1"/>
    <col min="4099" max="4352" width="8" style="206"/>
    <col min="4353" max="4353" width="4.42578125" style="206" customWidth="1"/>
    <col min="4354" max="4354" width="126.7109375" style="206" customWidth="1"/>
    <col min="4355" max="4608" width="8" style="206"/>
    <col min="4609" max="4609" width="4.42578125" style="206" customWidth="1"/>
    <col min="4610" max="4610" width="126.7109375" style="206" customWidth="1"/>
    <col min="4611" max="4864" width="8" style="206"/>
    <col min="4865" max="4865" width="4.42578125" style="206" customWidth="1"/>
    <col min="4866" max="4866" width="126.7109375" style="206" customWidth="1"/>
    <col min="4867" max="5120" width="8" style="206"/>
    <col min="5121" max="5121" width="4.42578125" style="206" customWidth="1"/>
    <col min="5122" max="5122" width="126.7109375" style="206" customWidth="1"/>
    <col min="5123" max="5376" width="8" style="206"/>
    <col min="5377" max="5377" width="4.42578125" style="206" customWidth="1"/>
    <col min="5378" max="5378" width="126.7109375" style="206" customWidth="1"/>
    <col min="5379" max="5632" width="8" style="206"/>
    <col min="5633" max="5633" width="4.42578125" style="206" customWidth="1"/>
    <col min="5634" max="5634" width="126.7109375" style="206" customWidth="1"/>
    <col min="5635" max="5888" width="8" style="206"/>
    <col min="5889" max="5889" width="4.42578125" style="206" customWidth="1"/>
    <col min="5890" max="5890" width="126.7109375" style="206" customWidth="1"/>
    <col min="5891" max="6144" width="8" style="206"/>
    <col min="6145" max="6145" width="4.42578125" style="206" customWidth="1"/>
    <col min="6146" max="6146" width="126.7109375" style="206" customWidth="1"/>
    <col min="6147" max="6400" width="8" style="206"/>
    <col min="6401" max="6401" width="4.42578125" style="206" customWidth="1"/>
    <col min="6402" max="6402" width="126.7109375" style="206" customWidth="1"/>
    <col min="6403" max="6656" width="8" style="206"/>
    <col min="6657" max="6657" width="4.42578125" style="206" customWidth="1"/>
    <col min="6658" max="6658" width="126.7109375" style="206" customWidth="1"/>
    <col min="6659" max="6912" width="8" style="206"/>
    <col min="6913" max="6913" width="4.42578125" style="206" customWidth="1"/>
    <col min="6914" max="6914" width="126.7109375" style="206" customWidth="1"/>
    <col min="6915" max="7168" width="8" style="206"/>
    <col min="7169" max="7169" width="4.42578125" style="206" customWidth="1"/>
    <col min="7170" max="7170" width="126.7109375" style="206" customWidth="1"/>
    <col min="7171" max="7424" width="8" style="206"/>
    <col min="7425" max="7425" width="4.42578125" style="206" customWidth="1"/>
    <col min="7426" max="7426" width="126.7109375" style="206" customWidth="1"/>
    <col min="7427" max="7680" width="8" style="206"/>
    <col min="7681" max="7681" width="4.42578125" style="206" customWidth="1"/>
    <col min="7682" max="7682" width="126.7109375" style="206" customWidth="1"/>
    <col min="7683" max="7936" width="8" style="206"/>
    <col min="7937" max="7937" width="4.42578125" style="206" customWidth="1"/>
    <col min="7938" max="7938" width="126.7109375" style="206" customWidth="1"/>
    <col min="7939" max="8192" width="8" style="206"/>
    <col min="8193" max="8193" width="4.42578125" style="206" customWidth="1"/>
    <col min="8194" max="8194" width="126.7109375" style="206" customWidth="1"/>
    <col min="8195" max="8448" width="8" style="206"/>
    <col min="8449" max="8449" width="4.42578125" style="206" customWidth="1"/>
    <col min="8450" max="8450" width="126.7109375" style="206" customWidth="1"/>
    <col min="8451" max="8704" width="8" style="206"/>
    <col min="8705" max="8705" width="4.42578125" style="206" customWidth="1"/>
    <col min="8706" max="8706" width="126.7109375" style="206" customWidth="1"/>
    <col min="8707" max="8960" width="8" style="206"/>
    <col min="8961" max="8961" width="4.42578125" style="206" customWidth="1"/>
    <col min="8962" max="8962" width="126.7109375" style="206" customWidth="1"/>
    <col min="8963" max="9216" width="8" style="206"/>
    <col min="9217" max="9217" width="4.42578125" style="206" customWidth="1"/>
    <col min="9218" max="9218" width="126.7109375" style="206" customWidth="1"/>
    <col min="9219" max="9472" width="8" style="206"/>
    <col min="9473" max="9473" width="4.42578125" style="206" customWidth="1"/>
    <col min="9474" max="9474" width="126.7109375" style="206" customWidth="1"/>
    <col min="9475" max="9728" width="8" style="206"/>
    <col min="9729" max="9729" width="4.42578125" style="206" customWidth="1"/>
    <col min="9730" max="9730" width="126.7109375" style="206" customWidth="1"/>
    <col min="9731" max="9984" width="8" style="206"/>
    <col min="9985" max="9985" width="4.42578125" style="206" customWidth="1"/>
    <col min="9986" max="9986" width="126.7109375" style="206" customWidth="1"/>
    <col min="9987" max="10240" width="8" style="206"/>
    <col min="10241" max="10241" width="4.42578125" style="206" customWidth="1"/>
    <col min="10242" max="10242" width="126.7109375" style="206" customWidth="1"/>
    <col min="10243" max="10496" width="8" style="206"/>
    <col min="10497" max="10497" width="4.42578125" style="206" customWidth="1"/>
    <col min="10498" max="10498" width="126.7109375" style="206" customWidth="1"/>
    <col min="10499" max="10752" width="8" style="206"/>
    <col min="10753" max="10753" width="4.42578125" style="206" customWidth="1"/>
    <col min="10754" max="10754" width="126.7109375" style="206" customWidth="1"/>
    <col min="10755" max="11008" width="8" style="206"/>
    <col min="11009" max="11009" width="4.42578125" style="206" customWidth="1"/>
    <col min="11010" max="11010" width="126.7109375" style="206" customWidth="1"/>
    <col min="11011" max="11264" width="8" style="206"/>
    <col min="11265" max="11265" width="4.42578125" style="206" customWidth="1"/>
    <col min="11266" max="11266" width="126.7109375" style="206" customWidth="1"/>
    <col min="11267" max="11520" width="8" style="206"/>
    <col min="11521" max="11521" width="4.42578125" style="206" customWidth="1"/>
    <col min="11522" max="11522" width="126.7109375" style="206" customWidth="1"/>
    <col min="11523" max="11776" width="8" style="206"/>
    <col min="11777" max="11777" width="4.42578125" style="206" customWidth="1"/>
    <col min="11778" max="11778" width="126.7109375" style="206" customWidth="1"/>
    <col min="11779" max="12032" width="8" style="206"/>
    <col min="12033" max="12033" width="4.42578125" style="206" customWidth="1"/>
    <col min="12034" max="12034" width="126.7109375" style="206" customWidth="1"/>
    <col min="12035" max="12288" width="8" style="206"/>
    <col min="12289" max="12289" width="4.42578125" style="206" customWidth="1"/>
    <col min="12290" max="12290" width="126.7109375" style="206" customWidth="1"/>
    <col min="12291" max="12544" width="8" style="206"/>
    <col min="12545" max="12545" width="4.42578125" style="206" customWidth="1"/>
    <col min="12546" max="12546" width="126.7109375" style="206" customWidth="1"/>
    <col min="12547" max="12800" width="8" style="206"/>
    <col min="12801" max="12801" width="4.42578125" style="206" customWidth="1"/>
    <col min="12802" max="12802" width="126.7109375" style="206" customWidth="1"/>
    <col min="12803" max="13056" width="8" style="206"/>
    <col min="13057" max="13057" width="4.42578125" style="206" customWidth="1"/>
    <col min="13058" max="13058" width="126.7109375" style="206" customWidth="1"/>
    <col min="13059" max="13312" width="8" style="206"/>
    <col min="13313" max="13313" width="4.42578125" style="206" customWidth="1"/>
    <col min="13314" max="13314" width="126.7109375" style="206" customWidth="1"/>
    <col min="13315" max="13568" width="8" style="206"/>
    <col min="13569" max="13569" width="4.42578125" style="206" customWidth="1"/>
    <col min="13570" max="13570" width="126.7109375" style="206" customWidth="1"/>
    <col min="13571" max="13824" width="8" style="206"/>
    <col min="13825" max="13825" width="4.42578125" style="206" customWidth="1"/>
    <col min="13826" max="13826" width="126.7109375" style="206" customWidth="1"/>
    <col min="13827" max="14080" width="8" style="206"/>
    <col min="14081" max="14081" width="4.42578125" style="206" customWidth="1"/>
    <col min="14082" max="14082" width="126.7109375" style="206" customWidth="1"/>
    <col min="14083" max="14336" width="8" style="206"/>
    <col min="14337" max="14337" width="4.42578125" style="206" customWidth="1"/>
    <col min="14338" max="14338" width="126.7109375" style="206" customWidth="1"/>
    <col min="14339" max="14592" width="8" style="206"/>
    <col min="14593" max="14593" width="4.42578125" style="206" customWidth="1"/>
    <col min="14594" max="14594" width="126.7109375" style="206" customWidth="1"/>
    <col min="14595" max="14848" width="8" style="206"/>
    <col min="14849" max="14849" width="4.42578125" style="206" customWidth="1"/>
    <col min="14850" max="14850" width="126.7109375" style="206" customWidth="1"/>
    <col min="14851" max="15104" width="8" style="206"/>
    <col min="15105" max="15105" width="4.42578125" style="206" customWidth="1"/>
    <col min="15106" max="15106" width="126.7109375" style="206" customWidth="1"/>
    <col min="15107" max="15360" width="8" style="206"/>
    <col min="15361" max="15361" width="4.42578125" style="206" customWidth="1"/>
    <col min="15362" max="15362" width="126.7109375" style="206" customWidth="1"/>
    <col min="15363" max="15616" width="8" style="206"/>
    <col min="15617" max="15617" width="4.42578125" style="206" customWidth="1"/>
    <col min="15618" max="15618" width="126.7109375" style="206" customWidth="1"/>
    <col min="15619" max="15872" width="8" style="206"/>
    <col min="15873" max="15873" width="4.42578125" style="206" customWidth="1"/>
    <col min="15874" max="15874" width="126.7109375" style="206" customWidth="1"/>
    <col min="15875" max="16128" width="8" style="206"/>
    <col min="16129" max="16129" width="4.42578125" style="206" customWidth="1"/>
    <col min="16130" max="16130" width="126.7109375" style="206" customWidth="1"/>
    <col min="16131" max="16384" width="8" style="206"/>
  </cols>
  <sheetData>
    <row r="1" spans="1:3" ht="15.75" x14ac:dyDescent="0.2">
      <c r="B1" s="136" t="s">
        <v>612</v>
      </c>
      <c r="C1" s="5"/>
    </row>
    <row r="2" spans="1:3" ht="15.75" x14ac:dyDescent="0.2">
      <c r="B2" s="136" t="s">
        <v>619</v>
      </c>
      <c r="C2" s="5"/>
    </row>
    <row r="3" spans="1:3" ht="15.75" x14ac:dyDescent="0.2">
      <c r="B3" s="207" t="s">
        <v>230</v>
      </c>
      <c r="C3" s="5"/>
    </row>
    <row r="4" spans="1:3" ht="15.75" x14ac:dyDescent="0.2">
      <c r="B4" s="207" t="s">
        <v>511</v>
      </c>
      <c r="C4" s="5"/>
    </row>
    <row r="5" spans="1:3" ht="15.75" x14ac:dyDescent="0.2">
      <c r="B5" s="136" t="s">
        <v>502</v>
      </c>
      <c r="C5" s="5"/>
    </row>
    <row r="6" spans="1:3" ht="15.75" x14ac:dyDescent="0.25">
      <c r="B6" s="137" t="s">
        <v>503</v>
      </c>
      <c r="C6" s="56"/>
    </row>
    <row r="7" spans="1:3" ht="15.75" x14ac:dyDescent="0.25">
      <c r="B7" s="137" t="s">
        <v>231</v>
      </c>
      <c r="C7" s="56"/>
    </row>
    <row r="8" spans="1:3" ht="15.75" x14ac:dyDescent="0.2">
      <c r="B8" s="136"/>
      <c r="C8" s="5"/>
    </row>
    <row r="10" spans="1:3" s="208" customFormat="1" ht="20.25" x14ac:dyDescent="0.2">
      <c r="A10" s="846" t="s">
        <v>232</v>
      </c>
      <c r="B10" s="846"/>
    </row>
    <row r="11" spans="1:3" s="208" customFormat="1" ht="20.25" x14ac:dyDescent="0.2">
      <c r="A11" s="209"/>
      <c r="B11" s="209"/>
    </row>
    <row r="12" spans="1:3" s="208" customFormat="1" ht="15.75" x14ac:dyDescent="0.2">
      <c r="A12" s="210" t="s">
        <v>281</v>
      </c>
      <c r="B12" s="211"/>
    </row>
    <row r="13" spans="1:3" s="208" customFormat="1" ht="15.75" x14ac:dyDescent="0.25">
      <c r="A13" s="212" t="s">
        <v>0</v>
      </c>
      <c r="B13" s="212"/>
    </row>
    <row r="14" spans="1:3" ht="18.75" x14ac:dyDescent="0.3">
      <c r="A14" s="213"/>
      <c r="B14" s="214"/>
    </row>
    <row r="15" spans="1:3" ht="31.5" x14ac:dyDescent="0.2">
      <c r="A15" s="215" t="s">
        <v>233</v>
      </c>
      <c r="B15" s="216" t="s">
        <v>234</v>
      </c>
    </row>
    <row r="16" spans="1:3" ht="15.75" x14ac:dyDescent="0.2">
      <c r="A16" s="216">
        <v>1</v>
      </c>
      <c r="B16" s="217" t="s">
        <v>235</v>
      </c>
    </row>
    <row r="17" spans="1:6" ht="15.75" x14ac:dyDescent="0.2">
      <c r="A17" s="216">
        <v>2</v>
      </c>
      <c r="B17" s="218" t="s">
        <v>236</v>
      </c>
    </row>
    <row r="18" spans="1:6" ht="15.75" x14ac:dyDescent="0.2">
      <c r="A18" s="216">
        <v>3</v>
      </c>
      <c r="B18" s="218" t="s">
        <v>237</v>
      </c>
    </row>
    <row r="19" spans="1:6" ht="15.75" x14ac:dyDescent="0.2">
      <c r="A19" s="216">
        <v>4</v>
      </c>
      <c r="B19" s="218" t="s">
        <v>466</v>
      </c>
    </row>
    <row r="20" spans="1:6" ht="15.75" x14ac:dyDescent="0.2">
      <c r="A20" s="216">
        <v>5</v>
      </c>
      <c r="B20" s="217" t="s">
        <v>238</v>
      </c>
    </row>
    <row r="21" spans="1:6" ht="15.75" x14ac:dyDescent="0.2">
      <c r="A21" s="216">
        <v>6</v>
      </c>
      <c r="B21" s="217" t="s">
        <v>239</v>
      </c>
    </row>
    <row r="22" spans="1:6" ht="15.75" x14ac:dyDescent="0.2">
      <c r="A22" s="216">
        <v>7</v>
      </c>
      <c r="B22" s="219" t="s">
        <v>624</v>
      </c>
    </row>
    <row r="23" spans="1:6" ht="15.75" x14ac:dyDescent="0.2">
      <c r="A23" s="216">
        <v>8</v>
      </c>
      <c r="B23" s="219" t="s">
        <v>240</v>
      </c>
    </row>
    <row r="24" spans="1:6" ht="15.75" x14ac:dyDescent="0.25">
      <c r="A24" s="220">
        <v>9</v>
      </c>
      <c r="B24" s="217" t="s">
        <v>241</v>
      </c>
    </row>
    <row r="25" spans="1:6" ht="15.75" x14ac:dyDescent="0.25">
      <c r="A25" s="220">
        <v>10</v>
      </c>
      <c r="B25" s="217" t="s">
        <v>242</v>
      </c>
    </row>
    <row r="26" spans="1:6" ht="15.75" x14ac:dyDescent="0.25">
      <c r="A26" s="220">
        <v>11</v>
      </c>
      <c r="B26" s="217" t="s">
        <v>419</v>
      </c>
    </row>
    <row r="27" spans="1:6" ht="12" customHeight="1" x14ac:dyDescent="0.2"/>
    <row r="28" spans="1:6" ht="31.9" customHeight="1" x14ac:dyDescent="0.2"/>
    <row r="29" spans="1:6" s="358" customFormat="1" ht="18.75" x14ac:dyDescent="0.3">
      <c r="A29" s="204"/>
      <c r="B29" s="127" t="s">
        <v>499</v>
      </c>
      <c r="C29" s="204"/>
      <c r="D29" s="204"/>
      <c r="E29" s="204"/>
      <c r="F29" s="204"/>
    </row>
  </sheetData>
  <mergeCells count="1">
    <mergeCell ref="A10:B10"/>
  </mergeCells>
  <pageMargins left="0.78740157480314965" right="0.78740157480314965" top="1.1811023622047245" bottom="0.3937007874015748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Q62"/>
  <sheetViews>
    <sheetView view="pageBreakPreview" zoomScale="60" zoomScaleNormal="100" workbookViewId="0">
      <selection activeCell="C14" sqref="C14:D14"/>
    </sheetView>
  </sheetViews>
  <sheetFormatPr defaultColWidth="8.7109375" defaultRowHeight="15" x14ac:dyDescent="0.2"/>
  <cols>
    <col min="1" max="1" width="16.42578125" style="221" customWidth="1"/>
    <col min="2" max="2" width="115" style="221" customWidth="1"/>
    <col min="3" max="3" width="93.7109375" style="221" customWidth="1"/>
    <col min="4" max="4" width="32.5703125" style="221" customWidth="1"/>
    <col min="5" max="5" width="0.42578125" style="221" customWidth="1"/>
    <col min="6" max="6" width="13.5703125" style="221" hidden="1" customWidth="1"/>
    <col min="7" max="10" width="8.7109375" style="221" hidden="1" customWidth="1"/>
    <col min="11" max="11" width="5.7109375" style="221" hidden="1" customWidth="1"/>
    <col min="12" max="61" width="8.7109375" style="221" hidden="1" customWidth="1"/>
    <col min="62" max="62" width="8" style="221" hidden="1" customWidth="1"/>
    <col min="63" max="78" width="8.7109375" style="221" hidden="1" customWidth="1"/>
    <col min="79" max="79" width="7.5703125" style="221" hidden="1" customWidth="1"/>
    <col min="80" max="85" width="8.7109375" style="221" hidden="1" customWidth="1"/>
    <col min="86" max="86" width="6.5703125" style="221" hidden="1" customWidth="1"/>
    <col min="87" max="95" width="8.7109375" style="221" hidden="1" customWidth="1"/>
    <col min="96" max="96" width="8.28515625" style="221" hidden="1" customWidth="1"/>
    <col min="97" max="112" width="8.7109375" style="221" hidden="1" customWidth="1"/>
    <col min="113" max="113" width="8.5703125" style="221" hidden="1" customWidth="1"/>
    <col min="114" max="117" width="8.7109375" style="221" hidden="1" customWidth="1"/>
    <col min="118" max="118" width="2" style="221" hidden="1" customWidth="1"/>
    <col min="119" max="129" width="8.7109375" style="221" hidden="1" customWidth="1"/>
    <col min="130" max="130" width="8" style="221" hidden="1" customWidth="1"/>
    <col min="131" max="146" width="8.7109375" style="221" hidden="1" customWidth="1"/>
    <col min="147" max="147" width="8.28515625" style="221" hidden="1" customWidth="1"/>
    <col min="148" max="163" width="8.7109375" style="221" hidden="1" customWidth="1"/>
    <col min="164" max="164" width="7.42578125" style="221" hidden="1" customWidth="1"/>
    <col min="165" max="180" width="8.7109375" style="221" hidden="1" customWidth="1"/>
    <col min="181" max="181" width="8.28515625" style="221" hidden="1" customWidth="1"/>
    <col min="182" max="186" width="8.7109375" style="221" hidden="1" customWidth="1"/>
    <col min="187" max="187" width="6.28515625" style="221" hidden="1" customWidth="1"/>
    <col min="188" max="197" width="8.7109375" style="221" hidden="1" customWidth="1"/>
    <col min="198" max="198" width="6.7109375" style="221" hidden="1" customWidth="1"/>
    <col min="199" max="199" width="8.7109375" style="221" hidden="1" customWidth="1"/>
    <col min="200" max="256" width="8.7109375" style="221"/>
    <col min="257" max="257" width="16.42578125" style="221" customWidth="1"/>
    <col min="258" max="258" width="115" style="221" customWidth="1"/>
    <col min="259" max="259" width="93.7109375" style="221" customWidth="1"/>
    <col min="260" max="260" width="32.5703125" style="221" customWidth="1"/>
    <col min="261" max="261" width="0.42578125" style="221" customWidth="1"/>
    <col min="262" max="455" width="0" style="221" hidden="1" customWidth="1"/>
    <col min="456" max="512" width="8.7109375" style="221"/>
    <col min="513" max="513" width="16.42578125" style="221" customWidth="1"/>
    <col min="514" max="514" width="115" style="221" customWidth="1"/>
    <col min="515" max="515" width="93.7109375" style="221" customWidth="1"/>
    <col min="516" max="516" width="32.5703125" style="221" customWidth="1"/>
    <col min="517" max="517" width="0.42578125" style="221" customWidth="1"/>
    <col min="518" max="711" width="0" style="221" hidden="1" customWidth="1"/>
    <col min="712" max="768" width="8.7109375" style="221"/>
    <col min="769" max="769" width="16.42578125" style="221" customWidth="1"/>
    <col min="770" max="770" width="115" style="221" customWidth="1"/>
    <col min="771" max="771" width="93.7109375" style="221" customWidth="1"/>
    <col min="772" max="772" width="32.5703125" style="221" customWidth="1"/>
    <col min="773" max="773" width="0.42578125" style="221" customWidth="1"/>
    <col min="774" max="967" width="0" style="221" hidden="1" customWidth="1"/>
    <col min="968" max="1024" width="8.7109375" style="221"/>
    <col min="1025" max="1025" width="16.42578125" style="221" customWidth="1"/>
    <col min="1026" max="1026" width="115" style="221" customWidth="1"/>
    <col min="1027" max="1027" width="93.7109375" style="221" customWidth="1"/>
    <col min="1028" max="1028" width="32.5703125" style="221" customWidth="1"/>
    <col min="1029" max="1029" width="0.42578125" style="221" customWidth="1"/>
    <col min="1030" max="1223" width="0" style="221" hidden="1" customWidth="1"/>
    <col min="1224" max="1280" width="8.7109375" style="221"/>
    <col min="1281" max="1281" width="16.42578125" style="221" customWidth="1"/>
    <col min="1282" max="1282" width="115" style="221" customWidth="1"/>
    <col min="1283" max="1283" width="93.7109375" style="221" customWidth="1"/>
    <col min="1284" max="1284" width="32.5703125" style="221" customWidth="1"/>
    <col min="1285" max="1285" width="0.42578125" style="221" customWidth="1"/>
    <col min="1286" max="1479" width="0" style="221" hidden="1" customWidth="1"/>
    <col min="1480" max="1536" width="8.7109375" style="221"/>
    <col min="1537" max="1537" width="16.42578125" style="221" customWidth="1"/>
    <col min="1538" max="1538" width="115" style="221" customWidth="1"/>
    <col min="1539" max="1539" width="93.7109375" style="221" customWidth="1"/>
    <col min="1540" max="1540" width="32.5703125" style="221" customWidth="1"/>
    <col min="1541" max="1541" width="0.42578125" style="221" customWidth="1"/>
    <col min="1542" max="1735" width="0" style="221" hidden="1" customWidth="1"/>
    <col min="1736" max="1792" width="8.7109375" style="221"/>
    <col min="1793" max="1793" width="16.42578125" style="221" customWidth="1"/>
    <col min="1794" max="1794" width="115" style="221" customWidth="1"/>
    <col min="1795" max="1795" width="93.7109375" style="221" customWidth="1"/>
    <col min="1796" max="1796" width="32.5703125" style="221" customWidth="1"/>
    <col min="1797" max="1797" width="0.42578125" style="221" customWidth="1"/>
    <col min="1798" max="1991" width="0" style="221" hidden="1" customWidth="1"/>
    <col min="1992" max="2048" width="8.7109375" style="221"/>
    <col min="2049" max="2049" width="16.42578125" style="221" customWidth="1"/>
    <col min="2050" max="2050" width="115" style="221" customWidth="1"/>
    <col min="2051" max="2051" width="93.7109375" style="221" customWidth="1"/>
    <col min="2052" max="2052" width="32.5703125" style="221" customWidth="1"/>
    <col min="2053" max="2053" width="0.42578125" style="221" customWidth="1"/>
    <col min="2054" max="2247" width="0" style="221" hidden="1" customWidth="1"/>
    <col min="2248" max="2304" width="8.7109375" style="221"/>
    <col min="2305" max="2305" width="16.42578125" style="221" customWidth="1"/>
    <col min="2306" max="2306" width="115" style="221" customWidth="1"/>
    <col min="2307" max="2307" width="93.7109375" style="221" customWidth="1"/>
    <col min="2308" max="2308" width="32.5703125" style="221" customWidth="1"/>
    <col min="2309" max="2309" width="0.42578125" style="221" customWidth="1"/>
    <col min="2310" max="2503" width="0" style="221" hidden="1" customWidth="1"/>
    <col min="2504" max="2560" width="8.7109375" style="221"/>
    <col min="2561" max="2561" width="16.42578125" style="221" customWidth="1"/>
    <col min="2562" max="2562" width="115" style="221" customWidth="1"/>
    <col min="2563" max="2563" width="93.7109375" style="221" customWidth="1"/>
    <col min="2564" max="2564" width="32.5703125" style="221" customWidth="1"/>
    <col min="2565" max="2565" width="0.42578125" style="221" customWidth="1"/>
    <col min="2566" max="2759" width="0" style="221" hidden="1" customWidth="1"/>
    <col min="2760" max="2816" width="8.7109375" style="221"/>
    <col min="2817" max="2817" width="16.42578125" style="221" customWidth="1"/>
    <col min="2818" max="2818" width="115" style="221" customWidth="1"/>
    <col min="2819" max="2819" width="93.7109375" style="221" customWidth="1"/>
    <col min="2820" max="2820" width="32.5703125" style="221" customWidth="1"/>
    <col min="2821" max="2821" width="0.42578125" style="221" customWidth="1"/>
    <col min="2822" max="3015" width="0" style="221" hidden="1" customWidth="1"/>
    <col min="3016" max="3072" width="8.7109375" style="221"/>
    <col min="3073" max="3073" width="16.42578125" style="221" customWidth="1"/>
    <col min="3074" max="3074" width="115" style="221" customWidth="1"/>
    <col min="3075" max="3075" width="93.7109375" style="221" customWidth="1"/>
    <col min="3076" max="3076" width="32.5703125" style="221" customWidth="1"/>
    <col min="3077" max="3077" width="0.42578125" style="221" customWidth="1"/>
    <col min="3078" max="3271" width="0" style="221" hidden="1" customWidth="1"/>
    <col min="3272" max="3328" width="8.7109375" style="221"/>
    <col min="3329" max="3329" width="16.42578125" style="221" customWidth="1"/>
    <col min="3330" max="3330" width="115" style="221" customWidth="1"/>
    <col min="3331" max="3331" width="93.7109375" style="221" customWidth="1"/>
    <col min="3332" max="3332" width="32.5703125" style="221" customWidth="1"/>
    <col min="3333" max="3333" width="0.42578125" style="221" customWidth="1"/>
    <col min="3334" max="3527" width="0" style="221" hidden="1" customWidth="1"/>
    <col min="3528" max="3584" width="8.7109375" style="221"/>
    <col min="3585" max="3585" width="16.42578125" style="221" customWidth="1"/>
    <col min="3586" max="3586" width="115" style="221" customWidth="1"/>
    <col min="3587" max="3587" width="93.7109375" style="221" customWidth="1"/>
    <col min="3588" max="3588" width="32.5703125" style="221" customWidth="1"/>
    <col min="3589" max="3589" width="0.42578125" style="221" customWidth="1"/>
    <col min="3590" max="3783" width="0" style="221" hidden="1" customWidth="1"/>
    <col min="3784" max="3840" width="8.7109375" style="221"/>
    <col min="3841" max="3841" width="16.42578125" style="221" customWidth="1"/>
    <col min="3842" max="3842" width="115" style="221" customWidth="1"/>
    <col min="3843" max="3843" width="93.7109375" style="221" customWidth="1"/>
    <col min="3844" max="3844" width="32.5703125" style="221" customWidth="1"/>
    <col min="3845" max="3845" width="0.42578125" style="221" customWidth="1"/>
    <col min="3846" max="4039" width="0" style="221" hidden="1" customWidth="1"/>
    <col min="4040" max="4096" width="8.7109375" style="221"/>
    <col min="4097" max="4097" width="16.42578125" style="221" customWidth="1"/>
    <col min="4098" max="4098" width="115" style="221" customWidth="1"/>
    <col min="4099" max="4099" width="93.7109375" style="221" customWidth="1"/>
    <col min="4100" max="4100" width="32.5703125" style="221" customWidth="1"/>
    <col min="4101" max="4101" width="0.42578125" style="221" customWidth="1"/>
    <col min="4102" max="4295" width="0" style="221" hidden="1" customWidth="1"/>
    <col min="4296" max="4352" width="8.7109375" style="221"/>
    <col min="4353" max="4353" width="16.42578125" style="221" customWidth="1"/>
    <col min="4354" max="4354" width="115" style="221" customWidth="1"/>
    <col min="4355" max="4355" width="93.7109375" style="221" customWidth="1"/>
    <col min="4356" max="4356" width="32.5703125" style="221" customWidth="1"/>
    <col min="4357" max="4357" width="0.42578125" style="221" customWidth="1"/>
    <col min="4358" max="4551" width="0" style="221" hidden="1" customWidth="1"/>
    <col min="4552" max="4608" width="8.7109375" style="221"/>
    <col min="4609" max="4609" width="16.42578125" style="221" customWidth="1"/>
    <col min="4610" max="4610" width="115" style="221" customWidth="1"/>
    <col min="4611" max="4611" width="93.7109375" style="221" customWidth="1"/>
    <col min="4612" max="4612" width="32.5703125" style="221" customWidth="1"/>
    <col min="4613" max="4613" width="0.42578125" style="221" customWidth="1"/>
    <col min="4614" max="4807" width="0" style="221" hidden="1" customWidth="1"/>
    <col min="4808" max="4864" width="8.7109375" style="221"/>
    <col min="4865" max="4865" width="16.42578125" style="221" customWidth="1"/>
    <col min="4866" max="4866" width="115" style="221" customWidth="1"/>
    <col min="4867" max="4867" width="93.7109375" style="221" customWidth="1"/>
    <col min="4868" max="4868" width="32.5703125" style="221" customWidth="1"/>
    <col min="4869" max="4869" width="0.42578125" style="221" customWidth="1"/>
    <col min="4870" max="5063" width="0" style="221" hidden="1" customWidth="1"/>
    <col min="5064" max="5120" width="8.7109375" style="221"/>
    <col min="5121" max="5121" width="16.42578125" style="221" customWidth="1"/>
    <col min="5122" max="5122" width="115" style="221" customWidth="1"/>
    <col min="5123" max="5123" width="93.7109375" style="221" customWidth="1"/>
    <col min="5124" max="5124" width="32.5703125" style="221" customWidth="1"/>
    <col min="5125" max="5125" width="0.42578125" style="221" customWidth="1"/>
    <col min="5126" max="5319" width="0" style="221" hidden="1" customWidth="1"/>
    <col min="5320" max="5376" width="8.7109375" style="221"/>
    <col min="5377" max="5377" width="16.42578125" style="221" customWidth="1"/>
    <col min="5378" max="5378" width="115" style="221" customWidth="1"/>
    <col min="5379" max="5379" width="93.7109375" style="221" customWidth="1"/>
    <col min="5380" max="5380" width="32.5703125" style="221" customWidth="1"/>
    <col min="5381" max="5381" width="0.42578125" style="221" customWidth="1"/>
    <col min="5382" max="5575" width="0" style="221" hidden="1" customWidth="1"/>
    <col min="5576" max="5632" width="8.7109375" style="221"/>
    <col min="5633" max="5633" width="16.42578125" style="221" customWidth="1"/>
    <col min="5634" max="5634" width="115" style="221" customWidth="1"/>
    <col min="5635" max="5635" width="93.7109375" style="221" customWidth="1"/>
    <col min="5636" max="5636" width="32.5703125" style="221" customWidth="1"/>
    <col min="5637" max="5637" width="0.42578125" style="221" customWidth="1"/>
    <col min="5638" max="5831" width="0" style="221" hidden="1" customWidth="1"/>
    <col min="5832" max="5888" width="8.7109375" style="221"/>
    <col min="5889" max="5889" width="16.42578125" style="221" customWidth="1"/>
    <col min="5890" max="5890" width="115" style="221" customWidth="1"/>
    <col min="5891" max="5891" width="93.7109375" style="221" customWidth="1"/>
    <col min="5892" max="5892" width="32.5703125" style="221" customWidth="1"/>
    <col min="5893" max="5893" width="0.42578125" style="221" customWidth="1"/>
    <col min="5894" max="6087" width="0" style="221" hidden="1" customWidth="1"/>
    <col min="6088" max="6144" width="8.7109375" style="221"/>
    <col min="6145" max="6145" width="16.42578125" style="221" customWidth="1"/>
    <col min="6146" max="6146" width="115" style="221" customWidth="1"/>
    <col min="6147" max="6147" width="93.7109375" style="221" customWidth="1"/>
    <col min="6148" max="6148" width="32.5703125" style="221" customWidth="1"/>
    <col min="6149" max="6149" width="0.42578125" style="221" customWidth="1"/>
    <col min="6150" max="6343" width="0" style="221" hidden="1" customWidth="1"/>
    <col min="6344" max="6400" width="8.7109375" style="221"/>
    <col min="6401" max="6401" width="16.42578125" style="221" customWidth="1"/>
    <col min="6402" max="6402" width="115" style="221" customWidth="1"/>
    <col min="6403" max="6403" width="93.7109375" style="221" customWidth="1"/>
    <col min="6404" max="6404" width="32.5703125" style="221" customWidth="1"/>
    <col min="6405" max="6405" width="0.42578125" style="221" customWidth="1"/>
    <col min="6406" max="6599" width="0" style="221" hidden="1" customWidth="1"/>
    <col min="6600" max="6656" width="8.7109375" style="221"/>
    <col min="6657" max="6657" width="16.42578125" style="221" customWidth="1"/>
    <col min="6658" max="6658" width="115" style="221" customWidth="1"/>
    <col min="6659" max="6659" width="93.7109375" style="221" customWidth="1"/>
    <col min="6660" max="6660" width="32.5703125" style="221" customWidth="1"/>
    <col min="6661" max="6661" width="0.42578125" style="221" customWidth="1"/>
    <col min="6662" max="6855" width="0" style="221" hidden="1" customWidth="1"/>
    <col min="6856" max="6912" width="8.7109375" style="221"/>
    <col min="6913" max="6913" width="16.42578125" style="221" customWidth="1"/>
    <col min="6914" max="6914" width="115" style="221" customWidth="1"/>
    <col min="6915" max="6915" width="93.7109375" style="221" customWidth="1"/>
    <col min="6916" max="6916" width="32.5703125" style="221" customWidth="1"/>
    <col min="6917" max="6917" width="0.42578125" style="221" customWidth="1"/>
    <col min="6918" max="7111" width="0" style="221" hidden="1" customWidth="1"/>
    <col min="7112" max="7168" width="8.7109375" style="221"/>
    <col min="7169" max="7169" width="16.42578125" style="221" customWidth="1"/>
    <col min="7170" max="7170" width="115" style="221" customWidth="1"/>
    <col min="7171" max="7171" width="93.7109375" style="221" customWidth="1"/>
    <col min="7172" max="7172" width="32.5703125" style="221" customWidth="1"/>
    <col min="7173" max="7173" width="0.42578125" style="221" customWidth="1"/>
    <col min="7174" max="7367" width="0" style="221" hidden="1" customWidth="1"/>
    <col min="7368" max="7424" width="8.7109375" style="221"/>
    <col min="7425" max="7425" width="16.42578125" style="221" customWidth="1"/>
    <col min="7426" max="7426" width="115" style="221" customWidth="1"/>
    <col min="7427" max="7427" width="93.7109375" style="221" customWidth="1"/>
    <col min="7428" max="7428" width="32.5703125" style="221" customWidth="1"/>
    <col min="7429" max="7429" width="0.42578125" style="221" customWidth="1"/>
    <col min="7430" max="7623" width="0" style="221" hidden="1" customWidth="1"/>
    <col min="7624" max="7680" width="8.7109375" style="221"/>
    <col min="7681" max="7681" width="16.42578125" style="221" customWidth="1"/>
    <col min="7682" max="7682" width="115" style="221" customWidth="1"/>
    <col min="7683" max="7683" width="93.7109375" style="221" customWidth="1"/>
    <col min="7684" max="7684" width="32.5703125" style="221" customWidth="1"/>
    <col min="7685" max="7685" width="0.42578125" style="221" customWidth="1"/>
    <col min="7686" max="7879" width="0" style="221" hidden="1" customWidth="1"/>
    <col min="7880" max="7936" width="8.7109375" style="221"/>
    <col min="7937" max="7937" width="16.42578125" style="221" customWidth="1"/>
    <col min="7938" max="7938" width="115" style="221" customWidth="1"/>
    <col min="7939" max="7939" width="93.7109375" style="221" customWidth="1"/>
    <col min="7940" max="7940" width="32.5703125" style="221" customWidth="1"/>
    <col min="7941" max="7941" width="0.42578125" style="221" customWidth="1"/>
    <col min="7942" max="8135" width="0" style="221" hidden="1" customWidth="1"/>
    <col min="8136" max="8192" width="8.7109375" style="221"/>
    <col min="8193" max="8193" width="16.42578125" style="221" customWidth="1"/>
    <col min="8194" max="8194" width="115" style="221" customWidth="1"/>
    <col min="8195" max="8195" width="93.7109375" style="221" customWidth="1"/>
    <col min="8196" max="8196" width="32.5703125" style="221" customWidth="1"/>
    <col min="8197" max="8197" width="0.42578125" style="221" customWidth="1"/>
    <col min="8198" max="8391" width="0" style="221" hidden="1" customWidth="1"/>
    <col min="8392" max="8448" width="8.7109375" style="221"/>
    <col min="8449" max="8449" width="16.42578125" style="221" customWidth="1"/>
    <col min="8450" max="8450" width="115" style="221" customWidth="1"/>
    <col min="8451" max="8451" width="93.7109375" style="221" customWidth="1"/>
    <col min="8452" max="8452" width="32.5703125" style="221" customWidth="1"/>
    <col min="8453" max="8453" width="0.42578125" style="221" customWidth="1"/>
    <col min="8454" max="8647" width="0" style="221" hidden="1" customWidth="1"/>
    <col min="8648" max="8704" width="8.7109375" style="221"/>
    <col min="8705" max="8705" width="16.42578125" style="221" customWidth="1"/>
    <col min="8706" max="8706" width="115" style="221" customWidth="1"/>
    <col min="8707" max="8707" width="93.7109375" style="221" customWidth="1"/>
    <col min="8708" max="8708" width="32.5703125" style="221" customWidth="1"/>
    <col min="8709" max="8709" width="0.42578125" style="221" customWidth="1"/>
    <col min="8710" max="8903" width="0" style="221" hidden="1" customWidth="1"/>
    <col min="8904" max="8960" width="8.7109375" style="221"/>
    <col min="8961" max="8961" width="16.42578125" style="221" customWidth="1"/>
    <col min="8962" max="8962" width="115" style="221" customWidth="1"/>
    <col min="8963" max="8963" width="93.7109375" style="221" customWidth="1"/>
    <col min="8964" max="8964" width="32.5703125" style="221" customWidth="1"/>
    <col min="8965" max="8965" width="0.42578125" style="221" customWidth="1"/>
    <col min="8966" max="9159" width="0" style="221" hidden="1" customWidth="1"/>
    <col min="9160" max="9216" width="8.7109375" style="221"/>
    <col min="9217" max="9217" width="16.42578125" style="221" customWidth="1"/>
    <col min="9218" max="9218" width="115" style="221" customWidth="1"/>
    <col min="9219" max="9219" width="93.7109375" style="221" customWidth="1"/>
    <col min="9220" max="9220" width="32.5703125" style="221" customWidth="1"/>
    <col min="9221" max="9221" width="0.42578125" style="221" customWidth="1"/>
    <col min="9222" max="9415" width="0" style="221" hidden="1" customWidth="1"/>
    <col min="9416" max="9472" width="8.7109375" style="221"/>
    <col min="9473" max="9473" width="16.42578125" style="221" customWidth="1"/>
    <col min="9474" max="9474" width="115" style="221" customWidth="1"/>
    <col min="9475" max="9475" width="93.7109375" style="221" customWidth="1"/>
    <col min="9476" max="9476" width="32.5703125" style="221" customWidth="1"/>
    <col min="9477" max="9477" width="0.42578125" style="221" customWidth="1"/>
    <col min="9478" max="9671" width="0" style="221" hidden="1" customWidth="1"/>
    <col min="9672" max="9728" width="8.7109375" style="221"/>
    <col min="9729" max="9729" width="16.42578125" style="221" customWidth="1"/>
    <col min="9730" max="9730" width="115" style="221" customWidth="1"/>
    <col min="9731" max="9731" width="93.7109375" style="221" customWidth="1"/>
    <col min="9732" max="9732" width="32.5703125" style="221" customWidth="1"/>
    <col min="9733" max="9733" width="0.42578125" style="221" customWidth="1"/>
    <col min="9734" max="9927" width="0" style="221" hidden="1" customWidth="1"/>
    <col min="9928" max="9984" width="8.7109375" style="221"/>
    <col min="9985" max="9985" width="16.42578125" style="221" customWidth="1"/>
    <col min="9986" max="9986" width="115" style="221" customWidth="1"/>
    <col min="9987" max="9987" width="93.7109375" style="221" customWidth="1"/>
    <col min="9988" max="9988" width="32.5703125" style="221" customWidth="1"/>
    <col min="9989" max="9989" width="0.42578125" style="221" customWidth="1"/>
    <col min="9990" max="10183" width="0" style="221" hidden="1" customWidth="1"/>
    <col min="10184" max="10240" width="8.7109375" style="221"/>
    <col min="10241" max="10241" width="16.42578125" style="221" customWidth="1"/>
    <col min="10242" max="10242" width="115" style="221" customWidth="1"/>
    <col min="10243" max="10243" width="93.7109375" style="221" customWidth="1"/>
    <col min="10244" max="10244" width="32.5703125" style="221" customWidth="1"/>
    <col min="10245" max="10245" width="0.42578125" style="221" customWidth="1"/>
    <col min="10246" max="10439" width="0" style="221" hidden="1" customWidth="1"/>
    <col min="10440" max="10496" width="8.7109375" style="221"/>
    <col min="10497" max="10497" width="16.42578125" style="221" customWidth="1"/>
    <col min="10498" max="10498" width="115" style="221" customWidth="1"/>
    <col min="10499" max="10499" width="93.7109375" style="221" customWidth="1"/>
    <col min="10500" max="10500" width="32.5703125" style="221" customWidth="1"/>
    <col min="10501" max="10501" width="0.42578125" style="221" customWidth="1"/>
    <col min="10502" max="10695" width="0" style="221" hidden="1" customWidth="1"/>
    <col min="10696" max="10752" width="8.7109375" style="221"/>
    <col min="10753" max="10753" width="16.42578125" style="221" customWidth="1"/>
    <col min="10754" max="10754" width="115" style="221" customWidth="1"/>
    <col min="10755" max="10755" width="93.7109375" style="221" customWidth="1"/>
    <col min="10756" max="10756" width="32.5703125" style="221" customWidth="1"/>
    <col min="10757" max="10757" width="0.42578125" style="221" customWidth="1"/>
    <col min="10758" max="10951" width="0" style="221" hidden="1" customWidth="1"/>
    <col min="10952" max="11008" width="8.7109375" style="221"/>
    <col min="11009" max="11009" width="16.42578125" style="221" customWidth="1"/>
    <col min="11010" max="11010" width="115" style="221" customWidth="1"/>
    <col min="11011" max="11011" width="93.7109375" style="221" customWidth="1"/>
    <col min="11012" max="11012" width="32.5703125" style="221" customWidth="1"/>
    <col min="11013" max="11013" width="0.42578125" style="221" customWidth="1"/>
    <col min="11014" max="11207" width="0" style="221" hidden="1" customWidth="1"/>
    <col min="11208" max="11264" width="8.7109375" style="221"/>
    <col min="11265" max="11265" width="16.42578125" style="221" customWidth="1"/>
    <col min="11266" max="11266" width="115" style="221" customWidth="1"/>
    <col min="11267" max="11267" width="93.7109375" style="221" customWidth="1"/>
    <col min="11268" max="11268" width="32.5703125" style="221" customWidth="1"/>
    <col min="11269" max="11269" width="0.42578125" style="221" customWidth="1"/>
    <col min="11270" max="11463" width="0" style="221" hidden="1" customWidth="1"/>
    <col min="11464" max="11520" width="8.7109375" style="221"/>
    <col min="11521" max="11521" width="16.42578125" style="221" customWidth="1"/>
    <col min="11522" max="11522" width="115" style="221" customWidth="1"/>
    <col min="11523" max="11523" width="93.7109375" style="221" customWidth="1"/>
    <col min="11524" max="11524" width="32.5703125" style="221" customWidth="1"/>
    <col min="11525" max="11525" width="0.42578125" style="221" customWidth="1"/>
    <col min="11526" max="11719" width="0" style="221" hidden="1" customWidth="1"/>
    <col min="11720" max="11776" width="8.7109375" style="221"/>
    <col min="11777" max="11777" width="16.42578125" style="221" customWidth="1"/>
    <col min="11778" max="11778" width="115" style="221" customWidth="1"/>
    <col min="11779" max="11779" width="93.7109375" style="221" customWidth="1"/>
    <col min="11780" max="11780" width="32.5703125" style="221" customWidth="1"/>
    <col min="11781" max="11781" width="0.42578125" style="221" customWidth="1"/>
    <col min="11782" max="11975" width="0" style="221" hidden="1" customWidth="1"/>
    <col min="11976" max="12032" width="8.7109375" style="221"/>
    <col min="12033" max="12033" width="16.42578125" style="221" customWidth="1"/>
    <col min="12034" max="12034" width="115" style="221" customWidth="1"/>
    <col min="12035" max="12035" width="93.7109375" style="221" customWidth="1"/>
    <col min="12036" max="12036" width="32.5703125" style="221" customWidth="1"/>
    <col min="12037" max="12037" width="0.42578125" style="221" customWidth="1"/>
    <col min="12038" max="12231" width="0" style="221" hidden="1" customWidth="1"/>
    <col min="12232" max="12288" width="8.7109375" style="221"/>
    <col min="12289" max="12289" width="16.42578125" style="221" customWidth="1"/>
    <col min="12290" max="12290" width="115" style="221" customWidth="1"/>
    <col min="12291" max="12291" width="93.7109375" style="221" customWidth="1"/>
    <col min="12292" max="12292" width="32.5703125" style="221" customWidth="1"/>
    <col min="12293" max="12293" width="0.42578125" style="221" customWidth="1"/>
    <col min="12294" max="12487" width="0" style="221" hidden="1" customWidth="1"/>
    <col min="12488" max="12544" width="8.7109375" style="221"/>
    <col min="12545" max="12545" width="16.42578125" style="221" customWidth="1"/>
    <col min="12546" max="12546" width="115" style="221" customWidth="1"/>
    <col min="12547" max="12547" width="93.7109375" style="221" customWidth="1"/>
    <col min="12548" max="12548" width="32.5703125" style="221" customWidth="1"/>
    <col min="12549" max="12549" width="0.42578125" style="221" customWidth="1"/>
    <col min="12550" max="12743" width="0" style="221" hidden="1" customWidth="1"/>
    <col min="12744" max="12800" width="8.7109375" style="221"/>
    <col min="12801" max="12801" width="16.42578125" style="221" customWidth="1"/>
    <col min="12802" max="12802" width="115" style="221" customWidth="1"/>
    <col min="12803" max="12803" width="93.7109375" style="221" customWidth="1"/>
    <col min="12804" max="12804" width="32.5703125" style="221" customWidth="1"/>
    <col min="12805" max="12805" width="0.42578125" style="221" customWidth="1"/>
    <col min="12806" max="12999" width="0" style="221" hidden="1" customWidth="1"/>
    <col min="13000" max="13056" width="8.7109375" style="221"/>
    <col min="13057" max="13057" width="16.42578125" style="221" customWidth="1"/>
    <col min="13058" max="13058" width="115" style="221" customWidth="1"/>
    <col min="13059" max="13059" width="93.7109375" style="221" customWidth="1"/>
    <col min="13060" max="13060" width="32.5703125" style="221" customWidth="1"/>
    <col min="13061" max="13061" width="0.42578125" style="221" customWidth="1"/>
    <col min="13062" max="13255" width="0" style="221" hidden="1" customWidth="1"/>
    <col min="13256" max="13312" width="8.7109375" style="221"/>
    <col min="13313" max="13313" width="16.42578125" style="221" customWidth="1"/>
    <col min="13314" max="13314" width="115" style="221" customWidth="1"/>
    <col min="13315" max="13315" width="93.7109375" style="221" customWidth="1"/>
    <col min="13316" max="13316" width="32.5703125" style="221" customWidth="1"/>
    <col min="13317" max="13317" width="0.42578125" style="221" customWidth="1"/>
    <col min="13318" max="13511" width="0" style="221" hidden="1" customWidth="1"/>
    <col min="13512" max="13568" width="8.7109375" style="221"/>
    <col min="13569" max="13569" width="16.42578125" style="221" customWidth="1"/>
    <col min="13570" max="13570" width="115" style="221" customWidth="1"/>
    <col min="13571" max="13571" width="93.7109375" style="221" customWidth="1"/>
    <col min="13572" max="13572" width="32.5703125" style="221" customWidth="1"/>
    <col min="13573" max="13573" width="0.42578125" style="221" customWidth="1"/>
    <col min="13574" max="13767" width="0" style="221" hidden="1" customWidth="1"/>
    <col min="13768" max="13824" width="8.7109375" style="221"/>
    <col min="13825" max="13825" width="16.42578125" style="221" customWidth="1"/>
    <col min="13826" max="13826" width="115" style="221" customWidth="1"/>
    <col min="13827" max="13827" width="93.7109375" style="221" customWidth="1"/>
    <col min="13828" max="13828" width="32.5703125" style="221" customWidth="1"/>
    <col min="13829" max="13829" width="0.42578125" style="221" customWidth="1"/>
    <col min="13830" max="14023" width="0" style="221" hidden="1" customWidth="1"/>
    <col min="14024" max="14080" width="8.7109375" style="221"/>
    <col min="14081" max="14081" width="16.42578125" style="221" customWidth="1"/>
    <col min="14082" max="14082" width="115" style="221" customWidth="1"/>
    <col min="14083" max="14083" width="93.7109375" style="221" customWidth="1"/>
    <col min="14084" max="14084" width="32.5703125" style="221" customWidth="1"/>
    <col min="14085" max="14085" width="0.42578125" style="221" customWidth="1"/>
    <col min="14086" max="14279" width="0" style="221" hidden="1" customWidth="1"/>
    <col min="14280" max="14336" width="8.7109375" style="221"/>
    <col min="14337" max="14337" width="16.42578125" style="221" customWidth="1"/>
    <col min="14338" max="14338" width="115" style="221" customWidth="1"/>
    <col min="14339" max="14339" width="93.7109375" style="221" customWidth="1"/>
    <col min="14340" max="14340" width="32.5703125" style="221" customWidth="1"/>
    <col min="14341" max="14341" width="0.42578125" style="221" customWidth="1"/>
    <col min="14342" max="14535" width="0" style="221" hidden="1" customWidth="1"/>
    <col min="14536" max="14592" width="8.7109375" style="221"/>
    <col min="14593" max="14593" width="16.42578125" style="221" customWidth="1"/>
    <col min="14594" max="14594" width="115" style="221" customWidth="1"/>
    <col min="14595" max="14595" width="93.7109375" style="221" customWidth="1"/>
    <col min="14596" max="14596" width="32.5703125" style="221" customWidth="1"/>
    <col min="14597" max="14597" width="0.42578125" style="221" customWidth="1"/>
    <col min="14598" max="14791" width="0" style="221" hidden="1" customWidth="1"/>
    <col min="14792" max="14848" width="8.7109375" style="221"/>
    <col min="14849" max="14849" width="16.42578125" style="221" customWidth="1"/>
    <col min="14850" max="14850" width="115" style="221" customWidth="1"/>
    <col min="14851" max="14851" width="93.7109375" style="221" customWidth="1"/>
    <col min="14852" max="14852" width="32.5703125" style="221" customWidth="1"/>
    <col min="14853" max="14853" width="0.42578125" style="221" customWidth="1"/>
    <col min="14854" max="15047" width="0" style="221" hidden="1" customWidth="1"/>
    <col min="15048" max="15104" width="8.7109375" style="221"/>
    <col min="15105" max="15105" width="16.42578125" style="221" customWidth="1"/>
    <col min="15106" max="15106" width="115" style="221" customWidth="1"/>
    <col min="15107" max="15107" width="93.7109375" style="221" customWidth="1"/>
    <col min="15108" max="15108" width="32.5703125" style="221" customWidth="1"/>
    <col min="15109" max="15109" width="0.42578125" style="221" customWidth="1"/>
    <col min="15110" max="15303" width="0" style="221" hidden="1" customWidth="1"/>
    <col min="15304" max="15360" width="8.7109375" style="221"/>
    <col min="15361" max="15361" width="16.42578125" style="221" customWidth="1"/>
    <col min="15362" max="15362" width="115" style="221" customWidth="1"/>
    <col min="15363" max="15363" width="93.7109375" style="221" customWidth="1"/>
    <col min="15364" max="15364" width="32.5703125" style="221" customWidth="1"/>
    <col min="15365" max="15365" width="0.42578125" style="221" customWidth="1"/>
    <col min="15366" max="15559" width="0" style="221" hidden="1" customWidth="1"/>
    <col min="15560" max="15616" width="8.7109375" style="221"/>
    <col min="15617" max="15617" width="16.42578125" style="221" customWidth="1"/>
    <col min="15618" max="15618" width="115" style="221" customWidth="1"/>
    <col min="15619" max="15619" width="93.7109375" style="221" customWidth="1"/>
    <col min="15620" max="15620" width="32.5703125" style="221" customWidth="1"/>
    <col min="15621" max="15621" width="0.42578125" style="221" customWidth="1"/>
    <col min="15622" max="15815" width="0" style="221" hidden="1" customWidth="1"/>
    <col min="15816" max="15872" width="8.7109375" style="221"/>
    <col min="15873" max="15873" width="16.42578125" style="221" customWidth="1"/>
    <col min="15874" max="15874" width="115" style="221" customWidth="1"/>
    <col min="15875" max="15875" width="93.7109375" style="221" customWidth="1"/>
    <col min="15876" max="15876" width="32.5703125" style="221" customWidth="1"/>
    <col min="15877" max="15877" width="0.42578125" style="221" customWidth="1"/>
    <col min="15878" max="16071" width="0" style="221" hidden="1" customWidth="1"/>
    <col min="16072" max="16128" width="8.7109375" style="221"/>
    <col min="16129" max="16129" width="16.42578125" style="221" customWidth="1"/>
    <col min="16130" max="16130" width="115" style="221" customWidth="1"/>
    <col min="16131" max="16131" width="93.7109375" style="221" customWidth="1"/>
    <col min="16132" max="16132" width="32.5703125" style="221" customWidth="1"/>
    <col min="16133" max="16133" width="0.42578125" style="221" customWidth="1"/>
    <col min="16134" max="16327" width="0" style="221" hidden="1" customWidth="1"/>
    <col min="16328" max="16384" width="8.7109375" style="221"/>
  </cols>
  <sheetData>
    <row r="1" spans="1:5" ht="15.75" x14ac:dyDescent="0.25">
      <c r="C1" s="859" t="s">
        <v>613</v>
      </c>
      <c r="D1" s="859"/>
    </row>
    <row r="2" spans="1:5" ht="15.75" x14ac:dyDescent="0.25">
      <c r="A2" s="222"/>
      <c r="B2" s="222"/>
      <c r="C2" s="860" t="s">
        <v>618</v>
      </c>
      <c r="D2" s="860"/>
      <c r="E2" s="223"/>
    </row>
    <row r="3" spans="1:5" ht="15.75" x14ac:dyDescent="0.25">
      <c r="A3" s="222"/>
      <c r="B3" s="222"/>
      <c r="C3" s="861" t="s">
        <v>243</v>
      </c>
      <c r="D3" s="860"/>
      <c r="E3" s="223"/>
    </row>
    <row r="4" spans="1:5" ht="15.75" x14ac:dyDescent="0.25">
      <c r="A4" s="222"/>
      <c r="B4" s="222"/>
      <c r="C4" s="860" t="s">
        <v>512</v>
      </c>
      <c r="D4" s="860"/>
      <c r="E4" s="223"/>
    </row>
    <row r="5" spans="1:5" ht="15.75" x14ac:dyDescent="0.25">
      <c r="A5" s="222"/>
      <c r="B5" s="222"/>
      <c r="C5" s="860" t="s">
        <v>500</v>
      </c>
      <c r="D5" s="860"/>
      <c r="E5" s="56"/>
    </row>
    <row r="6" spans="1:5" ht="15.75" x14ac:dyDescent="0.25">
      <c r="A6" s="222"/>
      <c r="B6" s="222"/>
      <c r="C6" s="860" t="s">
        <v>501</v>
      </c>
      <c r="D6" s="860"/>
      <c r="E6" s="56"/>
    </row>
    <row r="7" spans="1:5" ht="15.75" x14ac:dyDescent="0.25">
      <c r="A7" s="222"/>
      <c r="B7" s="222"/>
      <c r="C7" s="860" t="s">
        <v>244</v>
      </c>
      <c r="D7" s="860"/>
      <c r="E7" s="56"/>
    </row>
    <row r="8" spans="1:5" ht="4.9000000000000004" customHeight="1" x14ac:dyDescent="0.25">
      <c r="A8" s="222"/>
      <c r="B8" s="222"/>
      <c r="C8" s="224"/>
      <c r="D8" s="222"/>
    </row>
    <row r="9" spans="1:5" s="356" customFormat="1" ht="36" customHeight="1" x14ac:dyDescent="0.2">
      <c r="A9" s="862" t="s">
        <v>507</v>
      </c>
      <c r="B9" s="862"/>
      <c r="C9" s="862"/>
      <c r="D9" s="862"/>
    </row>
    <row r="10" spans="1:5" ht="15.6" customHeight="1" x14ac:dyDescent="0.3">
      <c r="A10" s="787">
        <v>15591000000</v>
      </c>
      <c r="B10" s="787"/>
      <c r="C10" s="787"/>
      <c r="D10" s="225"/>
    </row>
    <row r="11" spans="1:5" ht="18.75" x14ac:dyDescent="0.3">
      <c r="A11" s="789" t="s">
        <v>0</v>
      </c>
      <c r="B11" s="789"/>
      <c r="C11" s="789"/>
      <c r="D11" s="225"/>
    </row>
    <row r="12" spans="1:5" ht="16.5" thickBot="1" x14ac:dyDescent="0.3">
      <c r="A12" s="226"/>
      <c r="B12" s="226"/>
      <c r="C12" s="226"/>
      <c r="D12" s="226"/>
    </row>
    <row r="13" spans="1:5" ht="26.45" customHeight="1" x14ac:dyDescent="0.3">
      <c r="A13" s="349" t="s">
        <v>245</v>
      </c>
      <c r="B13" s="350" t="s">
        <v>246</v>
      </c>
      <c r="C13" s="863" t="s">
        <v>247</v>
      </c>
      <c r="D13" s="864"/>
      <c r="E13" s="227"/>
    </row>
    <row r="14" spans="1:5" ht="26.45" customHeight="1" x14ac:dyDescent="0.3">
      <c r="A14" s="351">
        <v>11020200</v>
      </c>
      <c r="B14" s="228" t="s">
        <v>248</v>
      </c>
      <c r="C14" s="853" t="s">
        <v>249</v>
      </c>
      <c r="D14" s="854"/>
      <c r="E14" s="227"/>
    </row>
    <row r="15" spans="1:5" ht="18.75" x14ac:dyDescent="0.2">
      <c r="A15" s="352">
        <v>18010000</v>
      </c>
      <c r="B15" s="334" t="s">
        <v>250</v>
      </c>
      <c r="C15" s="853" t="s">
        <v>249</v>
      </c>
      <c r="D15" s="854"/>
    </row>
    <row r="16" spans="1:5" ht="18.75" x14ac:dyDescent="0.2">
      <c r="A16" s="352">
        <v>18020000</v>
      </c>
      <c r="B16" s="334" t="s">
        <v>251</v>
      </c>
      <c r="C16" s="853" t="s">
        <v>252</v>
      </c>
      <c r="D16" s="854"/>
    </row>
    <row r="17" spans="1:199" ht="18.75" x14ac:dyDescent="0.2">
      <c r="A17" s="352">
        <v>18030000</v>
      </c>
      <c r="B17" s="334" t="s">
        <v>253</v>
      </c>
      <c r="C17" s="853" t="s">
        <v>252</v>
      </c>
      <c r="D17" s="854"/>
    </row>
    <row r="18" spans="1:199" ht="24" customHeight="1" x14ac:dyDescent="0.2">
      <c r="A18" s="352">
        <v>19010000</v>
      </c>
      <c r="B18" s="334" t="s">
        <v>254</v>
      </c>
      <c r="C18" s="855" t="s">
        <v>255</v>
      </c>
      <c r="D18" s="856"/>
    </row>
    <row r="19" spans="1:199" ht="37.5" x14ac:dyDescent="0.2">
      <c r="A19" s="352">
        <v>21010300</v>
      </c>
      <c r="B19" s="334" t="s">
        <v>256</v>
      </c>
      <c r="C19" s="853" t="s">
        <v>249</v>
      </c>
      <c r="D19" s="854"/>
    </row>
    <row r="20" spans="1:199" ht="18.75" x14ac:dyDescent="0.2">
      <c r="A20" s="352">
        <v>21050000</v>
      </c>
      <c r="B20" s="334" t="s">
        <v>257</v>
      </c>
      <c r="C20" s="853" t="s">
        <v>258</v>
      </c>
      <c r="D20" s="854"/>
    </row>
    <row r="21" spans="1:199" ht="39" customHeight="1" x14ac:dyDescent="0.2">
      <c r="A21" s="353">
        <v>21081100</v>
      </c>
      <c r="B21" s="334" t="s">
        <v>259</v>
      </c>
      <c r="C21" s="849" t="s">
        <v>260</v>
      </c>
      <c r="D21" s="850"/>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229"/>
      <c r="FE21" s="229"/>
      <c r="FF21" s="229"/>
      <c r="FG21" s="229"/>
      <c r="FH21" s="229"/>
      <c r="FI21" s="229"/>
      <c r="FJ21" s="229"/>
      <c r="FK21" s="229"/>
      <c r="FL21" s="229"/>
      <c r="FM21" s="229"/>
      <c r="FN21" s="229"/>
      <c r="FO21" s="229"/>
      <c r="FP21" s="229"/>
      <c r="FQ21" s="229"/>
      <c r="FR21" s="229"/>
      <c r="FS21" s="229"/>
      <c r="FT21" s="229"/>
      <c r="FU21" s="229"/>
      <c r="FV21" s="229"/>
      <c r="FW21" s="229"/>
      <c r="FX21" s="229"/>
      <c r="FY21" s="229"/>
      <c r="FZ21" s="229"/>
      <c r="GA21" s="229"/>
      <c r="GB21" s="229"/>
      <c r="GC21" s="229"/>
      <c r="GD21" s="229"/>
      <c r="GE21" s="229"/>
      <c r="GF21" s="229"/>
      <c r="GG21" s="229"/>
      <c r="GH21" s="229"/>
      <c r="GI21" s="229"/>
      <c r="GJ21" s="229"/>
      <c r="GK21" s="229"/>
      <c r="GL21" s="229"/>
      <c r="GM21" s="229"/>
      <c r="GN21" s="229"/>
      <c r="GO21" s="229"/>
      <c r="GP21" s="229"/>
      <c r="GQ21" s="229"/>
    </row>
    <row r="22" spans="1:199" ht="40.15" customHeight="1" x14ac:dyDescent="0.2">
      <c r="A22" s="353">
        <v>21081100</v>
      </c>
      <c r="B22" s="334" t="s">
        <v>261</v>
      </c>
      <c r="C22" s="849" t="s">
        <v>262</v>
      </c>
      <c r="D22" s="850"/>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c r="DN22" s="229"/>
      <c r="DO22" s="229"/>
      <c r="DP22" s="229"/>
      <c r="DQ22" s="229"/>
      <c r="DR22" s="229"/>
      <c r="DS22" s="229"/>
      <c r="DT22" s="229"/>
      <c r="DU22" s="229"/>
      <c r="DV22" s="229"/>
      <c r="DW22" s="229"/>
      <c r="DX22" s="229"/>
      <c r="DY22" s="229"/>
      <c r="DZ22" s="229"/>
      <c r="EA22" s="229"/>
      <c r="EB22" s="229"/>
      <c r="EC22" s="229"/>
      <c r="ED22" s="229"/>
      <c r="EE22" s="229"/>
      <c r="EF22" s="229"/>
      <c r="EG22" s="229"/>
      <c r="EH22" s="229"/>
      <c r="EI22" s="229"/>
      <c r="EJ22" s="229"/>
      <c r="EK22" s="229"/>
      <c r="EL22" s="229"/>
      <c r="EM22" s="229"/>
      <c r="EN22" s="229"/>
      <c r="EO22" s="229"/>
      <c r="EP22" s="229"/>
      <c r="EQ22" s="229"/>
      <c r="ER22" s="229"/>
      <c r="ES22" s="229"/>
      <c r="ET22" s="229"/>
      <c r="EU22" s="229"/>
      <c r="EV22" s="229"/>
      <c r="EW22" s="229"/>
      <c r="EX22" s="229"/>
      <c r="EY22" s="229"/>
      <c r="EZ22" s="229"/>
      <c r="FA22" s="229"/>
      <c r="FB22" s="229"/>
      <c r="FC22" s="229"/>
      <c r="FD22" s="229"/>
      <c r="FE22" s="229"/>
      <c r="FF22" s="229"/>
      <c r="FG22" s="229"/>
      <c r="FH22" s="229"/>
      <c r="FI22" s="229"/>
      <c r="FJ22" s="229"/>
      <c r="FK22" s="229"/>
      <c r="FL22" s="229"/>
      <c r="FM22" s="229"/>
      <c r="FN22" s="229"/>
      <c r="FO22" s="229"/>
      <c r="FP22" s="229"/>
      <c r="FQ22" s="229"/>
      <c r="FR22" s="229"/>
      <c r="FS22" s="229"/>
      <c r="FT22" s="229"/>
      <c r="FU22" s="229"/>
      <c r="FV22" s="229"/>
      <c r="FW22" s="229"/>
      <c r="FX22" s="229"/>
      <c r="FY22" s="229"/>
      <c r="FZ22" s="229"/>
      <c r="GA22" s="229"/>
      <c r="GB22" s="229"/>
      <c r="GC22" s="229"/>
      <c r="GD22" s="229"/>
      <c r="GE22" s="229"/>
      <c r="GF22" s="229"/>
      <c r="GG22" s="229"/>
      <c r="GH22" s="229"/>
      <c r="GI22" s="229"/>
      <c r="GJ22" s="229"/>
      <c r="GK22" s="229"/>
      <c r="GL22" s="229"/>
      <c r="GM22" s="229"/>
      <c r="GN22" s="229"/>
      <c r="GO22" s="229"/>
      <c r="GP22" s="229"/>
      <c r="GQ22" s="229"/>
    </row>
    <row r="23" spans="1:199" ht="18.75" x14ac:dyDescent="0.2">
      <c r="A23" s="353">
        <v>21081100</v>
      </c>
      <c r="B23" s="334" t="s">
        <v>263</v>
      </c>
      <c r="C23" s="857" t="s">
        <v>255</v>
      </c>
      <c r="D23" s="858"/>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row>
    <row r="24" spans="1:199" ht="43.9" customHeight="1" x14ac:dyDescent="0.2">
      <c r="A24" s="353">
        <v>22010300</v>
      </c>
      <c r="B24" s="334" t="s">
        <v>264</v>
      </c>
      <c r="C24" s="849" t="s">
        <v>265</v>
      </c>
      <c r="D24" s="850"/>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c r="DN24" s="229"/>
      <c r="DO24" s="229"/>
      <c r="DP24" s="229"/>
      <c r="DQ24" s="229"/>
      <c r="DR24" s="229"/>
      <c r="DS24" s="229"/>
      <c r="DT24" s="229"/>
      <c r="DU24" s="229"/>
      <c r="DV24" s="229"/>
      <c r="DW24" s="229"/>
      <c r="DX24" s="229"/>
      <c r="DY24" s="229"/>
      <c r="DZ24" s="229"/>
      <c r="EA24" s="229"/>
      <c r="EB24" s="229"/>
      <c r="EC24" s="229"/>
      <c r="ED24" s="229"/>
      <c r="EE24" s="229"/>
      <c r="EF24" s="229"/>
      <c r="EG24" s="229"/>
      <c r="EH24" s="229"/>
      <c r="EI24" s="229"/>
      <c r="EJ24" s="229"/>
      <c r="EK24" s="229"/>
      <c r="EL24" s="229"/>
      <c r="EM24" s="229"/>
      <c r="EN24" s="229"/>
      <c r="EO24" s="229"/>
      <c r="EP24" s="229"/>
      <c r="EQ24" s="229"/>
      <c r="ER24" s="229"/>
      <c r="ES24" s="229"/>
      <c r="ET24" s="229"/>
      <c r="EU24" s="229"/>
      <c r="EV24" s="229"/>
      <c r="EW24" s="229"/>
      <c r="EX24" s="229"/>
      <c r="EY24" s="229"/>
      <c r="EZ24" s="229"/>
      <c r="FA24" s="229"/>
      <c r="FB24" s="229"/>
      <c r="FC24" s="229"/>
      <c r="FD24" s="229"/>
      <c r="FE24" s="229"/>
      <c r="FF24" s="229"/>
      <c r="FG24" s="229"/>
      <c r="FH24" s="229"/>
      <c r="FI24" s="229"/>
      <c r="FJ24" s="229"/>
      <c r="FK24" s="229"/>
      <c r="FL24" s="229"/>
      <c r="FM24" s="229"/>
      <c r="FN24" s="229"/>
      <c r="FO24" s="229"/>
      <c r="FP24" s="229"/>
      <c r="FQ24" s="229"/>
      <c r="FR24" s="229"/>
      <c r="FS24" s="229"/>
      <c r="FT24" s="229"/>
      <c r="FU24" s="229"/>
      <c r="FV24" s="229"/>
      <c r="FW24" s="229"/>
      <c r="FX24" s="229"/>
      <c r="FY24" s="229"/>
      <c r="FZ24" s="229"/>
      <c r="GA24" s="229"/>
      <c r="GB24" s="229"/>
      <c r="GC24" s="229"/>
      <c r="GD24" s="229"/>
      <c r="GE24" s="229"/>
      <c r="GF24" s="229"/>
      <c r="GG24" s="229"/>
      <c r="GH24" s="229"/>
      <c r="GI24" s="229"/>
      <c r="GJ24" s="229"/>
      <c r="GK24" s="229"/>
      <c r="GL24" s="229"/>
      <c r="GM24" s="229"/>
      <c r="GN24" s="229"/>
      <c r="GO24" s="229"/>
      <c r="GP24" s="229"/>
      <c r="GQ24" s="229"/>
    </row>
    <row r="25" spans="1:199" ht="43.35" customHeight="1" x14ac:dyDescent="0.2">
      <c r="A25" s="353">
        <v>22012500</v>
      </c>
      <c r="B25" s="334" t="s">
        <v>266</v>
      </c>
      <c r="C25" s="849" t="s">
        <v>265</v>
      </c>
      <c r="D25" s="850"/>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29"/>
      <c r="CN25" s="229"/>
      <c r="CO25" s="229"/>
      <c r="CP25" s="229"/>
      <c r="CQ25" s="229"/>
      <c r="CR25" s="229"/>
      <c r="CS25" s="229"/>
      <c r="CT25" s="229"/>
      <c r="CU25" s="229"/>
      <c r="CV25" s="229"/>
      <c r="CW25" s="229"/>
      <c r="CX25" s="229"/>
      <c r="CY25" s="229"/>
      <c r="CZ25" s="229"/>
      <c r="DA25" s="229"/>
      <c r="DB25" s="229"/>
      <c r="DC25" s="229"/>
      <c r="DD25" s="229"/>
      <c r="DE25" s="229"/>
      <c r="DF25" s="229"/>
      <c r="DG25" s="229"/>
      <c r="DH25" s="229"/>
      <c r="DI25" s="229"/>
      <c r="DJ25" s="229"/>
      <c r="DK25" s="229"/>
      <c r="DL25" s="229"/>
      <c r="DM25" s="229"/>
      <c r="DN25" s="229"/>
      <c r="DO25" s="229"/>
      <c r="DP25" s="229"/>
      <c r="DQ25" s="229"/>
      <c r="DR25" s="229"/>
      <c r="DS25" s="229"/>
      <c r="DT25" s="229"/>
      <c r="DU25" s="229"/>
      <c r="DV25" s="229"/>
      <c r="DW25" s="229"/>
      <c r="DX25" s="229"/>
      <c r="DY25" s="229"/>
      <c r="DZ25" s="229"/>
      <c r="EA25" s="229"/>
      <c r="EB25" s="229"/>
      <c r="EC25" s="229"/>
      <c r="ED25" s="229"/>
      <c r="EE25" s="229"/>
      <c r="EF25" s="229"/>
      <c r="EG25" s="229"/>
      <c r="EH25" s="229"/>
      <c r="EI25" s="229"/>
      <c r="EJ25" s="229"/>
      <c r="EK25" s="229"/>
      <c r="EL25" s="229"/>
      <c r="EM25" s="229"/>
      <c r="EN25" s="229"/>
      <c r="EO25" s="229"/>
      <c r="EP25" s="229"/>
      <c r="EQ25" s="229"/>
      <c r="ER25" s="229"/>
      <c r="ES25" s="229"/>
      <c r="ET25" s="229"/>
      <c r="EU25" s="229"/>
      <c r="EV25" s="229"/>
      <c r="EW25" s="229"/>
      <c r="EX25" s="229"/>
      <c r="EY25" s="229"/>
      <c r="EZ25" s="229"/>
      <c r="FA25" s="229"/>
      <c r="FB25" s="229"/>
      <c r="FC25" s="229"/>
      <c r="FD25" s="229"/>
      <c r="FE25" s="229"/>
      <c r="FF25" s="229"/>
      <c r="FG25" s="229"/>
      <c r="FH25" s="229"/>
      <c r="FI25" s="229"/>
      <c r="FJ25" s="229"/>
      <c r="FK25" s="229"/>
      <c r="FL25" s="229"/>
      <c r="FM25" s="229"/>
      <c r="FN25" s="229"/>
      <c r="FO25" s="229"/>
      <c r="FP25" s="229"/>
      <c r="FQ25" s="229"/>
      <c r="FR25" s="229"/>
      <c r="FS25" s="229"/>
      <c r="FT25" s="229"/>
      <c r="FU25" s="229"/>
      <c r="FV25" s="229"/>
      <c r="FW25" s="229"/>
      <c r="FX25" s="229"/>
      <c r="FY25" s="229"/>
      <c r="FZ25" s="229"/>
      <c r="GA25" s="229"/>
      <c r="GB25" s="229"/>
      <c r="GC25" s="229"/>
      <c r="GD25" s="229"/>
      <c r="GE25" s="229"/>
      <c r="GF25" s="229"/>
      <c r="GG25" s="229"/>
      <c r="GH25" s="229"/>
      <c r="GI25" s="229"/>
      <c r="GJ25" s="229"/>
      <c r="GK25" s="229"/>
      <c r="GL25" s="229"/>
      <c r="GM25" s="229"/>
      <c r="GN25" s="229"/>
      <c r="GO25" s="229"/>
      <c r="GP25" s="229"/>
      <c r="GQ25" s="229"/>
    </row>
    <row r="26" spans="1:199" ht="37.5" x14ac:dyDescent="0.2">
      <c r="A26" s="353">
        <v>22012600</v>
      </c>
      <c r="B26" s="334" t="s">
        <v>267</v>
      </c>
      <c r="C26" s="849" t="s">
        <v>268</v>
      </c>
      <c r="D26" s="850"/>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29"/>
      <c r="CN26" s="229"/>
      <c r="CO26" s="229"/>
      <c r="CP26" s="229"/>
      <c r="CQ26" s="229"/>
      <c r="CR26" s="229"/>
      <c r="CS26" s="229"/>
      <c r="CT26" s="229"/>
      <c r="CU26" s="229"/>
      <c r="CV26" s="229"/>
      <c r="CW26" s="229"/>
      <c r="CX26" s="229"/>
      <c r="CY26" s="229"/>
      <c r="CZ26" s="229"/>
      <c r="DA26" s="229"/>
      <c r="DB26" s="229"/>
      <c r="DC26" s="229"/>
      <c r="DD26" s="229"/>
      <c r="DE26" s="229"/>
      <c r="DF26" s="229"/>
      <c r="DG26" s="229"/>
      <c r="DH26" s="229"/>
      <c r="DI26" s="229"/>
      <c r="DJ26" s="229"/>
      <c r="DK26" s="229"/>
      <c r="DL26" s="229"/>
      <c r="DM26" s="229"/>
      <c r="DN26" s="229"/>
      <c r="DO26" s="229"/>
      <c r="DP26" s="229"/>
      <c r="DQ26" s="229"/>
      <c r="DR26" s="229"/>
      <c r="DS26" s="229"/>
      <c r="DT26" s="229"/>
      <c r="DU26" s="229"/>
      <c r="DV26" s="229"/>
      <c r="DW26" s="229"/>
      <c r="DX26" s="229"/>
      <c r="DY26" s="229"/>
      <c r="DZ26" s="229"/>
      <c r="EA26" s="229"/>
      <c r="EB26" s="229"/>
      <c r="EC26" s="229"/>
      <c r="ED26" s="229"/>
      <c r="EE26" s="229"/>
      <c r="EF26" s="229"/>
      <c r="EG26" s="229"/>
      <c r="EH26" s="229"/>
      <c r="EI26" s="229"/>
      <c r="EJ26" s="229"/>
      <c r="EK26" s="229"/>
      <c r="EL26" s="229"/>
      <c r="EM26" s="229"/>
      <c r="EN26" s="229"/>
      <c r="EO26" s="229"/>
      <c r="EP26" s="229"/>
      <c r="EQ26" s="229"/>
      <c r="ER26" s="229"/>
      <c r="ES26" s="229"/>
      <c r="ET26" s="229"/>
      <c r="EU26" s="229"/>
      <c r="EV26" s="229"/>
      <c r="EW26" s="229"/>
      <c r="EX26" s="229"/>
      <c r="EY26" s="229"/>
      <c r="EZ26" s="229"/>
      <c r="FA26" s="229"/>
      <c r="FB26" s="229"/>
      <c r="FC26" s="229"/>
      <c r="FD26" s="229"/>
      <c r="FE26" s="229"/>
      <c r="FF26" s="229"/>
      <c r="FG26" s="229"/>
      <c r="FH26" s="229"/>
      <c r="FI26" s="229"/>
      <c r="FJ26" s="229"/>
      <c r="FK26" s="229"/>
      <c r="FL26" s="229"/>
      <c r="FM26" s="229"/>
      <c r="FN26" s="229"/>
      <c r="FO26" s="229"/>
      <c r="FP26" s="229"/>
      <c r="FQ26" s="229"/>
      <c r="FR26" s="229"/>
      <c r="FS26" s="229"/>
      <c r="FT26" s="229"/>
      <c r="FU26" s="229"/>
      <c r="FV26" s="229"/>
      <c r="FW26" s="229"/>
      <c r="FX26" s="229"/>
      <c r="FY26" s="229"/>
      <c r="FZ26" s="229"/>
      <c r="GA26" s="229"/>
      <c r="GB26" s="229"/>
      <c r="GC26" s="229"/>
      <c r="GD26" s="229"/>
      <c r="GE26" s="229"/>
      <c r="GF26" s="229"/>
      <c r="GG26" s="229"/>
      <c r="GH26" s="229"/>
      <c r="GI26" s="229"/>
      <c r="GJ26" s="229"/>
      <c r="GK26" s="229"/>
      <c r="GL26" s="229"/>
      <c r="GM26" s="229"/>
      <c r="GN26" s="229"/>
      <c r="GO26" s="229"/>
      <c r="GP26" s="229"/>
      <c r="GQ26" s="229"/>
    </row>
    <row r="27" spans="1:199" ht="36.6" customHeight="1" x14ac:dyDescent="0.2">
      <c r="A27" s="353">
        <v>22080400</v>
      </c>
      <c r="B27" s="334" t="s">
        <v>269</v>
      </c>
      <c r="C27" s="849" t="s">
        <v>249</v>
      </c>
      <c r="D27" s="850"/>
    </row>
    <row r="28" spans="1:199" ht="89.45" customHeight="1" x14ac:dyDescent="0.2">
      <c r="A28" s="353">
        <v>24062200</v>
      </c>
      <c r="B28" s="230" t="s">
        <v>270</v>
      </c>
      <c r="C28" s="849" t="s">
        <v>271</v>
      </c>
      <c r="D28" s="850"/>
    </row>
    <row r="29" spans="1:199" ht="27.6" customHeight="1" x14ac:dyDescent="0.2">
      <c r="A29" s="352">
        <v>24170000</v>
      </c>
      <c r="B29" s="334" t="s">
        <v>272</v>
      </c>
      <c r="C29" s="849" t="s">
        <v>255</v>
      </c>
      <c r="D29" s="850"/>
    </row>
    <row r="30" spans="1:199" ht="37.5" x14ac:dyDescent="0.2">
      <c r="A30" s="352">
        <v>31030000</v>
      </c>
      <c r="B30" s="334" t="s">
        <v>273</v>
      </c>
      <c r="C30" s="849" t="s">
        <v>249</v>
      </c>
      <c r="D30" s="850"/>
    </row>
    <row r="31" spans="1:199" ht="39" customHeight="1" x14ac:dyDescent="0.2">
      <c r="A31" s="352">
        <v>33010100</v>
      </c>
      <c r="B31" s="334" t="s">
        <v>274</v>
      </c>
      <c r="C31" s="849" t="s">
        <v>249</v>
      </c>
      <c r="D31" s="850"/>
    </row>
    <row r="32" spans="1:199" ht="57" thickBot="1" x14ac:dyDescent="0.25">
      <c r="A32" s="354">
        <v>50110000</v>
      </c>
      <c r="B32" s="355" t="s">
        <v>275</v>
      </c>
      <c r="C32" s="851" t="s">
        <v>255</v>
      </c>
      <c r="D32" s="852"/>
    </row>
    <row r="33" spans="1:199" ht="18.75" x14ac:dyDescent="0.3">
      <c r="A33" s="231"/>
      <c r="B33" s="232"/>
      <c r="C33" s="233"/>
      <c r="D33" s="233"/>
    </row>
    <row r="34" spans="1:199" s="204" customFormat="1" ht="33.6" customHeight="1" x14ac:dyDescent="0.2">
      <c r="A34" s="234" t="s">
        <v>276</v>
      </c>
      <c r="B34" s="234"/>
      <c r="C34" s="847" t="s">
        <v>488</v>
      </c>
      <c r="D34" s="847"/>
      <c r="E34" s="235"/>
      <c r="F34" s="235"/>
      <c r="G34" s="235"/>
      <c r="H34" s="235"/>
      <c r="I34" s="235"/>
      <c r="J34" s="235"/>
      <c r="K34" s="235"/>
      <c r="L34" s="236"/>
      <c r="M34" s="236"/>
      <c r="N34" s="236"/>
      <c r="O34" s="236"/>
      <c r="P34" s="236"/>
      <c r="Q34" s="236"/>
      <c r="R34" s="237"/>
      <c r="S34" s="238"/>
      <c r="T34" s="237"/>
      <c r="U34" s="238"/>
      <c r="V34" s="238"/>
      <c r="W34" s="238"/>
      <c r="X34" s="238"/>
      <c r="Y34" s="238"/>
      <c r="Z34" s="238"/>
      <c r="AA34" s="238"/>
      <c r="AB34" s="239"/>
      <c r="AC34" s="238"/>
      <c r="AD34" s="240"/>
      <c r="AE34" s="238"/>
    </row>
    <row r="35" spans="1:199" ht="20.25" x14ac:dyDescent="0.3">
      <c r="A35" s="241"/>
      <c r="B35" s="242"/>
      <c r="C35" s="848"/>
      <c r="D35" s="848"/>
    </row>
    <row r="36" spans="1:199" ht="15.75" x14ac:dyDescent="0.25">
      <c r="A36" s="222"/>
      <c r="B36" s="222"/>
      <c r="C36" s="222"/>
      <c r="D36" s="222"/>
    </row>
    <row r="37" spans="1:199" ht="15.75" x14ac:dyDescent="0.25">
      <c r="A37" s="222"/>
      <c r="B37" s="222"/>
      <c r="C37" s="222"/>
      <c r="D37" s="222"/>
    </row>
    <row r="38" spans="1:199" ht="15.75" x14ac:dyDescent="0.25">
      <c r="A38" s="222"/>
      <c r="B38" s="222"/>
      <c r="C38" s="222"/>
      <c r="D38" s="222"/>
    </row>
    <row r="39" spans="1:199" ht="15.75" x14ac:dyDescent="0.25">
      <c r="A39" s="222"/>
      <c r="B39" s="222"/>
      <c r="C39" s="222"/>
      <c r="D39" s="222"/>
    </row>
    <row r="40" spans="1:199" ht="15.75" x14ac:dyDescent="0.25">
      <c r="A40" s="222"/>
      <c r="B40" s="222"/>
      <c r="C40" s="222"/>
      <c r="D40" s="222"/>
    </row>
    <row r="41" spans="1:199" ht="15.75" x14ac:dyDescent="0.25">
      <c r="A41" s="222"/>
      <c r="B41" s="222"/>
      <c r="C41" s="222"/>
      <c r="D41" s="222"/>
    </row>
    <row r="42" spans="1:199" ht="20.25" x14ac:dyDescent="0.3">
      <c r="A42" s="222"/>
      <c r="B42" s="222"/>
      <c r="C42" s="222"/>
      <c r="D42" s="222"/>
      <c r="E42" s="243"/>
      <c r="F42" s="243"/>
      <c r="G42" s="244"/>
      <c r="H42" s="244"/>
      <c r="I42" s="245"/>
      <c r="J42" s="245"/>
      <c r="K42" s="244"/>
      <c r="L42" s="244"/>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row>
    <row r="43" spans="1:199" ht="15.75" x14ac:dyDescent="0.25">
      <c r="A43" s="222"/>
      <c r="B43" s="222"/>
      <c r="C43" s="222"/>
      <c r="D43" s="222"/>
    </row>
    <row r="44" spans="1:199" ht="15.75" x14ac:dyDescent="0.25">
      <c r="A44" s="222"/>
      <c r="B44" s="222"/>
      <c r="C44" s="222"/>
      <c r="D44" s="222"/>
    </row>
    <row r="45" spans="1:199" ht="15.75" x14ac:dyDescent="0.25">
      <c r="A45" s="222"/>
      <c r="B45" s="222"/>
      <c r="C45" s="222"/>
      <c r="D45" s="222"/>
    </row>
    <row r="46" spans="1:199" ht="15.75" x14ac:dyDescent="0.25">
      <c r="A46" s="222"/>
      <c r="B46" s="222"/>
      <c r="C46" s="222"/>
      <c r="D46" s="222"/>
    </row>
    <row r="47" spans="1:199" ht="15.75" x14ac:dyDescent="0.25">
      <c r="A47" s="222"/>
      <c r="B47" s="222"/>
      <c r="C47" s="222"/>
      <c r="D47" s="222"/>
    </row>
    <row r="48" spans="1:199" ht="15.75" x14ac:dyDescent="0.25">
      <c r="A48" s="222"/>
      <c r="B48" s="222"/>
      <c r="C48" s="222"/>
      <c r="D48" s="222"/>
    </row>
    <row r="49" spans="1:4" ht="15.75" x14ac:dyDescent="0.25">
      <c r="A49" s="222"/>
      <c r="B49" s="222"/>
      <c r="C49" s="222"/>
      <c r="D49" s="222"/>
    </row>
    <row r="50" spans="1:4" ht="15.75" x14ac:dyDescent="0.25">
      <c r="A50" s="222"/>
      <c r="B50" s="222"/>
      <c r="C50" s="222"/>
      <c r="D50" s="222"/>
    </row>
    <row r="51" spans="1:4" ht="15.75" x14ac:dyDescent="0.25">
      <c r="A51" s="222"/>
      <c r="B51" s="222"/>
      <c r="C51" s="222"/>
      <c r="D51" s="222"/>
    </row>
    <row r="52" spans="1:4" ht="15.75" x14ac:dyDescent="0.25">
      <c r="A52" s="222"/>
      <c r="B52" s="222"/>
      <c r="C52" s="222"/>
      <c r="D52" s="222"/>
    </row>
    <row r="53" spans="1:4" ht="15.75" x14ac:dyDescent="0.25">
      <c r="A53" s="222"/>
      <c r="B53" s="222"/>
      <c r="C53" s="222"/>
      <c r="D53" s="222"/>
    </row>
    <row r="54" spans="1:4" ht="15.75" x14ac:dyDescent="0.25">
      <c r="A54" s="222"/>
      <c r="B54" s="222"/>
      <c r="C54" s="222"/>
      <c r="D54" s="222"/>
    </row>
    <row r="55" spans="1:4" ht="15.75" x14ac:dyDescent="0.25">
      <c r="A55" s="222"/>
      <c r="B55" s="222"/>
      <c r="C55" s="222"/>
      <c r="D55" s="222"/>
    </row>
    <row r="56" spans="1:4" ht="15.75" x14ac:dyDescent="0.25">
      <c r="A56" s="222"/>
      <c r="B56" s="222"/>
      <c r="C56" s="222"/>
      <c r="D56" s="222"/>
    </row>
    <row r="57" spans="1:4" ht="15.75" x14ac:dyDescent="0.25">
      <c r="A57" s="222"/>
      <c r="B57" s="222"/>
      <c r="C57" s="222"/>
      <c r="D57" s="222"/>
    </row>
    <row r="58" spans="1:4" ht="15.75" x14ac:dyDescent="0.25">
      <c r="A58" s="222"/>
      <c r="B58" s="222"/>
      <c r="C58" s="222"/>
      <c r="D58" s="222"/>
    </row>
    <row r="59" spans="1:4" ht="15.75" x14ac:dyDescent="0.25">
      <c r="A59" s="222"/>
      <c r="B59" s="222"/>
      <c r="C59" s="222"/>
      <c r="D59" s="222"/>
    </row>
    <row r="60" spans="1:4" ht="15.75" x14ac:dyDescent="0.25">
      <c r="A60" s="222"/>
      <c r="B60" s="222"/>
      <c r="C60" s="222"/>
      <c r="D60" s="222"/>
    </row>
    <row r="61" spans="1:4" ht="15.75" x14ac:dyDescent="0.25">
      <c r="A61" s="222"/>
      <c r="B61" s="222"/>
      <c r="C61" s="222"/>
      <c r="D61" s="222"/>
    </row>
    <row r="62" spans="1:4" ht="15.75" x14ac:dyDescent="0.25">
      <c r="A62" s="222"/>
      <c r="B62" s="222"/>
      <c r="C62" s="222"/>
      <c r="D62" s="222"/>
    </row>
  </sheetData>
  <mergeCells count="32">
    <mergeCell ref="C14:D14"/>
    <mergeCell ref="C1:D1"/>
    <mergeCell ref="C2:D2"/>
    <mergeCell ref="C3:D3"/>
    <mergeCell ref="C4:D4"/>
    <mergeCell ref="C5:D5"/>
    <mergeCell ref="C6:D6"/>
    <mergeCell ref="C7:D7"/>
    <mergeCell ref="A9:D9"/>
    <mergeCell ref="A10:C10"/>
    <mergeCell ref="A11:C11"/>
    <mergeCell ref="C13:D13"/>
    <mergeCell ref="C26:D26"/>
    <mergeCell ref="C15:D15"/>
    <mergeCell ref="C16:D16"/>
    <mergeCell ref="C17:D17"/>
    <mergeCell ref="C18:D18"/>
    <mergeCell ref="C19:D19"/>
    <mergeCell ref="C20:D20"/>
    <mergeCell ref="C21:D21"/>
    <mergeCell ref="C22:D22"/>
    <mergeCell ref="C23:D23"/>
    <mergeCell ref="C24:D24"/>
    <mergeCell ref="C25:D25"/>
    <mergeCell ref="C34:D34"/>
    <mergeCell ref="C35:D35"/>
    <mergeCell ref="C27:D27"/>
    <mergeCell ref="C28:D28"/>
    <mergeCell ref="C29:D29"/>
    <mergeCell ref="C30:D30"/>
    <mergeCell ref="C31:D31"/>
    <mergeCell ref="C32:D32"/>
  </mergeCells>
  <pageMargins left="0.78740157480314965" right="0.78740157480314965" top="1.1811023622047245" bottom="0.39370078740157483" header="0.31496062992125984" footer="0.31496062992125984"/>
  <pageSetup paperSize="9" scale="55" fitToHeight="0" orientation="landscape" r:id="rId1"/>
  <rowBreaks count="1" manualBreakCount="1">
    <brk id="2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
  <sheetViews>
    <sheetView view="pageBreakPreview" zoomScale="90" zoomScaleNormal="100" zoomScaleSheetLayoutView="90" workbookViewId="0">
      <selection activeCell="C6" sqref="C6"/>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2" spans="1:6" ht="15.75" x14ac:dyDescent="0.2">
      <c r="D2" s="3" t="s">
        <v>353</v>
      </c>
      <c r="E2" s="4"/>
      <c r="F2" s="5"/>
    </row>
    <row r="3" spans="1:6" ht="15.75" x14ac:dyDescent="0.2">
      <c r="D3" s="3" t="s">
        <v>620</v>
      </c>
      <c r="E3" s="4"/>
      <c r="F3" s="5"/>
    </row>
    <row r="4" spans="1:6" ht="15.75" x14ac:dyDescent="0.2">
      <c r="D4" s="3" t="s">
        <v>8</v>
      </c>
      <c r="E4" s="4"/>
      <c r="F4" s="5"/>
    </row>
    <row r="5" spans="1:6" ht="15.75" x14ac:dyDescent="0.2">
      <c r="D5" s="3" t="s">
        <v>510</v>
      </c>
      <c r="E5" s="4"/>
      <c r="F5" s="5"/>
    </row>
    <row r="6" spans="1:6" ht="15.75" x14ac:dyDescent="0.25">
      <c r="D6" s="6" t="s">
        <v>493</v>
      </c>
      <c r="E6" s="7"/>
      <c r="F6" s="5"/>
    </row>
    <row r="7" spans="1:6" ht="15.75" x14ac:dyDescent="0.25">
      <c r="D7" s="6" t="s">
        <v>494</v>
      </c>
      <c r="E7" s="4"/>
      <c r="F7" s="5"/>
    </row>
    <row r="8" spans="1:6" ht="15.75" x14ac:dyDescent="0.2">
      <c r="D8" s="704" t="s">
        <v>354</v>
      </c>
      <c r="E8" s="704"/>
      <c r="F8" s="5"/>
    </row>
    <row r="10" spans="1:6" ht="20.25" x14ac:dyDescent="0.3">
      <c r="A10" s="719" t="s">
        <v>492</v>
      </c>
      <c r="B10" s="720"/>
      <c r="C10" s="720"/>
      <c r="D10" s="720"/>
      <c r="E10" s="720"/>
      <c r="F10" s="720"/>
    </row>
    <row r="11" spans="1:6" ht="20.25" x14ac:dyDescent="0.3">
      <c r="A11" s="65"/>
      <c r="B11" s="66"/>
      <c r="C11" s="66"/>
      <c r="D11" s="66"/>
      <c r="E11" s="66"/>
      <c r="F11" s="66"/>
    </row>
    <row r="12" spans="1:6" ht="15.75" x14ac:dyDescent="0.25">
      <c r="A12" s="67" t="s">
        <v>281</v>
      </c>
      <c r="B12" s="1"/>
      <c r="C12" s="1"/>
      <c r="D12" s="1"/>
      <c r="E12" s="1"/>
      <c r="F12" s="1"/>
    </row>
    <row r="13" spans="1:6" ht="16.5" thickBot="1" x14ac:dyDescent="0.3">
      <c r="A13" s="68" t="s">
        <v>0</v>
      </c>
      <c r="B13" s="1"/>
      <c r="C13" s="1"/>
      <c r="D13" s="1"/>
      <c r="E13" s="1"/>
      <c r="F13" s="2" t="s">
        <v>1</v>
      </c>
    </row>
    <row r="14" spans="1:6" ht="15.75" x14ac:dyDescent="0.2">
      <c r="A14" s="721" t="s">
        <v>152</v>
      </c>
      <c r="B14" s="724" t="s">
        <v>153</v>
      </c>
      <c r="C14" s="724" t="s">
        <v>2</v>
      </c>
      <c r="D14" s="724" t="s">
        <v>3</v>
      </c>
      <c r="E14" s="724" t="s">
        <v>4</v>
      </c>
      <c r="F14" s="727"/>
    </row>
    <row r="15" spans="1:6" x14ac:dyDescent="0.2">
      <c r="A15" s="722"/>
      <c r="B15" s="725"/>
      <c r="C15" s="725"/>
      <c r="D15" s="725"/>
      <c r="E15" s="725" t="s">
        <v>5</v>
      </c>
      <c r="F15" s="728" t="s">
        <v>6</v>
      </c>
    </row>
    <row r="16" spans="1:6" ht="44.45" customHeight="1" thickBot="1" x14ac:dyDescent="0.25">
      <c r="A16" s="723"/>
      <c r="B16" s="726"/>
      <c r="C16" s="726"/>
      <c r="D16" s="726"/>
      <c r="E16" s="726"/>
      <c r="F16" s="729"/>
    </row>
    <row r="17" spans="1:9" ht="15.75" x14ac:dyDescent="0.2">
      <c r="A17" s="69">
        <v>1</v>
      </c>
      <c r="B17" s="70">
        <v>2</v>
      </c>
      <c r="C17" s="70">
        <v>3</v>
      </c>
      <c r="D17" s="70">
        <v>4</v>
      </c>
      <c r="E17" s="70">
        <v>5</v>
      </c>
      <c r="F17" s="71">
        <v>6</v>
      </c>
    </row>
    <row r="18" spans="1:9" ht="15.75" x14ac:dyDescent="0.25">
      <c r="A18" s="712" t="s">
        <v>154</v>
      </c>
      <c r="B18" s="713"/>
      <c r="C18" s="713"/>
      <c r="D18" s="713"/>
      <c r="E18" s="713"/>
      <c r="F18" s="714"/>
    </row>
    <row r="19" spans="1:9" ht="15.75" x14ac:dyDescent="0.2">
      <c r="A19" s="72" t="s">
        <v>155</v>
      </c>
      <c r="B19" s="73" t="s">
        <v>156</v>
      </c>
      <c r="C19" s="74">
        <f>C20</f>
        <v>0</v>
      </c>
      <c r="D19" s="74">
        <f>D20</f>
        <v>-1553800</v>
      </c>
      <c r="E19" s="74">
        <f>E20</f>
        <v>1553800</v>
      </c>
      <c r="F19" s="75">
        <f>F20</f>
        <v>1553800</v>
      </c>
    </row>
    <row r="20" spans="1:9" ht="31.5" x14ac:dyDescent="0.2">
      <c r="A20" s="76" t="s">
        <v>157</v>
      </c>
      <c r="B20" s="77" t="s">
        <v>158</v>
      </c>
      <c r="C20" s="8">
        <f>C21-1000000+C23</f>
        <v>0</v>
      </c>
      <c r="D20" s="8">
        <f>D21-1000000+D23</f>
        <v>-1553800</v>
      </c>
      <c r="E20" s="8">
        <f>E23</f>
        <v>1553800</v>
      </c>
      <c r="F20" s="78">
        <f>F23</f>
        <v>1553800</v>
      </c>
    </row>
    <row r="21" spans="1:9" ht="15.75" x14ac:dyDescent="0.2">
      <c r="A21" s="76" t="s">
        <v>159</v>
      </c>
      <c r="B21" s="77" t="s">
        <v>160</v>
      </c>
      <c r="C21" s="8">
        <f>D21</f>
        <v>1000000</v>
      </c>
      <c r="D21" s="33">
        <f>1000000</f>
        <v>1000000</v>
      </c>
      <c r="E21" s="8">
        <v>0</v>
      </c>
      <c r="F21" s="79">
        <v>0</v>
      </c>
    </row>
    <row r="22" spans="1:9" ht="15.75" x14ac:dyDescent="0.2">
      <c r="A22" s="76" t="s">
        <v>161</v>
      </c>
      <c r="B22" s="77" t="s">
        <v>162</v>
      </c>
      <c r="C22" s="8">
        <v>1000000</v>
      </c>
      <c r="D22" s="8">
        <v>1000000</v>
      </c>
      <c r="E22" s="8">
        <v>0</v>
      </c>
      <c r="F22" s="79">
        <v>0</v>
      </c>
    </row>
    <row r="23" spans="1:9" ht="47.25" x14ac:dyDescent="0.2">
      <c r="A23" s="76" t="s">
        <v>163</v>
      </c>
      <c r="B23" s="77" t="s">
        <v>164</v>
      </c>
      <c r="C23" s="8">
        <v>0</v>
      </c>
      <c r="D23" s="8">
        <v>-1553800</v>
      </c>
      <c r="E23" s="8">
        <v>1553800</v>
      </c>
      <c r="F23" s="79">
        <f>E23</f>
        <v>1553800</v>
      </c>
    </row>
    <row r="24" spans="1:9" ht="15.75" x14ac:dyDescent="0.25">
      <c r="A24" s="80" t="s">
        <v>7</v>
      </c>
      <c r="B24" s="81" t="s">
        <v>165</v>
      </c>
      <c r="C24" s="82">
        <f>C19</f>
        <v>0</v>
      </c>
      <c r="D24" s="82">
        <f>D19</f>
        <v>-1553800</v>
      </c>
      <c r="E24" s="82">
        <f>E19</f>
        <v>1553800</v>
      </c>
      <c r="F24" s="83">
        <f>F19</f>
        <v>1553800</v>
      </c>
    </row>
    <row r="25" spans="1:9" ht="15.75" x14ac:dyDescent="0.25">
      <c r="A25" s="715" t="s">
        <v>166</v>
      </c>
      <c r="B25" s="716"/>
      <c r="C25" s="716"/>
      <c r="D25" s="716"/>
      <c r="E25" s="716"/>
      <c r="F25" s="717"/>
    </row>
    <row r="26" spans="1:9" ht="31.5" x14ac:dyDescent="0.2">
      <c r="A26" s="72" t="s">
        <v>167</v>
      </c>
      <c r="B26" s="73" t="s">
        <v>168</v>
      </c>
      <c r="C26" s="74">
        <f>C19</f>
        <v>0</v>
      </c>
      <c r="D26" s="74">
        <f>D19</f>
        <v>-1553800</v>
      </c>
      <c r="E26" s="74">
        <f>E19</f>
        <v>1553800</v>
      </c>
      <c r="F26" s="84">
        <f>F19</f>
        <v>1553800</v>
      </c>
    </row>
    <row r="27" spans="1:9" ht="15.75" x14ac:dyDescent="0.2">
      <c r="A27" s="76" t="s">
        <v>169</v>
      </c>
      <c r="B27" s="77" t="s">
        <v>170</v>
      </c>
      <c r="C27" s="8">
        <f>C20</f>
        <v>0</v>
      </c>
      <c r="D27" s="8">
        <f>D20</f>
        <v>-1553800</v>
      </c>
      <c r="E27" s="8">
        <f>E30</f>
        <v>1553800</v>
      </c>
      <c r="F27" s="79">
        <f>F30</f>
        <v>1553800</v>
      </c>
    </row>
    <row r="28" spans="1:9" ht="15.75" x14ac:dyDescent="0.2">
      <c r="A28" s="76" t="s">
        <v>171</v>
      </c>
      <c r="B28" s="77" t="s">
        <v>160</v>
      </c>
      <c r="C28" s="8">
        <f>D28</f>
        <v>1000000</v>
      </c>
      <c r="D28" s="8">
        <f>D21</f>
        <v>1000000</v>
      </c>
      <c r="E28" s="8">
        <v>0</v>
      </c>
      <c r="F28" s="79">
        <v>0</v>
      </c>
      <c r="I28" s="97"/>
    </row>
    <row r="29" spans="1:9" ht="15.75" x14ac:dyDescent="0.2">
      <c r="A29" s="76" t="s">
        <v>172</v>
      </c>
      <c r="B29" s="77" t="s">
        <v>162</v>
      </c>
      <c r="C29" s="8">
        <v>1000000</v>
      </c>
      <c r="D29" s="8">
        <v>1000000</v>
      </c>
      <c r="E29" s="8">
        <v>0</v>
      </c>
      <c r="F29" s="79">
        <v>0</v>
      </c>
    </row>
    <row r="30" spans="1:9" ht="48" thickBot="1" x14ac:dyDescent="0.25">
      <c r="A30" s="85" t="s">
        <v>173</v>
      </c>
      <c r="B30" s="86" t="s">
        <v>164</v>
      </c>
      <c r="C30" s="36">
        <v>0</v>
      </c>
      <c r="D30" s="36">
        <f t="shared" ref="D30:F31" si="0">D23</f>
        <v>-1553800</v>
      </c>
      <c r="E30" s="36">
        <f>E23</f>
        <v>1553800</v>
      </c>
      <c r="F30" s="87">
        <f>F23</f>
        <v>1553800</v>
      </c>
    </row>
    <row r="31" spans="1:9" ht="16.5" thickBot="1" x14ac:dyDescent="0.3">
      <c r="A31" s="88" t="s">
        <v>7</v>
      </c>
      <c r="B31" s="89" t="s">
        <v>165</v>
      </c>
      <c r="C31" s="90">
        <f>C24</f>
        <v>0</v>
      </c>
      <c r="D31" s="90">
        <f t="shared" si="0"/>
        <v>-1553800</v>
      </c>
      <c r="E31" s="90">
        <f t="shared" si="0"/>
        <v>1553800</v>
      </c>
      <c r="F31" s="91">
        <f t="shared" si="0"/>
        <v>1553800</v>
      </c>
    </row>
    <row r="33" spans="1:16" ht="13.5" customHeight="1" x14ac:dyDescent="0.2"/>
    <row r="34" spans="1:16" s="5" customFormat="1" ht="42.6" customHeight="1" x14ac:dyDescent="0.2">
      <c r="A34" s="731" t="s">
        <v>193</v>
      </c>
      <c r="B34" s="731"/>
      <c r="C34" s="98"/>
      <c r="D34" s="98"/>
      <c r="E34" s="730" t="s">
        <v>488</v>
      </c>
      <c r="F34" s="730"/>
      <c r="G34" s="3"/>
      <c r="H34" s="3"/>
      <c r="I34" s="3"/>
      <c r="K34" s="3"/>
      <c r="L34" s="93"/>
      <c r="M34" s="3"/>
      <c r="N34" s="96"/>
      <c r="O34" s="94"/>
      <c r="P34" s="95"/>
    </row>
    <row r="35" spans="1:16" s="62" customFormat="1" ht="20.25" x14ac:dyDescent="0.3">
      <c r="A35" s="61"/>
      <c r="B35" s="61"/>
      <c r="F35" s="63"/>
    </row>
    <row r="36" spans="1:16" ht="15.75" x14ac:dyDescent="0.2">
      <c r="A36" s="64"/>
      <c r="B36" s="64"/>
    </row>
    <row r="37" spans="1:16" ht="15.75" x14ac:dyDescent="0.2">
      <c r="A37" s="718"/>
      <c r="B37" s="718"/>
    </row>
    <row r="38" spans="1:16" ht="15.75" x14ac:dyDescent="0.25">
      <c r="A38" s="1"/>
    </row>
  </sheetData>
  <mergeCells count="14">
    <mergeCell ref="A18:F18"/>
    <mergeCell ref="A25:F25"/>
    <mergeCell ref="A37:B37"/>
    <mergeCell ref="D8:E8"/>
    <mergeCell ref="A10:F10"/>
    <mergeCell ref="A14:A16"/>
    <mergeCell ref="B14:B16"/>
    <mergeCell ref="C14:C16"/>
    <mergeCell ref="D14:D16"/>
    <mergeCell ref="E14:F14"/>
    <mergeCell ref="E15:E16"/>
    <mergeCell ref="F15:F16"/>
    <mergeCell ref="E34:F34"/>
    <mergeCell ref="A34:B34"/>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7"/>
  <sheetViews>
    <sheetView view="pageBreakPreview" zoomScale="90" zoomScaleNormal="100" zoomScaleSheetLayoutView="90" workbookViewId="0">
      <pane ySplit="15" topLeftCell="A102" activePane="bottomLeft" state="frozen"/>
      <selection activeCell="B1" sqref="B1"/>
      <selection pane="bottomLeft" activeCell="E4" sqref="E4"/>
    </sheetView>
  </sheetViews>
  <sheetFormatPr defaultColWidth="8.85546875" defaultRowHeight="15.75" x14ac:dyDescent="0.25"/>
  <cols>
    <col min="1" max="3" width="12.140625" style="441" customWidth="1"/>
    <col min="4" max="4" width="40.7109375" style="442" customWidth="1"/>
    <col min="5" max="8" width="15.7109375" style="442" customWidth="1"/>
    <col min="9" max="15" width="15.7109375" style="443" customWidth="1"/>
    <col min="16" max="16" width="15.7109375" style="442" customWidth="1"/>
    <col min="17" max="16384" width="8.85546875" style="1"/>
  </cols>
  <sheetData>
    <row r="1" spans="1:17" x14ac:dyDescent="0.25">
      <c r="K1" s="442"/>
      <c r="L1" s="442"/>
      <c r="M1" s="442"/>
      <c r="N1" s="742" t="s">
        <v>356</v>
      </c>
      <c r="O1" s="742"/>
      <c r="P1" s="742"/>
      <c r="Q1" s="2"/>
    </row>
    <row r="2" spans="1:17" x14ac:dyDescent="0.25">
      <c r="K2" s="442"/>
      <c r="L2" s="442"/>
      <c r="M2" s="442"/>
      <c r="N2" s="743" t="s">
        <v>623</v>
      </c>
      <c r="O2" s="743"/>
      <c r="P2" s="743"/>
      <c r="Q2" s="327"/>
    </row>
    <row r="3" spans="1:17" x14ac:dyDescent="0.25">
      <c r="K3" s="442"/>
      <c r="L3" s="442"/>
      <c r="M3" s="442"/>
      <c r="N3" s="743" t="s">
        <v>8</v>
      </c>
      <c r="O3" s="743"/>
      <c r="P3" s="743"/>
      <c r="Q3" s="327"/>
    </row>
    <row r="4" spans="1:17" x14ac:dyDescent="0.25">
      <c r="K4" s="442"/>
      <c r="L4" s="442"/>
      <c r="M4" s="442"/>
      <c r="N4" s="743" t="s">
        <v>510</v>
      </c>
      <c r="O4" s="743"/>
      <c r="P4" s="743"/>
      <c r="Q4" s="327"/>
    </row>
    <row r="5" spans="1:17" x14ac:dyDescent="0.25">
      <c r="K5" s="442"/>
      <c r="L5" s="442"/>
      <c r="M5" s="442"/>
      <c r="N5" s="744" t="s">
        <v>490</v>
      </c>
      <c r="O5" s="744"/>
      <c r="P5" s="744"/>
      <c r="Q5" s="327"/>
    </row>
    <row r="6" spans="1:17" x14ac:dyDescent="0.25">
      <c r="K6" s="442"/>
      <c r="L6" s="442"/>
      <c r="M6" s="442"/>
      <c r="N6" s="745" t="s">
        <v>491</v>
      </c>
      <c r="O6" s="745"/>
      <c r="P6" s="745"/>
      <c r="Q6" s="327"/>
    </row>
    <row r="7" spans="1:17" x14ac:dyDescent="0.25">
      <c r="K7" s="442"/>
      <c r="L7" s="442"/>
      <c r="M7" s="442"/>
      <c r="N7" s="743" t="s">
        <v>416</v>
      </c>
      <c r="O7" s="743"/>
      <c r="P7" s="743"/>
      <c r="Q7" s="63"/>
    </row>
    <row r="8" spans="1:17" x14ac:dyDescent="0.25">
      <c r="A8" s="733" t="s">
        <v>357</v>
      </c>
      <c r="B8" s="734"/>
      <c r="C8" s="734"/>
      <c r="D8" s="734"/>
      <c r="E8" s="734"/>
      <c r="F8" s="734"/>
      <c r="G8" s="734"/>
      <c r="H8" s="734"/>
      <c r="I8" s="734"/>
      <c r="J8" s="734"/>
      <c r="K8" s="734"/>
      <c r="L8" s="734"/>
      <c r="M8" s="734"/>
      <c r="N8" s="734"/>
      <c r="O8" s="734"/>
      <c r="P8" s="734"/>
    </row>
    <row r="9" spans="1:17" x14ac:dyDescent="0.25">
      <c r="A9" s="733" t="s">
        <v>489</v>
      </c>
      <c r="B9" s="734"/>
      <c r="C9" s="734"/>
      <c r="D9" s="734"/>
      <c r="E9" s="734"/>
      <c r="F9" s="734"/>
      <c r="G9" s="734"/>
      <c r="H9" s="734"/>
      <c r="I9" s="734"/>
      <c r="J9" s="734"/>
      <c r="K9" s="734"/>
      <c r="L9" s="734"/>
      <c r="M9" s="734"/>
      <c r="N9" s="734"/>
      <c r="O9" s="734"/>
      <c r="P9" s="734"/>
    </row>
    <row r="10" spans="1:17" x14ac:dyDescent="0.25">
      <c r="A10" s="444" t="s">
        <v>281</v>
      </c>
    </row>
    <row r="11" spans="1:17" ht="17.45" customHeight="1" thickBot="1" x14ac:dyDescent="0.3">
      <c r="A11" s="441" t="s">
        <v>0</v>
      </c>
      <c r="P11" s="443" t="s">
        <v>9</v>
      </c>
    </row>
    <row r="12" spans="1:17" s="328" customFormat="1" ht="12.75" x14ac:dyDescent="0.2">
      <c r="A12" s="735" t="s">
        <v>10</v>
      </c>
      <c r="B12" s="737" t="s">
        <v>11</v>
      </c>
      <c r="C12" s="737" t="s">
        <v>12</v>
      </c>
      <c r="D12" s="737" t="s">
        <v>13</v>
      </c>
      <c r="E12" s="737" t="s">
        <v>3</v>
      </c>
      <c r="F12" s="737"/>
      <c r="G12" s="737"/>
      <c r="H12" s="737"/>
      <c r="I12" s="737"/>
      <c r="J12" s="737" t="s">
        <v>4</v>
      </c>
      <c r="K12" s="737"/>
      <c r="L12" s="737"/>
      <c r="M12" s="737"/>
      <c r="N12" s="737"/>
      <c r="O12" s="737"/>
      <c r="P12" s="739" t="s">
        <v>358</v>
      </c>
    </row>
    <row r="13" spans="1:17" s="328" customFormat="1" ht="12.75" x14ac:dyDescent="0.2">
      <c r="A13" s="736"/>
      <c r="B13" s="738"/>
      <c r="C13" s="738"/>
      <c r="D13" s="738"/>
      <c r="E13" s="738" t="s">
        <v>5</v>
      </c>
      <c r="F13" s="738" t="s">
        <v>14</v>
      </c>
      <c r="G13" s="738" t="s">
        <v>359</v>
      </c>
      <c r="H13" s="738"/>
      <c r="I13" s="741" t="s">
        <v>360</v>
      </c>
      <c r="J13" s="738" t="s">
        <v>5</v>
      </c>
      <c r="K13" s="738" t="s">
        <v>6</v>
      </c>
      <c r="L13" s="738" t="s">
        <v>14</v>
      </c>
      <c r="M13" s="738" t="s">
        <v>359</v>
      </c>
      <c r="N13" s="738"/>
      <c r="O13" s="738" t="s">
        <v>360</v>
      </c>
      <c r="P13" s="740"/>
    </row>
    <row r="14" spans="1:17" s="328" customFormat="1" ht="12.75" x14ac:dyDescent="0.2">
      <c r="A14" s="736"/>
      <c r="B14" s="738"/>
      <c r="C14" s="738"/>
      <c r="D14" s="738"/>
      <c r="E14" s="738"/>
      <c r="F14" s="738"/>
      <c r="G14" s="738" t="s">
        <v>420</v>
      </c>
      <c r="H14" s="738" t="s">
        <v>361</v>
      </c>
      <c r="I14" s="741"/>
      <c r="J14" s="738"/>
      <c r="K14" s="738"/>
      <c r="L14" s="738"/>
      <c r="M14" s="738" t="s">
        <v>420</v>
      </c>
      <c r="N14" s="738" t="s">
        <v>361</v>
      </c>
      <c r="O14" s="738"/>
      <c r="P14" s="740"/>
    </row>
    <row r="15" spans="1:17" s="328" customFormat="1" ht="55.9" customHeight="1" x14ac:dyDescent="0.2">
      <c r="A15" s="736"/>
      <c r="B15" s="738"/>
      <c r="C15" s="738"/>
      <c r="D15" s="738"/>
      <c r="E15" s="738"/>
      <c r="F15" s="738"/>
      <c r="G15" s="738"/>
      <c r="H15" s="738"/>
      <c r="I15" s="741"/>
      <c r="J15" s="738"/>
      <c r="K15" s="738"/>
      <c r="L15" s="738"/>
      <c r="M15" s="738"/>
      <c r="N15" s="738"/>
      <c r="O15" s="738"/>
      <c r="P15" s="740"/>
    </row>
    <row r="16" spans="1:17" ht="16.5" thickBot="1" x14ac:dyDescent="0.3">
      <c r="A16" s="433">
        <v>1</v>
      </c>
      <c r="B16" s="434">
        <v>2</v>
      </c>
      <c r="C16" s="434">
        <v>3</v>
      </c>
      <c r="D16" s="434">
        <v>4</v>
      </c>
      <c r="E16" s="434">
        <v>5</v>
      </c>
      <c r="F16" s="434">
        <v>6</v>
      </c>
      <c r="G16" s="434">
        <v>7</v>
      </c>
      <c r="H16" s="434">
        <v>8</v>
      </c>
      <c r="I16" s="445">
        <v>9</v>
      </c>
      <c r="J16" s="445">
        <v>10</v>
      </c>
      <c r="K16" s="445">
        <v>11</v>
      </c>
      <c r="L16" s="445">
        <v>12</v>
      </c>
      <c r="M16" s="445">
        <v>13</v>
      </c>
      <c r="N16" s="445">
        <v>14</v>
      </c>
      <c r="O16" s="445">
        <v>15</v>
      </c>
      <c r="P16" s="446">
        <v>16</v>
      </c>
    </row>
    <row r="17" spans="1:16" ht="48" thickBot="1" x14ac:dyDescent="0.3">
      <c r="A17" s="428" t="s">
        <v>15</v>
      </c>
      <c r="B17" s="429" t="s">
        <v>16</v>
      </c>
      <c r="C17" s="429" t="s">
        <v>16</v>
      </c>
      <c r="D17" s="431" t="s">
        <v>17</v>
      </c>
      <c r="E17" s="447">
        <f>E18</f>
        <v>87323508</v>
      </c>
      <c r="F17" s="447">
        <f>F18</f>
        <v>87323508</v>
      </c>
      <c r="G17" s="447">
        <f t="shared" ref="G17:I17" si="0">G18</f>
        <v>27687920</v>
      </c>
      <c r="H17" s="447">
        <f t="shared" si="0"/>
        <v>2738106</v>
      </c>
      <c r="I17" s="448">
        <f t="shared" si="0"/>
        <v>0</v>
      </c>
      <c r="J17" s="448">
        <f>J18</f>
        <v>1620887</v>
      </c>
      <c r="K17" s="448">
        <f t="shared" ref="K17:O17" si="1">K18</f>
        <v>1620887</v>
      </c>
      <c r="L17" s="448">
        <f t="shared" si="1"/>
        <v>0</v>
      </c>
      <c r="M17" s="448">
        <f t="shared" si="1"/>
        <v>0</v>
      </c>
      <c r="N17" s="448">
        <f t="shared" si="1"/>
        <v>0</v>
      </c>
      <c r="O17" s="448">
        <f t="shared" si="1"/>
        <v>1620887</v>
      </c>
      <c r="P17" s="449">
        <f t="shared" ref="P17:P42" si="2">E17+J17</f>
        <v>88944395</v>
      </c>
    </row>
    <row r="18" spans="1:16" ht="47.25" x14ac:dyDescent="0.25">
      <c r="A18" s="450" t="s">
        <v>18</v>
      </c>
      <c r="B18" s="451" t="s">
        <v>16</v>
      </c>
      <c r="C18" s="451" t="s">
        <v>16</v>
      </c>
      <c r="D18" s="452" t="s">
        <v>17</v>
      </c>
      <c r="E18" s="453">
        <f>E19+E21+E22+E24+E27+E28+E29+E30+E20+E23</f>
        <v>87323508</v>
      </c>
      <c r="F18" s="453">
        <f>F19+F21+F22+F24+F27+F28+F29+F30+F20+F23</f>
        <v>87323508</v>
      </c>
      <c r="G18" s="453">
        <f>G19+G21+G22+G24+G27+G28+G29+G30+G20+G23</f>
        <v>27687920</v>
      </c>
      <c r="H18" s="453">
        <f>H19+H21+H22+H24+H27+H28+H29+H30+H20+H23</f>
        <v>2738106</v>
      </c>
      <c r="I18" s="454">
        <f>I19+I21+I22+I24+I27+I28+I29+I30+I20+I23</f>
        <v>0</v>
      </c>
      <c r="J18" s="454">
        <f t="shared" ref="J18:O18" si="3">J19+J20+J21+J23+J24+J25+J26+J27+J28+J29+J29+J30+J22</f>
        <v>1620887</v>
      </c>
      <c r="K18" s="454">
        <f t="shared" si="3"/>
        <v>1620887</v>
      </c>
      <c r="L18" s="454">
        <f t="shared" si="3"/>
        <v>0</v>
      </c>
      <c r="M18" s="454">
        <f t="shared" si="3"/>
        <v>0</v>
      </c>
      <c r="N18" s="454">
        <f t="shared" si="3"/>
        <v>0</v>
      </c>
      <c r="O18" s="454">
        <f t="shared" si="3"/>
        <v>1620887</v>
      </c>
      <c r="P18" s="455">
        <f>E18+J18</f>
        <v>88944395</v>
      </c>
    </row>
    <row r="19" spans="1:16" ht="94.5" x14ac:dyDescent="0.25">
      <c r="A19" s="365" t="s">
        <v>362</v>
      </c>
      <c r="B19" s="333" t="s">
        <v>363</v>
      </c>
      <c r="C19" s="333" t="s">
        <v>19</v>
      </c>
      <c r="D19" s="246" t="s">
        <v>364</v>
      </c>
      <c r="E19" s="436">
        <f>F19+I19</f>
        <v>34654250</v>
      </c>
      <c r="F19" s="436">
        <v>34654250</v>
      </c>
      <c r="G19" s="436">
        <v>27687920</v>
      </c>
      <c r="H19" s="436">
        <v>2738106</v>
      </c>
      <c r="I19" s="8">
        <v>0</v>
      </c>
      <c r="J19" s="454">
        <f>L19+O19</f>
        <v>0</v>
      </c>
      <c r="K19" s="8"/>
      <c r="L19" s="8"/>
      <c r="M19" s="8">
        <v>0</v>
      </c>
      <c r="N19" s="8">
        <v>0</v>
      </c>
      <c r="O19" s="8"/>
      <c r="P19" s="487">
        <f t="shared" ref="P19:P30" si="4">E19+J19</f>
        <v>34654250</v>
      </c>
    </row>
    <row r="20" spans="1:16" ht="31.5" x14ac:dyDescent="0.25">
      <c r="A20" s="457" t="s">
        <v>517</v>
      </c>
      <c r="B20" s="456" t="s">
        <v>415</v>
      </c>
      <c r="C20" s="333">
        <v>133</v>
      </c>
      <c r="D20" s="246" t="s">
        <v>457</v>
      </c>
      <c r="E20" s="436">
        <f>F20+I20</f>
        <v>107400</v>
      </c>
      <c r="F20" s="436">
        <v>107400</v>
      </c>
      <c r="G20" s="436">
        <v>0</v>
      </c>
      <c r="H20" s="436">
        <v>0</v>
      </c>
      <c r="I20" s="8">
        <v>0</v>
      </c>
      <c r="J20" s="454">
        <f t="shared" ref="J20:J30" si="5">L20+O20</f>
        <v>0</v>
      </c>
      <c r="K20" s="8"/>
      <c r="L20" s="8"/>
      <c r="M20" s="8"/>
      <c r="N20" s="8"/>
      <c r="O20" s="8"/>
      <c r="P20" s="487">
        <f t="shared" si="4"/>
        <v>107400</v>
      </c>
    </row>
    <row r="21" spans="1:16" ht="31.5" x14ac:dyDescent="0.25">
      <c r="A21" s="365" t="s">
        <v>20</v>
      </c>
      <c r="B21" s="333" t="s">
        <v>21</v>
      </c>
      <c r="C21" s="333" t="s">
        <v>22</v>
      </c>
      <c r="D21" s="246" t="s">
        <v>23</v>
      </c>
      <c r="E21" s="436">
        <f t="shared" ref="E21:E30" si="6">F21+I21</f>
        <v>24456802</v>
      </c>
      <c r="F21" s="436">
        <v>24456802</v>
      </c>
      <c r="G21" s="436">
        <v>0</v>
      </c>
      <c r="H21" s="436">
        <v>0</v>
      </c>
      <c r="I21" s="8">
        <v>0</v>
      </c>
      <c r="J21" s="454">
        <f t="shared" si="5"/>
        <v>1548687</v>
      </c>
      <c r="K21" s="8">
        <f>O21</f>
        <v>1548687</v>
      </c>
      <c r="L21" s="8">
        <v>0</v>
      </c>
      <c r="M21" s="8">
        <v>0</v>
      </c>
      <c r="N21" s="8">
        <v>0</v>
      </c>
      <c r="O21" s="8">
        <v>1548687</v>
      </c>
      <c r="P21" s="487">
        <f t="shared" si="4"/>
        <v>26005489</v>
      </c>
    </row>
    <row r="22" spans="1:16" ht="63" x14ac:dyDescent="0.25">
      <c r="A22" s="365" t="s">
        <v>24</v>
      </c>
      <c r="B22" s="333" t="s">
        <v>25</v>
      </c>
      <c r="C22" s="333" t="s">
        <v>26</v>
      </c>
      <c r="D22" s="246" t="s">
        <v>27</v>
      </c>
      <c r="E22" s="436">
        <f t="shared" si="6"/>
        <v>829404</v>
      </c>
      <c r="F22" s="436">
        <v>829404</v>
      </c>
      <c r="G22" s="436">
        <v>0</v>
      </c>
      <c r="H22" s="436">
        <v>0</v>
      </c>
      <c r="I22" s="8">
        <v>0</v>
      </c>
      <c r="J22" s="454">
        <f t="shared" si="5"/>
        <v>0</v>
      </c>
      <c r="K22" s="8"/>
      <c r="L22" s="8">
        <v>0</v>
      </c>
      <c r="M22" s="8">
        <v>0</v>
      </c>
      <c r="N22" s="8">
        <v>0</v>
      </c>
      <c r="O22" s="8"/>
      <c r="P22" s="487">
        <f t="shared" si="4"/>
        <v>829404</v>
      </c>
    </row>
    <row r="23" spans="1:16" ht="31.5" x14ac:dyDescent="0.25">
      <c r="A23" s="457" t="s">
        <v>445</v>
      </c>
      <c r="B23" s="333">
        <v>2152</v>
      </c>
      <c r="C23" s="456" t="s">
        <v>446</v>
      </c>
      <c r="D23" s="246" t="s">
        <v>458</v>
      </c>
      <c r="E23" s="436">
        <f t="shared" si="6"/>
        <v>2932512</v>
      </c>
      <c r="F23" s="436">
        <v>2932512</v>
      </c>
      <c r="G23" s="436">
        <v>0</v>
      </c>
      <c r="H23" s="436">
        <v>0</v>
      </c>
      <c r="I23" s="8">
        <v>0</v>
      </c>
      <c r="J23" s="454">
        <f t="shared" si="5"/>
        <v>0</v>
      </c>
      <c r="K23" s="8"/>
      <c r="L23" s="8"/>
      <c r="M23" s="8"/>
      <c r="N23" s="8"/>
      <c r="O23" s="8"/>
      <c r="P23" s="487">
        <f t="shared" si="4"/>
        <v>2932512</v>
      </c>
    </row>
    <row r="24" spans="1:16" ht="31.5" x14ac:dyDescent="0.25">
      <c r="A24" s="365" t="s">
        <v>31</v>
      </c>
      <c r="B24" s="333" t="s">
        <v>32</v>
      </c>
      <c r="C24" s="333" t="s">
        <v>33</v>
      </c>
      <c r="D24" s="246" t="s">
        <v>34</v>
      </c>
      <c r="E24" s="436">
        <f t="shared" si="6"/>
        <v>155496</v>
      </c>
      <c r="F24" s="436">
        <v>155496</v>
      </c>
      <c r="G24" s="436">
        <v>0</v>
      </c>
      <c r="H24" s="436">
        <v>0</v>
      </c>
      <c r="I24" s="8">
        <v>0</v>
      </c>
      <c r="J24" s="454">
        <f t="shared" si="5"/>
        <v>0</v>
      </c>
      <c r="K24" s="8">
        <v>0</v>
      </c>
      <c r="L24" s="8">
        <v>0</v>
      </c>
      <c r="M24" s="8">
        <v>0</v>
      </c>
      <c r="N24" s="8">
        <v>0</v>
      </c>
      <c r="O24" s="8">
        <v>0</v>
      </c>
      <c r="P24" s="487">
        <f t="shared" si="4"/>
        <v>155496</v>
      </c>
    </row>
    <row r="25" spans="1:16" ht="32.25" customHeight="1" x14ac:dyDescent="0.25">
      <c r="A25" s="457" t="s">
        <v>459</v>
      </c>
      <c r="B25" s="456">
        <v>7650</v>
      </c>
      <c r="C25" s="456" t="s">
        <v>367</v>
      </c>
      <c r="D25" s="246" t="s">
        <v>460</v>
      </c>
      <c r="E25" s="436">
        <f t="shared" si="6"/>
        <v>0</v>
      </c>
      <c r="F25" s="436">
        <v>0</v>
      </c>
      <c r="G25" s="436">
        <v>0</v>
      </c>
      <c r="H25" s="436">
        <v>0</v>
      </c>
      <c r="I25" s="8">
        <v>0</v>
      </c>
      <c r="J25" s="454">
        <f t="shared" si="5"/>
        <v>57000</v>
      </c>
      <c r="K25" s="8">
        <v>57000</v>
      </c>
      <c r="L25" s="8">
        <v>0</v>
      </c>
      <c r="M25" s="8"/>
      <c r="N25" s="8"/>
      <c r="O25" s="8">
        <v>57000</v>
      </c>
      <c r="P25" s="487">
        <f t="shared" si="4"/>
        <v>57000</v>
      </c>
    </row>
    <row r="26" spans="1:16" ht="80.25" customHeight="1" x14ac:dyDescent="0.25">
      <c r="A26" s="457" t="s">
        <v>461</v>
      </c>
      <c r="B26" s="456" t="s">
        <v>462</v>
      </c>
      <c r="C26" s="456" t="s">
        <v>367</v>
      </c>
      <c r="D26" s="246" t="s">
        <v>463</v>
      </c>
      <c r="E26" s="436">
        <f t="shared" si="6"/>
        <v>0</v>
      </c>
      <c r="F26" s="436">
        <v>0</v>
      </c>
      <c r="G26" s="436">
        <v>0</v>
      </c>
      <c r="H26" s="436">
        <v>0</v>
      </c>
      <c r="I26" s="8">
        <v>0</v>
      </c>
      <c r="J26" s="454">
        <f t="shared" si="5"/>
        <v>15200</v>
      </c>
      <c r="K26" s="8">
        <v>15200</v>
      </c>
      <c r="L26" s="8">
        <v>0</v>
      </c>
      <c r="M26" s="8"/>
      <c r="N26" s="8"/>
      <c r="O26" s="8">
        <v>15200</v>
      </c>
      <c r="P26" s="487">
        <f t="shared" si="4"/>
        <v>15200</v>
      </c>
    </row>
    <row r="27" spans="1:16" ht="31.5" x14ac:dyDescent="0.25">
      <c r="A27" s="365" t="s">
        <v>365</v>
      </c>
      <c r="B27" s="333" t="s">
        <v>366</v>
      </c>
      <c r="C27" s="333" t="s">
        <v>367</v>
      </c>
      <c r="D27" s="246" t="s">
        <v>368</v>
      </c>
      <c r="E27" s="436">
        <f t="shared" si="6"/>
        <v>40031</v>
      </c>
      <c r="F27" s="436">
        <v>40031</v>
      </c>
      <c r="G27" s="436">
        <v>0</v>
      </c>
      <c r="H27" s="436">
        <v>0</v>
      </c>
      <c r="I27" s="8">
        <v>0</v>
      </c>
      <c r="J27" s="454">
        <f t="shared" si="5"/>
        <v>0</v>
      </c>
      <c r="K27" s="8">
        <v>0</v>
      </c>
      <c r="L27" s="8">
        <v>0</v>
      </c>
      <c r="M27" s="8">
        <v>0</v>
      </c>
      <c r="N27" s="8">
        <v>0</v>
      </c>
      <c r="O27" s="8">
        <v>0</v>
      </c>
      <c r="P27" s="487">
        <f t="shared" si="4"/>
        <v>40031</v>
      </c>
    </row>
    <row r="28" spans="1:16" ht="31.5" x14ac:dyDescent="0.25">
      <c r="A28" s="365" t="s">
        <v>35</v>
      </c>
      <c r="B28" s="333" t="s">
        <v>36</v>
      </c>
      <c r="C28" s="333" t="s">
        <v>37</v>
      </c>
      <c r="D28" s="246" t="s">
        <v>38</v>
      </c>
      <c r="E28" s="436">
        <f t="shared" si="6"/>
        <v>406200</v>
      </c>
      <c r="F28" s="436">
        <v>406200</v>
      </c>
      <c r="G28" s="436">
        <v>0</v>
      </c>
      <c r="H28" s="436">
        <v>0</v>
      </c>
      <c r="I28" s="8">
        <v>0</v>
      </c>
      <c r="J28" s="454">
        <f t="shared" si="5"/>
        <v>0</v>
      </c>
      <c r="K28" s="8">
        <v>0</v>
      </c>
      <c r="L28" s="8">
        <v>0</v>
      </c>
      <c r="M28" s="8">
        <v>0</v>
      </c>
      <c r="N28" s="8">
        <v>0</v>
      </c>
      <c r="O28" s="8">
        <v>0</v>
      </c>
      <c r="P28" s="487">
        <f t="shared" si="4"/>
        <v>406200</v>
      </c>
    </row>
    <row r="29" spans="1:16" ht="31.5" x14ac:dyDescent="0.25">
      <c r="A29" s="365" t="s">
        <v>150</v>
      </c>
      <c r="B29" s="333" t="s">
        <v>369</v>
      </c>
      <c r="C29" s="333" t="s">
        <v>37</v>
      </c>
      <c r="D29" s="246" t="s">
        <v>151</v>
      </c>
      <c r="E29" s="436">
        <f t="shared" si="6"/>
        <v>20158706</v>
      </c>
      <c r="F29" s="436">
        <v>20158706</v>
      </c>
      <c r="G29" s="436">
        <v>0</v>
      </c>
      <c r="H29" s="436">
        <v>0</v>
      </c>
      <c r="I29" s="8">
        <v>0</v>
      </c>
      <c r="J29" s="454">
        <f t="shared" si="5"/>
        <v>0</v>
      </c>
      <c r="K29" s="8">
        <v>0</v>
      </c>
      <c r="L29" s="8">
        <v>0</v>
      </c>
      <c r="M29" s="8">
        <v>0</v>
      </c>
      <c r="N29" s="8">
        <v>0</v>
      </c>
      <c r="O29" s="8">
        <v>0</v>
      </c>
      <c r="P29" s="487">
        <f t="shared" si="4"/>
        <v>20158706</v>
      </c>
    </row>
    <row r="30" spans="1:16" ht="32.25" thickBot="1" x14ac:dyDescent="0.3">
      <c r="A30" s="333" t="s">
        <v>39</v>
      </c>
      <c r="B30" s="333" t="s">
        <v>40</v>
      </c>
      <c r="C30" s="333" t="s">
        <v>41</v>
      </c>
      <c r="D30" s="246" t="s">
        <v>42</v>
      </c>
      <c r="E30" s="436">
        <f t="shared" si="6"/>
        <v>3582707</v>
      </c>
      <c r="F30" s="436">
        <v>3582707</v>
      </c>
      <c r="G30" s="436">
        <v>0</v>
      </c>
      <c r="H30" s="436">
        <v>0</v>
      </c>
      <c r="I30" s="8">
        <v>0</v>
      </c>
      <c r="J30" s="454">
        <f t="shared" si="5"/>
        <v>0</v>
      </c>
      <c r="K30" s="8">
        <v>0</v>
      </c>
      <c r="L30" s="8">
        <v>0</v>
      </c>
      <c r="M30" s="8">
        <v>0</v>
      </c>
      <c r="N30" s="8">
        <v>0</v>
      </c>
      <c r="O30" s="8">
        <v>0</v>
      </c>
      <c r="P30" s="487">
        <f t="shared" si="4"/>
        <v>3582707</v>
      </c>
    </row>
    <row r="31" spans="1:16" ht="48" thickBot="1" x14ac:dyDescent="0.3">
      <c r="A31" s="428" t="s">
        <v>43</v>
      </c>
      <c r="B31" s="429" t="s">
        <v>16</v>
      </c>
      <c r="C31" s="429" t="s">
        <v>16</v>
      </c>
      <c r="D31" s="431" t="s">
        <v>44</v>
      </c>
      <c r="E31" s="458">
        <f>E32</f>
        <v>166475655</v>
      </c>
      <c r="F31" s="458">
        <f>F32</f>
        <v>166475655</v>
      </c>
      <c r="G31" s="458">
        <f t="shared" ref="G31:I31" si="7">G32</f>
        <v>108637515</v>
      </c>
      <c r="H31" s="458">
        <f t="shared" si="7"/>
        <v>29225942</v>
      </c>
      <c r="I31" s="458">
        <f t="shared" si="7"/>
        <v>0</v>
      </c>
      <c r="J31" s="458">
        <f>J32</f>
        <v>10741235</v>
      </c>
      <c r="K31" s="458">
        <f>K32</f>
        <v>0</v>
      </c>
      <c r="L31" s="458">
        <f t="shared" ref="L31:O31" si="8">L32</f>
        <v>10741235</v>
      </c>
      <c r="M31" s="458">
        <f>M32</f>
        <v>1981242</v>
      </c>
      <c r="N31" s="458">
        <f t="shared" si="8"/>
        <v>60976</v>
      </c>
      <c r="O31" s="458">
        <f t="shared" si="8"/>
        <v>0</v>
      </c>
      <c r="P31" s="459">
        <f t="shared" si="2"/>
        <v>177216890</v>
      </c>
    </row>
    <row r="32" spans="1:16" s="329" customFormat="1" ht="47.25" x14ac:dyDescent="0.25">
      <c r="A32" s="450" t="s">
        <v>45</v>
      </c>
      <c r="B32" s="451" t="s">
        <v>16</v>
      </c>
      <c r="C32" s="451" t="s">
        <v>16</v>
      </c>
      <c r="D32" s="452" t="s">
        <v>44</v>
      </c>
      <c r="E32" s="438">
        <f>E33+E34+E35+E36+E37+E38+E39+E40+E42+E41+E43</f>
        <v>166475655</v>
      </c>
      <c r="F32" s="438">
        <f>F33+F34+F35+F36+F37+F38+F39+F40+F42+F41+F43</f>
        <v>166475655</v>
      </c>
      <c r="G32" s="438">
        <f t="shared" ref="G32" si="9">G33+G34+G35+G36+G37+G38+G39+G40+G42+G41+G43</f>
        <v>108637515</v>
      </c>
      <c r="H32" s="438">
        <f>H33+H34+H35+H36+H37+H38+H39+H40+H42+H41+H43</f>
        <v>29225942</v>
      </c>
      <c r="I32" s="438">
        <f t="shared" ref="I32:O32" si="10">I33+I34+I35+I36+I37+I38+I39+I40+I42</f>
        <v>0</v>
      </c>
      <c r="J32" s="438">
        <f t="shared" si="10"/>
        <v>10741235</v>
      </c>
      <c r="K32" s="438">
        <f t="shared" si="10"/>
        <v>0</v>
      </c>
      <c r="L32" s="438">
        <f t="shared" si="10"/>
        <v>10741235</v>
      </c>
      <c r="M32" s="596">
        <f>M33+M34+M35+M36+M37+M38+M39+M40+M41+M42+M43</f>
        <v>1981242</v>
      </c>
      <c r="N32" s="438">
        <f t="shared" si="10"/>
        <v>60976</v>
      </c>
      <c r="O32" s="438">
        <f t="shared" si="10"/>
        <v>0</v>
      </c>
      <c r="P32" s="460">
        <f t="shared" si="2"/>
        <v>177216890</v>
      </c>
    </row>
    <row r="33" spans="1:16" ht="47.25" x14ac:dyDescent="0.25">
      <c r="A33" s="365" t="s">
        <v>370</v>
      </c>
      <c r="B33" s="333" t="s">
        <v>46</v>
      </c>
      <c r="C33" s="333" t="s">
        <v>19</v>
      </c>
      <c r="D33" s="246" t="s">
        <v>371</v>
      </c>
      <c r="E33" s="436">
        <f>F33+I33</f>
        <v>4916560</v>
      </c>
      <c r="F33" s="436">
        <v>4916560</v>
      </c>
      <c r="G33" s="436">
        <v>4157532</v>
      </c>
      <c r="H33" s="436">
        <v>193051</v>
      </c>
      <c r="I33" s="8">
        <v>0</v>
      </c>
      <c r="J33" s="8">
        <f>L33+O33</f>
        <v>0</v>
      </c>
      <c r="K33" s="8">
        <v>0</v>
      </c>
      <c r="L33" s="8">
        <v>0</v>
      </c>
      <c r="M33" s="8">
        <v>0</v>
      </c>
      <c r="N33" s="8">
        <v>0</v>
      </c>
      <c r="O33" s="8">
        <v>0</v>
      </c>
      <c r="P33" s="461">
        <f t="shared" si="2"/>
        <v>4916560</v>
      </c>
    </row>
    <row r="34" spans="1:16" x14ac:dyDescent="0.25">
      <c r="A34" s="365" t="s">
        <v>47</v>
      </c>
      <c r="B34" s="333" t="s">
        <v>48</v>
      </c>
      <c r="C34" s="333" t="s">
        <v>49</v>
      </c>
      <c r="D34" s="246" t="s">
        <v>50</v>
      </c>
      <c r="E34" s="436">
        <f t="shared" ref="E34:G43" si="11">F34+I34</f>
        <v>82730763</v>
      </c>
      <c r="F34" s="436">
        <v>82730763</v>
      </c>
      <c r="G34" s="436">
        <f>50012246+11002694</f>
        <v>61014940</v>
      </c>
      <c r="H34" s="436">
        <v>10027279</v>
      </c>
      <c r="I34" s="8">
        <v>0</v>
      </c>
      <c r="J34" s="8">
        <f>L34+O34</f>
        <v>1910484</v>
      </c>
      <c r="K34" s="8">
        <v>0</v>
      </c>
      <c r="L34" s="8">
        <v>1910484</v>
      </c>
      <c r="M34" s="8">
        <v>0</v>
      </c>
      <c r="N34" s="8">
        <v>0</v>
      </c>
      <c r="O34" s="8">
        <v>0</v>
      </c>
      <c r="P34" s="461">
        <f t="shared" si="2"/>
        <v>84641247</v>
      </c>
    </row>
    <row r="35" spans="1:16" ht="31.5" x14ac:dyDescent="0.25">
      <c r="A35" s="365" t="s">
        <v>51</v>
      </c>
      <c r="B35" s="333" t="s">
        <v>52</v>
      </c>
      <c r="C35" s="333" t="s">
        <v>53</v>
      </c>
      <c r="D35" s="246" t="s">
        <v>54</v>
      </c>
      <c r="E35" s="436">
        <f t="shared" si="11"/>
        <v>64264558</v>
      </c>
      <c r="F35" s="436">
        <v>64264558</v>
      </c>
      <c r="G35" s="436">
        <v>31907857</v>
      </c>
      <c r="H35" s="436">
        <v>18011423</v>
      </c>
      <c r="I35" s="8">
        <v>0</v>
      </c>
      <c r="J35" s="8">
        <f>L35+O35</f>
        <v>8830751</v>
      </c>
      <c r="K35" s="8">
        <v>0</v>
      </c>
      <c r="L35" s="8">
        <v>8830751</v>
      </c>
      <c r="M35" s="8">
        <v>1981242</v>
      </c>
      <c r="N35" s="8">
        <v>60976</v>
      </c>
      <c r="O35" s="8">
        <v>0</v>
      </c>
      <c r="P35" s="461">
        <f>E35+J35</f>
        <v>73095309</v>
      </c>
    </row>
    <row r="36" spans="1:16" ht="31.5" x14ac:dyDescent="0.25">
      <c r="A36" s="480" t="s">
        <v>372</v>
      </c>
      <c r="B36" s="481" t="s">
        <v>373</v>
      </c>
      <c r="C36" s="481" t="s">
        <v>53</v>
      </c>
      <c r="D36" s="388" t="s">
        <v>54</v>
      </c>
      <c r="E36" s="436">
        <f t="shared" si="11"/>
        <v>0</v>
      </c>
      <c r="F36" s="436">
        <f t="shared" si="11"/>
        <v>0</v>
      </c>
      <c r="G36" s="436">
        <f t="shared" si="11"/>
        <v>0</v>
      </c>
      <c r="H36" s="8">
        <v>0</v>
      </c>
      <c r="I36" s="8">
        <v>0</v>
      </c>
      <c r="J36" s="8">
        <f>L36+O36</f>
        <v>0</v>
      </c>
      <c r="K36" s="8">
        <v>0</v>
      </c>
      <c r="L36" s="8">
        <v>0</v>
      </c>
      <c r="M36" s="8">
        <v>0</v>
      </c>
      <c r="N36" s="8">
        <v>0</v>
      </c>
      <c r="O36" s="8">
        <v>0</v>
      </c>
      <c r="P36" s="461">
        <f t="shared" si="2"/>
        <v>0</v>
      </c>
    </row>
    <row r="37" spans="1:16" ht="47.25" x14ac:dyDescent="0.25">
      <c r="A37" s="365" t="s">
        <v>55</v>
      </c>
      <c r="B37" s="333" t="s">
        <v>56</v>
      </c>
      <c r="C37" s="333" t="s">
        <v>57</v>
      </c>
      <c r="D37" s="246" t="s">
        <v>58</v>
      </c>
      <c r="E37" s="436">
        <f t="shared" si="11"/>
        <v>5731771</v>
      </c>
      <c r="F37" s="436">
        <v>5731771</v>
      </c>
      <c r="G37" s="436">
        <v>4582100</v>
      </c>
      <c r="H37" s="436">
        <v>437189</v>
      </c>
      <c r="I37" s="8">
        <v>0</v>
      </c>
      <c r="J37" s="8">
        <v>0</v>
      </c>
      <c r="K37" s="8">
        <v>0</v>
      </c>
      <c r="L37" s="8">
        <v>0</v>
      </c>
      <c r="M37" s="8">
        <v>0</v>
      </c>
      <c r="N37" s="8">
        <v>0</v>
      </c>
      <c r="O37" s="8">
        <v>0</v>
      </c>
      <c r="P37" s="461">
        <f t="shared" si="2"/>
        <v>5731771</v>
      </c>
    </row>
    <row r="38" spans="1:16" ht="31.5" x14ac:dyDescent="0.25">
      <c r="A38" s="365" t="s">
        <v>374</v>
      </c>
      <c r="B38" s="333" t="s">
        <v>375</v>
      </c>
      <c r="C38" s="333" t="s">
        <v>59</v>
      </c>
      <c r="D38" s="246" t="s">
        <v>376</v>
      </c>
      <c r="E38" s="436">
        <f t="shared" si="11"/>
        <v>4957007</v>
      </c>
      <c r="F38" s="436">
        <v>4957007</v>
      </c>
      <c r="G38" s="436">
        <v>4556781</v>
      </c>
      <c r="H38" s="436">
        <v>192464</v>
      </c>
      <c r="I38" s="8">
        <v>0</v>
      </c>
      <c r="J38" s="8">
        <v>0</v>
      </c>
      <c r="K38" s="8">
        <v>0</v>
      </c>
      <c r="L38" s="8">
        <v>0</v>
      </c>
      <c r="M38" s="8">
        <v>0</v>
      </c>
      <c r="N38" s="8">
        <v>0</v>
      </c>
      <c r="O38" s="8">
        <v>0</v>
      </c>
      <c r="P38" s="461">
        <f t="shared" si="2"/>
        <v>4957007</v>
      </c>
    </row>
    <row r="39" spans="1:16" x14ac:dyDescent="0.25">
      <c r="A39" s="365" t="s">
        <v>60</v>
      </c>
      <c r="B39" s="333" t="s">
        <v>61</v>
      </c>
      <c r="C39" s="333" t="s">
        <v>59</v>
      </c>
      <c r="D39" s="246" t="s">
        <v>62</v>
      </c>
      <c r="E39" s="436">
        <f t="shared" si="11"/>
        <v>113122</v>
      </c>
      <c r="F39" s="436">
        <v>113122</v>
      </c>
      <c r="G39" s="436">
        <f t="shared" ref="G39" si="12">H39+K39</f>
        <v>0</v>
      </c>
      <c r="H39" s="8">
        <v>0</v>
      </c>
      <c r="I39" s="8">
        <v>0</v>
      </c>
      <c r="J39" s="8">
        <v>0</v>
      </c>
      <c r="K39" s="8">
        <v>0</v>
      </c>
      <c r="L39" s="8">
        <v>0</v>
      </c>
      <c r="M39" s="8">
        <v>0</v>
      </c>
      <c r="N39" s="8">
        <v>0</v>
      </c>
      <c r="O39" s="8">
        <v>0</v>
      </c>
      <c r="P39" s="461">
        <f t="shared" si="2"/>
        <v>113122</v>
      </c>
    </row>
    <row r="40" spans="1:16" ht="47.25" x14ac:dyDescent="0.25">
      <c r="A40" s="365" t="s">
        <v>63</v>
      </c>
      <c r="B40" s="333" t="s">
        <v>64</v>
      </c>
      <c r="C40" s="333" t="s">
        <v>59</v>
      </c>
      <c r="D40" s="246" t="s">
        <v>65</v>
      </c>
      <c r="E40" s="436">
        <f t="shared" si="11"/>
        <v>1237120</v>
      </c>
      <c r="F40" s="436">
        <v>1237120</v>
      </c>
      <c r="G40" s="436">
        <f>577332+127013</f>
        <v>704345</v>
      </c>
      <c r="H40" s="436">
        <v>310038</v>
      </c>
      <c r="I40" s="8">
        <v>0</v>
      </c>
      <c r="J40" s="8">
        <v>0</v>
      </c>
      <c r="K40" s="8">
        <v>0</v>
      </c>
      <c r="L40" s="8">
        <v>0</v>
      </c>
      <c r="M40" s="8">
        <v>0</v>
      </c>
      <c r="N40" s="8">
        <v>0</v>
      </c>
      <c r="O40" s="8">
        <v>0</v>
      </c>
      <c r="P40" s="461">
        <f t="shared" si="2"/>
        <v>1237120</v>
      </c>
    </row>
    <row r="41" spans="1:16" ht="47.25" x14ac:dyDescent="0.25">
      <c r="A41" s="92" t="s">
        <v>474</v>
      </c>
      <c r="B41" s="485" t="s">
        <v>475</v>
      </c>
      <c r="C41" s="485" t="s">
        <v>59</v>
      </c>
      <c r="D41" s="32" t="s">
        <v>476</v>
      </c>
      <c r="E41" s="436">
        <f t="shared" si="11"/>
        <v>0</v>
      </c>
      <c r="F41" s="436">
        <f t="shared" ref="F41" si="13">G41+J41</f>
        <v>0</v>
      </c>
      <c r="G41" s="436">
        <f t="shared" ref="G41" si="14">H41+K41</f>
        <v>0</v>
      </c>
      <c r="H41" s="8">
        <v>0</v>
      </c>
      <c r="I41" s="8"/>
      <c r="J41" s="8"/>
      <c r="K41" s="8"/>
      <c r="L41" s="8"/>
      <c r="M41" s="8"/>
      <c r="N41" s="8"/>
      <c r="O41" s="8"/>
      <c r="P41" s="461">
        <f t="shared" si="2"/>
        <v>0</v>
      </c>
    </row>
    <row r="42" spans="1:16" ht="47.25" x14ac:dyDescent="0.25">
      <c r="A42" s="365" t="s">
        <v>66</v>
      </c>
      <c r="B42" s="333" t="s">
        <v>67</v>
      </c>
      <c r="C42" s="333" t="s">
        <v>59</v>
      </c>
      <c r="D42" s="246" t="s">
        <v>68</v>
      </c>
      <c r="E42" s="436">
        <f t="shared" si="11"/>
        <v>1523754</v>
      </c>
      <c r="F42" s="436">
        <v>1523754</v>
      </c>
      <c r="G42" s="436">
        <v>1356004</v>
      </c>
      <c r="H42" s="436">
        <v>43895</v>
      </c>
      <c r="I42" s="8">
        <v>0</v>
      </c>
      <c r="J42" s="8">
        <v>0</v>
      </c>
      <c r="K42" s="8">
        <v>0</v>
      </c>
      <c r="L42" s="8">
        <v>0</v>
      </c>
      <c r="M42" s="8">
        <v>0</v>
      </c>
      <c r="N42" s="8">
        <v>0</v>
      </c>
      <c r="O42" s="8">
        <v>0</v>
      </c>
      <c r="P42" s="461">
        <f t="shared" si="2"/>
        <v>1523754</v>
      </c>
    </row>
    <row r="43" spans="1:16" ht="95.25" thickBot="1" x14ac:dyDescent="0.3">
      <c r="A43" s="545" t="s">
        <v>518</v>
      </c>
      <c r="B43" s="17">
        <v>3140</v>
      </c>
      <c r="C43" s="17">
        <v>1040</v>
      </c>
      <c r="D43" s="397" t="s">
        <v>519</v>
      </c>
      <c r="E43" s="436">
        <f t="shared" si="11"/>
        <v>1001000</v>
      </c>
      <c r="F43" s="542">
        <v>1001000</v>
      </c>
      <c r="G43" s="542">
        <v>357956</v>
      </c>
      <c r="H43" s="542">
        <v>10603</v>
      </c>
      <c r="I43" s="543"/>
      <c r="J43" s="543"/>
      <c r="K43" s="543"/>
      <c r="L43" s="543"/>
      <c r="M43" s="543"/>
      <c r="N43" s="543"/>
      <c r="O43" s="543"/>
      <c r="P43" s="544"/>
    </row>
    <row r="44" spans="1:16" ht="48" thickBot="1" x14ac:dyDescent="0.3">
      <c r="A44" s="428" t="s">
        <v>70</v>
      </c>
      <c r="B44" s="429" t="s">
        <v>16</v>
      </c>
      <c r="C44" s="429" t="s">
        <v>16</v>
      </c>
      <c r="D44" s="431" t="s">
        <v>71</v>
      </c>
      <c r="E44" s="458">
        <f>E45</f>
        <v>48640560</v>
      </c>
      <c r="F44" s="458">
        <f>F45</f>
        <v>48640560</v>
      </c>
      <c r="G44" s="458">
        <f t="shared" ref="G44:I44" si="15">G45</f>
        <v>18151706</v>
      </c>
      <c r="H44" s="458">
        <f t="shared" si="15"/>
        <v>394144</v>
      </c>
      <c r="I44" s="458">
        <f t="shared" si="15"/>
        <v>0</v>
      </c>
      <c r="J44" s="458">
        <f>J45</f>
        <v>107800</v>
      </c>
      <c r="K44" s="458">
        <f>K45</f>
        <v>92800</v>
      </c>
      <c r="L44" s="458">
        <f t="shared" ref="L44:O44" si="16">L45</f>
        <v>15000</v>
      </c>
      <c r="M44" s="458">
        <f t="shared" si="16"/>
        <v>0</v>
      </c>
      <c r="N44" s="458">
        <f t="shared" si="16"/>
        <v>0</v>
      </c>
      <c r="O44" s="458">
        <f t="shared" si="16"/>
        <v>92800</v>
      </c>
      <c r="P44" s="459">
        <f>E44+J44</f>
        <v>48748360</v>
      </c>
    </row>
    <row r="45" spans="1:16" ht="47.25" x14ac:dyDescent="0.25">
      <c r="A45" s="450" t="s">
        <v>72</v>
      </c>
      <c r="B45" s="451" t="s">
        <v>16</v>
      </c>
      <c r="C45" s="451" t="s">
        <v>16</v>
      </c>
      <c r="D45" s="452" t="s">
        <v>71</v>
      </c>
      <c r="E45" s="439">
        <f>E46+E47+E48+E51+E53+E54+E49+E50+E52</f>
        <v>48640560</v>
      </c>
      <c r="F45" s="438">
        <f>F46+F47+F48+F51+F53+F54+F49+F50+F52</f>
        <v>48640560</v>
      </c>
      <c r="G45" s="438">
        <f t="shared" ref="G45:H45" si="17">G46+G47+G48+G51+G53+G54+G49+G50+G52</f>
        <v>18151706</v>
      </c>
      <c r="H45" s="438">
        <f t="shared" si="17"/>
        <v>394144</v>
      </c>
      <c r="I45" s="438">
        <f t="shared" ref="I45:O45" si="18">I46+I47+I48+I51+I53+I54</f>
        <v>0</v>
      </c>
      <c r="J45" s="439">
        <f t="shared" si="18"/>
        <v>107800</v>
      </c>
      <c r="K45" s="438">
        <f t="shared" si="18"/>
        <v>92800</v>
      </c>
      <c r="L45" s="438">
        <f t="shared" si="18"/>
        <v>15000</v>
      </c>
      <c r="M45" s="438">
        <f t="shared" si="18"/>
        <v>0</v>
      </c>
      <c r="N45" s="438">
        <f t="shared" si="18"/>
        <v>0</v>
      </c>
      <c r="O45" s="438">
        <f t="shared" si="18"/>
        <v>92800</v>
      </c>
      <c r="P45" s="460">
        <f>E45+J45</f>
        <v>48748360</v>
      </c>
    </row>
    <row r="46" spans="1:16" ht="47.25" x14ac:dyDescent="0.25">
      <c r="A46" s="365" t="s">
        <v>377</v>
      </c>
      <c r="B46" s="333" t="s">
        <v>46</v>
      </c>
      <c r="C46" s="333" t="s">
        <v>19</v>
      </c>
      <c r="D46" s="246" t="s">
        <v>371</v>
      </c>
      <c r="E46" s="436">
        <f>F46+I46</f>
        <v>9573438</v>
      </c>
      <c r="F46" s="436">
        <v>9573438</v>
      </c>
      <c r="G46" s="436">
        <v>9042650</v>
      </c>
      <c r="H46" s="436">
        <v>199920</v>
      </c>
      <c r="I46" s="8">
        <v>0</v>
      </c>
      <c r="J46" s="8">
        <f>L46+O46</f>
        <v>0</v>
      </c>
      <c r="K46" s="8"/>
      <c r="L46" s="8">
        <v>0</v>
      </c>
      <c r="M46" s="8">
        <v>0</v>
      </c>
      <c r="N46" s="8">
        <v>0</v>
      </c>
      <c r="O46" s="8"/>
      <c r="P46" s="461">
        <f>E46+J46</f>
        <v>9573438</v>
      </c>
    </row>
    <row r="47" spans="1:16" ht="31.5" x14ac:dyDescent="0.25">
      <c r="A47" s="365" t="s">
        <v>74</v>
      </c>
      <c r="B47" s="333" t="s">
        <v>75</v>
      </c>
      <c r="C47" s="333" t="s">
        <v>56</v>
      </c>
      <c r="D47" s="246" t="s">
        <v>76</v>
      </c>
      <c r="E47" s="436">
        <f t="shared" ref="E47:G54" si="19">F47+I47</f>
        <v>9420</v>
      </c>
      <c r="F47" s="436">
        <v>9420</v>
      </c>
      <c r="G47" s="436">
        <f t="shared" si="19"/>
        <v>0</v>
      </c>
      <c r="H47" s="436">
        <v>0</v>
      </c>
      <c r="I47" s="8">
        <v>0</v>
      </c>
      <c r="J47" s="8">
        <f t="shared" ref="J47:J53" si="20">L47+O47</f>
        <v>0</v>
      </c>
      <c r="K47" s="8">
        <v>0</v>
      </c>
      <c r="L47" s="8">
        <v>0</v>
      </c>
      <c r="M47" s="8">
        <v>0</v>
      </c>
      <c r="N47" s="8">
        <v>0</v>
      </c>
      <c r="O47" s="8">
        <v>0</v>
      </c>
      <c r="P47" s="461">
        <f t="shared" ref="P47:P106" si="21">E47+J47</f>
        <v>9420</v>
      </c>
    </row>
    <row r="48" spans="1:16" ht="31.5" x14ac:dyDescent="0.25">
      <c r="A48" s="365" t="s">
        <v>378</v>
      </c>
      <c r="B48" s="333" t="s">
        <v>379</v>
      </c>
      <c r="C48" s="333" t="s">
        <v>48</v>
      </c>
      <c r="D48" s="246" t="s">
        <v>380</v>
      </c>
      <c r="E48" s="436">
        <f t="shared" si="19"/>
        <v>4115506</v>
      </c>
      <c r="F48" s="436">
        <v>4115506</v>
      </c>
      <c r="G48" s="436">
        <f>3137173+690178</f>
        <v>3827351</v>
      </c>
      <c r="H48" s="436">
        <f>41629+5700+41082+3839</f>
        <v>92250</v>
      </c>
      <c r="I48" s="8">
        <v>0</v>
      </c>
      <c r="J48" s="8">
        <f t="shared" si="20"/>
        <v>58000</v>
      </c>
      <c r="K48" s="8">
        <v>58000</v>
      </c>
      <c r="L48" s="8">
        <v>0</v>
      </c>
      <c r="M48" s="8">
        <v>0</v>
      </c>
      <c r="N48" s="8">
        <v>0</v>
      </c>
      <c r="O48" s="8">
        <v>58000</v>
      </c>
      <c r="P48" s="461">
        <f t="shared" si="21"/>
        <v>4173506</v>
      </c>
    </row>
    <row r="49" spans="1:16" ht="47.25" hidden="1" x14ac:dyDescent="0.25">
      <c r="A49" s="534" t="s">
        <v>477</v>
      </c>
      <c r="B49" s="389" t="s">
        <v>478</v>
      </c>
      <c r="C49" s="485" t="s">
        <v>56</v>
      </c>
      <c r="D49" s="32" t="s">
        <v>479</v>
      </c>
      <c r="E49" s="436">
        <f t="shared" si="19"/>
        <v>0</v>
      </c>
      <c r="F49" s="436"/>
      <c r="G49" s="436"/>
      <c r="H49" s="436"/>
      <c r="I49" s="8"/>
      <c r="J49" s="8"/>
      <c r="K49" s="8"/>
      <c r="L49" s="8"/>
      <c r="M49" s="8"/>
      <c r="N49" s="8"/>
      <c r="O49" s="8"/>
      <c r="P49" s="461">
        <f t="shared" si="21"/>
        <v>0</v>
      </c>
    </row>
    <row r="50" spans="1:16" ht="47.25" hidden="1" x14ac:dyDescent="0.25">
      <c r="A50" s="534" t="s">
        <v>480</v>
      </c>
      <c r="B50" s="389" t="s">
        <v>481</v>
      </c>
      <c r="C50" s="389" t="s">
        <v>73</v>
      </c>
      <c r="D50" s="390" t="s">
        <v>482</v>
      </c>
      <c r="E50" s="436">
        <f t="shared" si="19"/>
        <v>0</v>
      </c>
      <c r="F50" s="436"/>
      <c r="G50" s="436"/>
      <c r="H50" s="436"/>
      <c r="I50" s="8"/>
      <c r="J50" s="8"/>
      <c r="K50" s="8"/>
      <c r="L50" s="8"/>
      <c r="M50" s="8"/>
      <c r="N50" s="8"/>
      <c r="O50" s="8"/>
      <c r="P50" s="461">
        <f t="shared" si="21"/>
        <v>0</v>
      </c>
    </row>
    <row r="51" spans="1:16" ht="110.25" x14ac:dyDescent="0.25">
      <c r="A51" s="365" t="s">
        <v>381</v>
      </c>
      <c r="B51" s="333" t="s">
        <v>382</v>
      </c>
      <c r="C51" s="333" t="s">
        <v>48</v>
      </c>
      <c r="D51" s="246" t="s">
        <v>383</v>
      </c>
      <c r="E51" s="436">
        <f t="shared" si="19"/>
        <v>155034</v>
      </c>
      <c r="F51" s="436">
        <v>155034</v>
      </c>
      <c r="G51" s="436">
        <v>0</v>
      </c>
      <c r="H51" s="436">
        <v>0</v>
      </c>
      <c r="I51" s="8">
        <v>0</v>
      </c>
      <c r="J51" s="8">
        <f t="shared" si="20"/>
        <v>0</v>
      </c>
      <c r="K51" s="8">
        <v>0</v>
      </c>
      <c r="L51" s="8">
        <v>0</v>
      </c>
      <c r="M51" s="8">
        <v>0</v>
      </c>
      <c r="N51" s="8">
        <v>0</v>
      </c>
      <c r="O51" s="8">
        <v>0</v>
      </c>
      <c r="P51" s="461">
        <f t="shared" si="21"/>
        <v>155034</v>
      </c>
    </row>
    <row r="52" spans="1:16" ht="78.75" hidden="1" x14ac:dyDescent="0.25">
      <c r="A52" s="534" t="s">
        <v>483</v>
      </c>
      <c r="B52" s="389" t="s">
        <v>484</v>
      </c>
      <c r="C52" s="389" t="s">
        <v>48</v>
      </c>
      <c r="D52" s="535" t="s">
        <v>485</v>
      </c>
      <c r="E52" s="436">
        <f t="shared" si="19"/>
        <v>0</v>
      </c>
      <c r="F52" s="436"/>
      <c r="G52" s="436"/>
      <c r="H52" s="436"/>
      <c r="I52" s="8"/>
      <c r="J52" s="8"/>
      <c r="K52" s="8"/>
      <c r="L52" s="8"/>
      <c r="M52" s="8"/>
      <c r="N52" s="8"/>
      <c r="O52" s="8"/>
      <c r="P52" s="461">
        <f t="shared" si="21"/>
        <v>0</v>
      </c>
    </row>
    <row r="53" spans="1:16" ht="47.25" x14ac:dyDescent="0.25">
      <c r="A53" s="365" t="s">
        <v>384</v>
      </c>
      <c r="B53" s="333" t="s">
        <v>385</v>
      </c>
      <c r="C53" s="333" t="s">
        <v>77</v>
      </c>
      <c r="D53" s="246" t="s">
        <v>386</v>
      </c>
      <c r="E53" s="436">
        <f t="shared" si="19"/>
        <v>5617762</v>
      </c>
      <c r="F53" s="436">
        <v>5617762</v>
      </c>
      <c r="G53" s="436">
        <v>5281705</v>
      </c>
      <c r="H53" s="436">
        <v>101974</v>
      </c>
      <c r="I53" s="8">
        <v>0</v>
      </c>
      <c r="J53" s="8">
        <f t="shared" si="20"/>
        <v>49800</v>
      </c>
      <c r="K53" s="8">
        <v>34800</v>
      </c>
      <c r="L53" s="8">
        <v>15000</v>
      </c>
      <c r="M53" s="8">
        <v>0</v>
      </c>
      <c r="N53" s="8">
        <v>0</v>
      </c>
      <c r="O53" s="8">
        <v>34800</v>
      </c>
      <c r="P53" s="461">
        <f>E53+J53</f>
        <v>5667562</v>
      </c>
    </row>
    <row r="54" spans="1:16" ht="32.25" thickBot="1" x14ac:dyDescent="0.3">
      <c r="A54" s="425" t="s">
        <v>78</v>
      </c>
      <c r="B54" s="426" t="s">
        <v>79</v>
      </c>
      <c r="C54" s="426" t="s">
        <v>77</v>
      </c>
      <c r="D54" s="435" t="s">
        <v>80</v>
      </c>
      <c r="E54" s="440">
        <f t="shared" si="19"/>
        <v>29169400</v>
      </c>
      <c r="F54" s="440">
        <v>29169400</v>
      </c>
      <c r="G54" s="440">
        <v>0</v>
      </c>
      <c r="H54" s="440">
        <v>0</v>
      </c>
      <c r="I54" s="347">
        <v>0</v>
      </c>
      <c r="J54" s="347">
        <f>L54+O54</f>
        <v>0</v>
      </c>
      <c r="K54" s="347">
        <v>0</v>
      </c>
      <c r="L54" s="347">
        <v>0</v>
      </c>
      <c r="M54" s="347">
        <v>0</v>
      </c>
      <c r="N54" s="347">
        <v>0</v>
      </c>
      <c r="O54" s="347">
        <v>0</v>
      </c>
      <c r="P54" s="463">
        <f t="shared" si="21"/>
        <v>29169400</v>
      </c>
    </row>
    <row r="55" spans="1:16" ht="45.75" customHeight="1" thickBot="1" x14ac:dyDescent="0.3">
      <c r="A55" s="428" t="s">
        <v>81</v>
      </c>
      <c r="B55" s="429" t="s">
        <v>16</v>
      </c>
      <c r="C55" s="429" t="s">
        <v>16</v>
      </c>
      <c r="D55" s="431" t="s">
        <v>82</v>
      </c>
      <c r="E55" s="458">
        <f>E56</f>
        <v>2247465</v>
      </c>
      <c r="F55" s="458">
        <f>F56</f>
        <v>2247465</v>
      </c>
      <c r="G55" s="458">
        <f t="shared" ref="G55:I55" si="22">G56</f>
        <v>2149017</v>
      </c>
      <c r="H55" s="458">
        <f t="shared" si="22"/>
        <v>0</v>
      </c>
      <c r="I55" s="458">
        <f t="shared" si="22"/>
        <v>0</v>
      </c>
      <c r="J55" s="458">
        <f>J56</f>
        <v>23000</v>
      </c>
      <c r="K55" s="458">
        <f>K56</f>
        <v>23000</v>
      </c>
      <c r="L55" s="458">
        <f t="shared" ref="L55:O55" si="23">L56</f>
        <v>0</v>
      </c>
      <c r="M55" s="458">
        <f t="shared" si="23"/>
        <v>0</v>
      </c>
      <c r="N55" s="458">
        <f t="shared" si="23"/>
        <v>0</v>
      </c>
      <c r="O55" s="458">
        <f t="shared" si="23"/>
        <v>23000</v>
      </c>
      <c r="P55" s="459">
        <f t="shared" si="21"/>
        <v>2270465</v>
      </c>
    </row>
    <row r="56" spans="1:16" ht="47.25" x14ac:dyDescent="0.25">
      <c r="A56" s="450" t="s">
        <v>83</v>
      </c>
      <c r="B56" s="451" t="s">
        <v>16</v>
      </c>
      <c r="C56" s="451" t="s">
        <v>16</v>
      </c>
      <c r="D56" s="452" t="s">
        <v>82</v>
      </c>
      <c r="E56" s="438">
        <f>E57+E58</f>
        <v>2247465</v>
      </c>
      <c r="F56" s="438">
        <f>F57+F58</f>
        <v>2247465</v>
      </c>
      <c r="G56" s="438">
        <f t="shared" ref="G56:I56" si="24">G57+G58</f>
        <v>2149017</v>
      </c>
      <c r="H56" s="438">
        <f t="shared" si="24"/>
        <v>0</v>
      </c>
      <c r="I56" s="438">
        <f t="shared" si="24"/>
        <v>0</v>
      </c>
      <c r="J56" s="438">
        <f>J57+J58</f>
        <v>23000</v>
      </c>
      <c r="K56" s="438">
        <f>K57+K58</f>
        <v>23000</v>
      </c>
      <c r="L56" s="438">
        <f t="shared" ref="L56:O56" si="25">L57+L58</f>
        <v>0</v>
      </c>
      <c r="M56" s="438">
        <f t="shared" si="25"/>
        <v>0</v>
      </c>
      <c r="N56" s="438">
        <f t="shared" si="25"/>
        <v>0</v>
      </c>
      <c r="O56" s="438">
        <f t="shared" si="25"/>
        <v>23000</v>
      </c>
      <c r="P56" s="460">
        <f t="shared" si="21"/>
        <v>2270465</v>
      </c>
    </row>
    <row r="57" spans="1:16" ht="47.25" x14ac:dyDescent="0.25">
      <c r="A57" s="365" t="s">
        <v>387</v>
      </c>
      <c r="B57" s="333" t="s">
        <v>46</v>
      </c>
      <c r="C57" s="333" t="s">
        <v>19</v>
      </c>
      <c r="D57" s="246" t="s">
        <v>371</v>
      </c>
      <c r="E57" s="436">
        <f>F57+I57</f>
        <v>2213465</v>
      </c>
      <c r="F57" s="436">
        <v>2213465</v>
      </c>
      <c r="G57" s="436">
        <v>2149017</v>
      </c>
      <c r="H57" s="436">
        <v>0</v>
      </c>
      <c r="I57" s="8">
        <v>0</v>
      </c>
      <c r="J57" s="8">
        <f>L57+O57</f>
        <v>23000</v>
      </c>
      <c r="K57" s="8">
        <v>23000</v>
      </c>
      <c r="L57" s="8">
        <v>0</v>
      </c>
      <c r="M57" s="8">
        <v>0</v>
      </c>
      <c r="N57" s="8">
        <v>0</v>
      </c>
      <c r="O57" s="8">
        <v>23000</v>
      </c>
      <c r="P57" s="461">
        <f t="shared" si="21"/>
        <v>2236465</v>
      </c>
    </row>
    <row r="58" spans="1:16" ht="32.25" thickBot="1" x14ac:dyDescent="0.3">
      <c r="A58" s="433" t="s">
        <v>84</v>
      </c>
      <c r="B58" s="434" t="s">
        <v>85</v>
      </c>
      <c r="C58" s="434" t="s">
        <v>69</v>
      </c>
      <c r="D58" s="427" t="s">
        <v>86</v>
      </c>
      <c r="E58" s="436">
        <f>F58+I58</f>
        <v>34000</v>
      </c>
      <c r="F58" s="437">
        <v>34000</v>
      </c>
      <c r="G58" s="437">
        <v>0</v>
      </c>
      <c r="H58" s="437">
        <v>0</v>
      </c>
      <c r="I58" s="36">
        <v>0</v>
      </c>
      <c r="J58" s="36">
        <f>L58+O58</f>
        <v>0</v>
      </c>
      <c r="K58" s="36">
        <v>0</v>
      </c>
      <c r="L58" s="36">
        <v>0</v>
      </c>
      <c r="M58" s="36">
        <v>0</v>
      </c>
      <c r="N58" s="36">
        <v>0</v>
      </c>
      <c r="O58" s="36">
        <v>0</v>
      </c>
      <c r="P58" s="462">
        <f t="shared" si="21"/>
        <v>34000</v>
      </c>
    </row>
    <row r="59" spans="1:16" s="330" customFormat="1" ht="64.5" customHeight="1" thickBot="1" x14ac:dyDescent="0.3">
      <c r="A59" s="428" t="s">
        <v>87</v>
      </c>
      <c r="B59" s="429" t="s">
        <v>16</v>
      </c>
      <c r="C59" s="429" t="s">
        <v>16</v>
      </c>
      <c r="D59" s="431" t="s">
        <v>88</v>
      </c>
      <c r="E59" s="458">
        <f>E60</f>
        <v>102109785</v>
      </c>
      <c r="F59" s="458">
        <f>F60</f>
        <v>102109785</v>
      </c>
      <c r="G59" s="458">
        <f t="shared" ref="G59:I59" si="26">G60</f>
        <v>51633143</v>
      </c>
      <c r="H59" s="458">
        <f t="shared" si="26"/>
        <v>6665070</v>
      </c>
      <c r="I59" s="458">
        <f t="shared" si="26"/>
        <v>0</v>
      </c>
      <c r="J59" s="458">
        <f>J60</f>
        <v>1025427</v>
      </c>
      <c r="K59" s="458">
        <f>K60</f>
        <v>66262</v>
      </c>
      <c r="L59" s="458">
        <f t="shared" ref="L59:O59" si="27">L60</f>
        <v>959165</v>
      </c>
      <c r="M59" s="458">
        <f t="shared" si="27"/>
        <v>799155</v>
      </c>
      <c r="N59" s="458">
        <f t="shared" si="27"/>
        <v>0</v>
      </c>
      <c r="O59" s="458">
        <f t="shared" si="27"/>
        <v>66262</v>
      </c>
      <c r="P59" s="459">
        <f t="shared" si="21"/>
        <v>103135212</v>
      </c>
    </row>
    <row r="60" spans="1:16" s="329" customFormat="1" ht="63" x14ac:dyDescent="0.25">
      <c r="A60" s="450" t="s">
        <v>89</v>
      </c>
      <c r="B60" s="451" t="s">
        <v>16</v>
      </c>
      <c r="C60" s="451" t="s">
        <v>16</v>
      </c>
      <c r="D60" s="452" t="s">
        <v>88</v>
      </c>
      <c r="E60" s="438">
        <f t="shared" ref="E60:P60" si="28">E61+E62+E63+E64+E65+E66+E67+E68+E69+E70+E71+E72+E73</f>
        <v>102109785</v>
      </c>
      <c r="F60" s="438">
        <f t="shared" si="28"/>
        <v>102109785</v>
      </c>
      <c r="G60" s="438">
        <f t="shared" si="28"/>
        <v>51633143</v>
      </c>
      <c r="H60" s="438">
        <f t="shared" si="28"/>
        <v>6665070</v>
      </c>
      <c r="I60" s="438">
        <f t="shared" si="28"/>
        <v>0</v>
      </c>
      <c r="J60" s="438">
        <f t="shared" si="28"/>
        <v>1025427</v>
      </c>
      <c r="K60" s="438">
        <f t="shared" si="28"/>
        <v>66262</v>
      </c>
      <c r="L60" s="438">
        <f t="shared" si="28"/>
        <v>959165</v>
      </c>
      <c r="M60" s="438">
        <f t="shared" si="28"/>
        <v>799155</v>
      </c>
      <c r="N60" s="438">
        <f t="shared" si="28"/>
        <v>0</v>
      </c>
      <c r="O60" s="438">
        <f t="shared" si="28"/>
        <v>66262</v>
      </c>
      <c r="P60" s="438">
        <f t="shared" si="28"/>
        <v>103135212</v>
      </c>
    </row>
    <row r="61" spans="1:16" ht="52.5" customHeight="1" x14ac:dyDescent="0.25">
      <c r="A61" s="365" t="s">
        <v>388</v>
      </c>
      <c r="B61" s="333" t="s">
        <v>46</v>
      </c>
      <c r="C61" s="333" t="s">
        <v>19</v>
      </c>
      <c r="D61" s="246" t="s">
        <v>371</v>
      </c>
      <c r="E61" s="436">
        <f>F61+I61</f>
        <v>3363039</v>
      </c>
      <c r="F61" s="436">
        <v>3363039</v>
      </c>
      <c r="G61" s="436">
        <v>3283148</v>
      </c>
      <c r="H61" s="436">
        <v>0</v>
      </c>
      <c r="I61" s="8">
        <v>0</v>
      </c>
      <c r="J61" s="8">
        <f>L61+O61</f>
        <v>0</v>
      </c>
      <c r="K61" s="8">
        <v>0</v>
      </c>
      <c r="L61" s="8">
        <v>0</v>
      </c>
      <c r="M61" s="8">
        <v>0</v>
      </c>
      <c r="N61" s="8">
        <v>0</v>
      </c>
      <c r="O61" s="8">
        <v>0</v>
      </c>
      <c r="P61" s="461">
        <f t="shared" si="21"/>
        <v>3363039</v>
      </c>
    </row>
    <row r="62" spans="1:16" ht="31.5" x14ac:dyDescent="0.25">
      <c r="A62" s="365" t="s">
        <v>90</v>
      </c>
      <c r="B62" s="333" t="s">
        <v>91</v>
      </c>
      <c r="C62" s="333" t="s">
        <v>57</v>
      </c>
      <c r="D62" s="246" t="s">
        <v>92</v>
      </c>
      <c r="E62" s="436">
        <f t="shared" ref="E62:E73" si="29">F62+I62</f>
        <v>14162935</v>
      </c>
      <c r="F62" s="436">
        <v>14162935</v>
      </c>
      <c r="G62" s="436">
        <v>13456202</v>
      </c>
      <c r="H62" s="436">
        <v>447307</v>
      </c>
      <c r="I62" s="8">
        <v>0</v>
      </c>
      <c r="J62" s="8">
        <f t="shared" ref="J62:J73" si="30">L62+O62</f>
        <v>799155</v>
      </c>
      <c r="K62" s="8">
        <f>O62</f>
        <v>0</v>
      </c>
      <c r="L62" s="8">
        <v>799155</v>
      </c>
      <c r="M62" s="8">
        <v>799155</v>
      </c>
      <c r="N62" s="8">
        <v>0</v>
      </c>
      <c r="O62" s="8"/>
      <c r="P62" s="461">
        <f t="shared" si="21"/>
        <v>14962090</v>
      </c>
    </row>
    <row r="63" spans="1:16" ht="31.5" x14ac:dyDescent="0.25">
      <c r="A63" s="365" t="s">
        <v>93</v>
      </c>
      <c r="B63" s="333" t="s">
        <v>94</v>
      </c>
      <c r="C63" s="333" t="s">
        <v>69</v>
      </c>
      <c r="D63" s="246" t="s">
        <v>95</v>
      </c>
      <c r="E63" s="436">
        <f t="shared" si="29"/>
        <v>340763</v>
      </c>
      <c r="F63" s="436">
        <v>340763</v>
      </c>
      <c r="G63" s="436">
        <v>0</v>
      </c>
      <c r="H63" s="436">
        <v>0</v>
      </c>
      <c r="I63" s="8">
        <v>0</v>
      </c>
      <c r="J63" s="8">
        <f t="shared" si="30"/>
        <v>0</v>
      </c>
      <c r="K63" s="8">
        <v>0</v>
      </c>
      <c r="L63" s="8">
        <v>0</v>
      </c>
      <c r="M63" s="8">
        <v>0</v>
      </c>
      <c r="N63" s="8">
        <v>0</v>
      </c>
      <c r="O63" s="8">
        <v>0</v>
      </c>
      <c r="P63" s="461">
        <f t="shared" si="21"/>
        <v>340763</v>
      </c>
    </row>
    <row r="64" spans="1:16" ht="21.75" customHeight="1" x14ac:dyDescent="0.25">
      <c r="A64" s="365" t="s">
        <v>96</v>
      </c>
      <c r="B64" s="333" t="s">
        <v>97</v>
      </c>
      <c r="C64" s="333" t="s">
        <v>98</v>
      </c>
      <c r="D64" s="246" t="s">
        <v>99</v>
      </c>
      <c r="E64" s="436">
        <f t="shared" si="29"/>
        <v>4600183</v>
      </c>
      <c r="F64" s="436">
        <v>4600183</v>
      </c>
      <c r="G64" s="436">
        <v>4087113</v>
      </c>
      <c r="H64" s="436">
        <v>311360</v>
      </c>
      <c r="I64" s="8">
        <v>0</v>
      </c>
      <c r="J64" s="8">
        <f t="shared" si="30"/>
        <v>43262</v>
      </c>
      <c r="K64" s="8">
        <f t="shared" ref="K64:K65" si="31">O64</f>
        <v>43262</v>
      </c>
      <c r="L64" s="8">
        <v>0</v>
      </c>
      <c r="M64" s="8">
        <v>0</v>
      </c>
      <c r="N64" s="8">
        <v>0</v>
      </c>
      <c r="O64" s="8">
        <v>43262</v>
      </c>
      <c r="P64" s="461">
        <f t="shared" si="21"/>
        <v>4643445</v>
      </c>
    </row>
    <row r="65" spans="1:16" ht="19.5" customHeight="1" x14ac:dyDescent="0.25">
      <c r="A65" s="365" t="s">
        <v>100</v>
      </c>
      <c r="B65" s="333" t="s">
        <v>101</v>
      </c>
      <c r="C65" s="333" t="s">
        <v>98</v>
      </c>
      <c r="D65" s="246" t="s">
        <v>102</v>
      </c>
      <c r="E65" s="436">
        <f t="shared" si="29"/>
        <v>1299784</v>
      </c>
      <c r="F65" s="436">
        <v>1299784</v>
      </c>
      <c r="G65" s="436">
        <v>1044930</v>
      </c>
      <c r="H65" s="436">
        <v>109471</v>
      </c>
      <c r="I65" s="8">
        <v>0</v>
      </c>
      <c r="J65" s="8">
        <f t="shared" si="30"/>
        <v>23000</v>
      </c>
      <c r="K65" s="8">
        <f t="shared" si="31"/>
        <v>23000</v>
      </c>
      <c r="L65" s="8">
        <v>0</v>
      </c>
      <c r="M65" s="8">
        <v>0</v>
      </c>
      <c r="N65" s="8">
        <v>0</v>
      </c>
      <c r="O65" s="8">
        <v>23000</v>
      </c>
      <c r="P65" s="461">
        <f t="shared" si="21"/>
        <v>1322784</v>
      </c>
    </row>
    <row r="66" spans="1:16" ht="45.75" customHeight="1" x14ac:dyDescent="0.25">
      <c r="A66" s="365" t="s">
        <v>103</v>
      </c>
      <c r="B66" s="333" t="s">
        <v>104</v>
      </c>
      <c r="C66" s="333" t="s">
        <v>105</v>
      </c>
      <c r="D66" s="246" t="s">
        <v>106</v>
      </c>
      <c r="E66" s="436">
        <f t="shared" si="29"/>
        <v>25025982</v>
      </c>
      <c r="F66" s="436">
        <v>25025982</v>
      </c>
      <c r="G66" s="436">
        <v>18214441</v>
      </c>
      <c r="H66" s="436">
        <v>5134202</v>
      </c>
      <c r="I66" s="8">
        <v>0</v>
      </c>
      <c r="J66" s="8">
        <f t="shared" si="30"/>
        <v>160010</v>
      </c>
      <c r="K66" s="8">
        <v>0</v>
      </c>
      <c r="L66" s="8">
        <v>160010</v>
      </c>
      <c r="M66" s="8">
        <v>0</v>
      </c>
      <c r="N66" s="8">
        <v>0</v>
      </c>
      <c r="O66" s="8">
        <v>0</v>
      </c>
      <c r="P66" s="461">
        <f t="shared" si="21"/>
        <v>25185992</v>
      </c>
    </row>
    <row r="67" spans="1:16" ht="31.5" x14ac:dyDescent="0.25">
      <c r="A67" s="365" t="s">
        <v>389</v>
      </c>
      <c r="B67" s="333" t="s">
        <v>390</v>
      </c>
      <c r="C67" s="333" t="s">
        <v>107</v>
      </c>
      <c r="D67" s="246" t="s">
        <v>391</v>
      </c>
      <c r="E67" s="436">
        <f t="shared" si="29"/>
        <v>2114801</v>
      </c>
      <c r="F67" s="436">
        <v>2114801</v>
      </c>
      <c r="G67" s="436">
        <v>2006393</v>
      </c>
      <c r="H67" s="8">
        <v>0</v>
      </c>
      <c r="I67" s="8">
        <v>0</v>
      </c>
      <c r="J67" s="8">
        <f t="shared" si="30"/>
        <v>0</v>
      </c>
      <c r="K67" s="8">
        <f>O67</f>
        <v>0</v>
      </c>
      <c r="L67" s="8">
        <v>0</v>
      </c>
      <c r="M67" s="8">
        <v>0</v>
      </c>
      <c r="N67" s="8">
        <v>0</v>
      </c>
      <c r="O67" s="8"/>
      <c r="P67" s="461">
        <f t="shared" si="21"/>
        <v>2114801</v>
      </c>
    </row>
    <row r="68" spans="1:16" ht="31.5" x14ac:dyDescent="0.25">
      <c r="A68" s="365" t="s">
        <v>108</v>
      </c>
      <c r="B68" s="333" t="s">
        <v>109</v>
      </c>
      <c r="C68" s="333" t="s">
        <v>107</v>
      </c>
      <c r="D68" s="246" t="s">
        <v>110</v>
      </c>
      <c r="E68" s="436">
        <f t="shared" si="29"/>
        <v>316106</v>
      </c>
      <c r="F68" s="436">
        <v>316106</v>
      </c>
      <c r="G68" s="8">
        <v>0</v>
      </c>
      <c r="H68" s="8">
        <v>0</v>
      </c>
      <c r="I68" s="8">
        <v>0</v>
      </c>
      <c r="J68" s="8">
        <f t="shared" si="30"/>
        <v>0</v>
      </c>
      <c r="K68" s="8">
        <v>0</v>
      </c>
      <c r="L68" s="8">
        <v>0</v>
      </c>
      <c r="M68" s="8">
        <v>0</v>
      </c>
      <c r="N68" s="8">
        <v>0</v>
      </c>
      <c r="O68" s="8">
        <v>0</v>
      </c>
      <c r="P68" s="461">
        <f t="shared" si="21"/>
        <v>316106</v>
      </c>
    </row>
    <row r="69" spans="1:16" ht="47.25" x14ac:dyDescent="0.25">
      <c r="A69" s="365" t="s">
        <v>111</v>
      </c>
      <c r="B69" s="333" t="s">
        <v>112</v>
      </c>
      <c r="C69" s="333" t="s">
        <v>113</v>
      </c>
      <c r="D69" s="246" t="s">
        <v>114</v>
      </c>
      <c r="E69" s="436">
        <f t="shared" si="29"/>
        <v>90000</v>
      </c>
      <c r="F69" s="436">
        <v>90000</v>
      </c>
      <c r="G69" s="8">
        <v>0</v>
      </c>
      <c r="H69" s="8">
        <v>0</v>
      </c>
      <c r="I69" s="8">
        <v>0</v>
      </c>
      <c r="J69" s="8">
        <f t="shared" si="30"/>
        <v>0</v>
      </c>
      <c r="K69" s="8">
        <v>0</v>
      </c>
      <c r="L69" s="8">
        <v>0</v>
      </c>
      <c r="M69" s="8">
        <v>0</v>
      </c>
      <c r="N69" s="8">
        <v>0</v>
      </c>
      <c r="O69" s="8">
        <v>0</v>
      </c>
      <c r="P69" s="461">
        <f t="shared" si="21"/>
        <v>90000</v>
      </c>
    </row>
    <row r="70" spans="1:16" ht="47.25" x14ac:dyDescent="0.25">
      <c r="A70" s="365" t="s">
        <v>115</v>
      </c>
      <c r="B70" s="333" t="s">
        <v>116</v>
      </c>
      <c r="C70" s="333" t="s">
        <v>113</v>
      </c>
      <c r="D70" s="246" t="s">
        <v>117</v>
      </c>
      <c r="E70" s="436">
        <f t="shared" si="29"/>
        <v>10570071</v>
      </c>
      <c r="F70" s="436">
        <v>10570071</v>
      </c>
      <c r="G70" s="436">
        <v>5907423</v>
      </c>
      <c r="H70" s="436">
        <v>542849</v>
      </c>
      <c r="I70" s="8">
        <v>0</v>
      </c>
      <c r="J70" s="8">
        <f t="shared" si="30"/>
        <v>0</v>
      </c>
      <c r="K70" s="8">
        <v>0</v>
      </c>
      <c r="L70" s="8">
        <v>0</v>
      </c>
      <c r="M70" s="8">
        <v>0</v>
      </c>
      <c r="N70" s="8">
        <v>0</v>
      </c>
      <c r="O70" s="8">
        <v>0</v>
      </c>
      <c r="P70" s="461">
        <f t="shared" si="21"/>
        <v>10570071</v>
      </c>
    </row>
    <row r="71" spans="1:16" ht="31.5" x14ac:dyDescent="0.25">
      <c r="A71" s="365" t="s">
        <v>392</v>
      </c>
      <c r="B71" s="333" t="s">
        <v>393</v>
      </c>
      <c r="C71" s="333" t="s">
        <v>113</v>
      </c>
      <c r="D71" s="246" t="s">
        <v>194</v>
      </c>
      <c r="E71" s="436">
        <f t="shared" si="29"/>
        <v>33652119</v>
      </c>
      <c r="F71" s="436">
        <v>33652119</v>
      </c>
      <c r="G71" s="436">
        <v>0</v>
      </c>
      <c r="H71" s="436">
        <v>0</v>
      </c>
      <c r="I71" s="8">
        <v>0</v>
      </c>
      <c r="J71" s="8">
        <f t="shared" si="30"/>
        <v>0</v>
      </c>
      <c r="K71" s="8">
        <v>0</v>
      </c>
      <c r="L71" s="8">
        <v>0</v>
      </c>
      <c r="M71" s="8">
        <v>0</v>
      </c>
      <c r="N71" s="8">
        <v>0</v>
      </c>
      <c r="O71" s="8">
        <v>0</v>
      </c>
      <c r="P71" s="461">
        <f t="shared" si="21"/>
        <v>33652119</v>
      </c>
    </row>
    <row r="72" spans="1:16" ht="79.5" customHeight="1" x14ac:dyDescent="0.25">
      <c r="A72" s="365" t="s">
        <v>118</v>
      </c>
      <c r="B72" s="333" t="s">
        <v>119</v>
      </c>
      <c r="C72" s="333" t="s">
        <v>113</v>
      </c>
      <c r="D72" s="246" t="s">
        <v>120</v>
      </c>
      <c r="E72" s="436">
        <f t="shared" si="29"/>
        <v>6016002</v>
      </c>
      <c r="F72" s="436">
        <v>6016002</v>
      </c>
      <c r="G72" s="436">
        <v>3633493</v>
      </c>
      <c r="H72" s="436">
        <v>119881</v>
      </c>
      <c r="I72" s="8">
        <v>0</v>
      </c>
      <c r="J72" s="8">
        <f t="shared" si="30"/>
        <v>0</v>
      </c>
      <c r="K72" s="8">
        <v>0</v>
      </c>
      <c r="L72" s="8">
        <v>0</v>
      </c>
      <c r="M72" s="8">
        <v>0</v>
      </c>
      <c r="N72" s="8">
        <v>0</v>
      </c>
      <c r="O72" s="8">
        <v>0</v>
      </c>
      <c r="P72" s="461">
        <f t="shared" si="21"/>
        <v>6016002</v>
      </c>
    </row>
    <row r="73" spans="1:16" ht="57" customHeight="1" thickBot="1" x14ac:dyDescent="0.3">
      <c r="A73" s="425" t="s">
        <v>121</v>
      </c>
      <c r="B73" s="426" t="s">
        <v>122</v>
      </c>
      <c r="C73" s="426" t="s">
        <v>113</v>
      </c>
      <c r="D73" s="435" t="s">
        <v>123</v>
      </c>
      <c r="E73" s="440">
        <f t="shared" si="29"/>
        <v>558000</v>
      </c>
      <c r="F73" s="440">
        <v>558000</v>
      </c>
      <c r="G73" s="440">
        <v>0</v>
      </c>
      <c r="H73" s="440">
        <v>0</v>
      </c>
      <c r="I73" s="347">
        <v>0</v>
      </c>
      <c r="J73" s="347">
        <f t="shared" si="30"/>
        <v>0</v>
      </c>
      <c r="K73" s="347">
        <v>0</v>
      </c>
      <c r="L73" s="347">
        <v>0</v>
      </c>
      <c r="M73" s="347">
        <v>0</v>
      </c>
      <c r="N73" s="347">
        <v>0</v>
      </c>
      <c r="O73" s="347">
        <v>0</v>
      </c>
      <c r="P73" s="463">
        <f t="shared" si="21"/>
        <v>558000</v>
      </c>
    </row>
    <row r="74" spans="1:16" s="330" customFormat="1" ht="73.900000000000006" customHeight="1" thickBot="1" x14ac:dyDescent="0.3">
      <c r="A74" s="428" t="s">
        <v>124</v>
      </c>
      <c r="B74" s="429" t="s">
        <v>16</v>
      </c>
      <c r="C74" s="429" t="s">
        <v>16</v>
      </c>
      <c r="D74" s="431" t="s">
        <v>125</v>
      </c>
      <c r="E74" s="458">
        <f>E75</f>
        <v>59510469</v>
      </c>
      <c r="F74" s="458">
        <f>F75</f>
        <v>59510469</v>
      </c>
      <c r="G74" s="458">
        <f t="shared" ref="G74:I74" si="32">G75</f>
        <v>4583162</v>
      </c>
      <c r="H74" s="458">
        <f t="shared" si="32"/>
        <v>0</v>
      </c>
      <c r="I74" s="458">
        <f t="shared" si="32"/>
        <v>0</v>
      </c>
      <c r="J74" s="23">
        <f>J75</f>
        <v>2755726</v>
      </c>
      <c r="K74" s="458">
        <f t="shared" ref="K74:O74" si="33">K75</f>
        <v>2296426</v>
      </c>
      <c r="L74" s="458">
        <f t="shared" si="33"/>
        <v>322056</v>
      </c>
      <c r="M74" s="458">
        <f t="shared" si="33"/>
        <v>0</v>
      </c>
      <c r="N74" s="458">
        <f t="shared" si="33"/>
        <v>0</v>
      </c>
      <c r="O74" s="458">
        <f t="shared" si="33"/>
        <v>2433670</v>
      </c>
      <c r="P74" s="459">
        <f>E74+J74</f>
        <v>62266195</v>
      </c>
    </row>
    <row r="75" spans="1:16" s="329" customFormat="1" ht="46.5" customHeight="1" x14ac:dyDescent="0.25">
      <c r="A75" s="450" t="s">
        <v>126</v>
      </c>
      <c r="B75" s="451" t="s">
        <v>16</v>
      </c>
      <c r="C75" s="451" t="s">
        <v>16</v>
      </c>
      <c r="D75" s="452" t="s">
        <v>125</v>
      </c>
      <c r="E75" s="438">
        <f t="shared" ref="E75:P75" si="34">E76+E77+E78+E79+E80+E81+E82+E83</f>
        <v>59510469</v>
      </c>
      <c r="F75" s="438">
        <f t="shared" si="34"/>
        <v>59510469</v>
      </c>
      <c r="G75" s="438">
        <f t="shared" si="34"/>
        <v>4583162</v>
      </c>
      <c r="H75" s="438">
        <f t="shared" si="34"/>
        <v>0</v>
      </c>
      <c r="I75" s="438">
        <f t="shared" si="34"/>
        <v>0</v>
      </c>
      <c r="J75" s="438">
        <f t="shared" si="34"/>
        <v>2755726</v>
      </c>
      <c r="K75" s="438">
        <f t="shared" si="34"/>
        <v>2296426</v>
      </c>
      <c r="L75" s="438">
        <f t="shared" si="34"/>
        <v>322056</v>
      </c>
      <c r="M75" s="438">
        <f t="shared" si="34"/>
        <v>0</v>
      </c>
      <c r="N75" s="438">
        <f t="shared" si="34"/>
        <v>0</v>
      </c>
      <c r="O75" s="438">
        <f t="shared" si="34"/>
        <v>2433670</v>
      </c>
      <c r="P75" s="438">
        <f t="shared" si="34"/>
        <v>57886195</v>
      </c>
    </row>
    <row r="76" spans="1:16" ht="47.25" x14ac:dyDescent="0.25">
      <c r="A76" s="365" t="s">
        <v>127</v>
      </c>
      <c r="B76" s="333" t="s">
        <v>46</v>
      </c>
      <c r="C76" s="333" t="s">
        <v>19</v>
      </c>
      <c r="D76" s="246" t="s">
        <v>371</v>
      </c>
      <c r="E76" s="436">
        <f>F76</f>
        <v>4702083</v>
      </c>
      <c r="F76" s="436">
        <v>4702083</v>
      </c>
      <c r="G76" s="436">
        <v>4583162</v>
      </c>
      <c r="H76" s="436">
        <v>0</v>
      </c>
      <c r="I76" s="8">
        <v>0</v>
      </c>
      <c r="J76" s="8"/>
      <c r="K76" s="8"/>
      <c r="L76" s="8">
        <v>0</v>
      </c>
      <c r="M76" s="8">
        <v>0</v>
      </c>
      <c r="N76" s="8">
        <v>0</v>
      </c>
      <c r="O76" s="8"/>
      <c r="P76" s="461">
        <f t="shared" si="21"/>
        <v>4702083</v>
      </c>
    </row>
    <row r="77" spans="1:16" ht="31.5" x14ac:dyDescent="0.25">
      <c r="A77" s="365" t="s">
        <v>128</v>
      </c>
      <c r="B77" s="333" t="s">
        <v>129</v>
      </c>
      <c r="C77" s="333" t="s">
        <v>130</v>
      </c>
      <c r="D77" s="246" t="s">
        <v>131</v>
      </c>
      <c r="E77" s="436">
        <f t="shared" ref="E77:E83" si="35">F77</f>
        <v>9760</v>
      </c>
      <c r="F77" s="436">
        <v>9760</v>
      </c>
      <c r="G77" s="436">
        <v>0</v>
      </c>
      <c r="H77" s="436">
        <v>0</v>
      </c>
      <c r="I77" s="8">
        <v>0</v>
      </c>
      <c r="J77" s="8">
        <f t="shared" ref="J77:J82" si="36">L77+O77</f>
        <v>0</v>
      </c>
      <c r="K77" s="8">
        <v>0</v>
      </c>
      <c r="L77" s="8">
        <v>0</v>
      </c>
      <c r="M77" s="8">
        <v>0</v>
      </c>
      <c r="N77" s="8">
        <v>0</v>
      </c>
      <c r="O77" s="8">
        <v>0</v>
      </c>
      <c r="P77" s="461">
        <f t="shared" si="21"/>
        <v>9760</v>
      </c>
    </row>
    <row r="78" spans="1:16" ht="31.5" x14ac:dyDescent="0.25">
      <c r="A78" s="365" t="s">
        <v>132</v>
      </c>
      <c r="B78" s="333" t="s">
        <v>133</v>
      </c>
      <c r="C78" s="333" t="s">
        <v>29</v>
      </c>
      <c r="D78" s="246" t="s">
        <v>134</v>
      </c>
      <c r="E78" s="436">
        <f t="shared" si="35"/>
        <v>1597918</v>
      </c>
      <c r="F78" s="436">
        <v>1597918</v>
      </c>
      <c r="G78" s="436">
        <v>0</v>
      </c>
      <c r="H78" s="436">
        <v>0</v>
      </c>
      <c r="I78" s="8">
        <v>0</v>
      </c>
      <c r="J78" s="8">
        <f t="shared" si="36"/>
        <v>0</v>
      </c>
      <c r="K78" s="8">
        <v>0</v>
      </c>
      <c r="L78" s="8">
        <v>0</v>
      </c>
      <c r="M78" s="8">
        <v>0</v>
      </c>
      <c r="N78" s="8">
        <v>0</v>
      </c>
      <c r="O78" s="8">
        <v>0</v>
      </c>
      <c r="P78" s="461">
        <f t="shared" si="21"/>
        <v>1597918</v>
      </c>
    </row>
    <row r="79" spans="1:16" ht="31.5" x14ac:dyDescent="0.25">
      <c r="A79" s="539">
        <v>1216015</v>
      </c>
      <c r="B79" s="540">
        <v>6015</v>
      </c>
      <c r="C79" s="540" t="s">
        <v>29</v>
      </c>
      <c r="D79" s="246" t="s">
        <v>529</v>
      </c>
      <c r="E79" s="436">
        <f t="shared" si="35"/>
        <v>0</v>
      </c>
      <c r="F79" s="436"/>
      <c r="G79" s="436"/>
      <c r="H79" s="436"/>
      <c r="I79" s="8"/>
      <c r="J79" s="8">
        <f t="shared" si="36"/>
        <v>1835036</v>
      </c>
      <c r="K79" s="8">
        <v>1835036</v>
      </c>
      <c r="L79" s="8"/>
      <c r="M79" s="8"/>
      <c r="N79" s="8"/>
      <c r="O79" s="8">
        <v>1835036</v>
      </c>
      <c r="P79" s="461">
        <f t="shared" si="21"/>
        <v>1835036</v>
      </c>
    </row>
    <row r="80" spans="1:16" ht="31.5" x14ac:dyDescent="0.25">
      <c r="A80" s="365" t="s">
        <v>135</v>
      </c>
      <c r="B80" s="333" t="s">
        <v>28</v>
      </c>
      <c r="C80" s="333" t="s">
        <v>29</v>
      </c>
      <c r="D80" s="246" t="s">
        <v>30</v>
      </c>
      <c r="E80" s="436">
        <f t="shared" si="35"/>
        <v>45834643</v>
      </c>
      <c r="F80" s="436">
        <v>45834643</v>
      </c>
      <c r="G80" s="436">
        <v>0</v>
      </c>
      <c r="H80" s="436">
        <v>0</v>
      </c>
      <c r="I80" s="8">
        <v>0</v>
      </c>
      <c r="J80" s="8">
        <f t="shared" si="36"/>
        <v>461390</v>
      </c>
      <c r="K80" s="8">
        <v>461390</v>
      </c>
      <c r="L80" s="8">
        <v>0</v>
      </c>
      <c r="M80" s="8">
        <v>0</v>
      </c>
      <c r="N80" s="8">
        <v>0</v>
      </c>
      <c r="O80" s="8">
        <v>461390</v>
      </c>
      <c r="P80" s="461">
        <f t="shared" si="21"/>
        <v>46296033</v>
      </c>
    </row>
    <row r="81" spans="1:16" ht="173.25" x14ac:dyDescent="0.25">
      <c r="A81" s="539">
        <v>1216071</v>
      </c>
      <c r="B81" s="540">
        <v>6071</v>
      </c>
      <c r="C81" s="456" t="s">
        <v>520</v>
      </c>
      <c r="D81" s="246" t="s">
        <v>521</v>
      </c>
      <c r="E81" s="436">
        <f t="shared" si="35"/>
        <v>4380000</v>
      </c>
      <c r="F81" s="436">
        <v>4380000</v>
      </c>
      <c r="G81" s="436"/>
      <c r="H81" s="436"/>
      <c r="I81" s="8"/>
      <c r="J81" s="8"/>
      <c r="K81" s="8"/>
      <c r="L81" s="8"/>
      <c r="M81" s="8"/>
      <c r="N81" s="8"/>
      <c r="O81" s="8"/>
      <c r="P81" s="461"/>
    </row>
    <row r="82" spans="1:16" ht="45.75" customHeight="1" x14ac:dyDescent="0.25">
      <c r="A82" s="365" t="s">
        <v>136</v>
      </c>
      <c r="B82" s="333" t="s">
        <v>137</v>
      </c>
      <c r="C82" s="333" t="s">
        <v>138</v>
      </c>
      <c r="D82" s="246" t="s">
        <v>139</v>
      </c>
      <c r="E82" s="436">
        <f t="shared" si="35"/>
        <v>2986065</v>
      </c>
      <c r="F82" s="436">
        <v>2986065</v>
      </c>
      <c r="G82" s="436">
        <v>0</v>
      </c>
      <c r="H82" s="436">
        <v>0</v>
      </c>
      <c r="I82" s="8">
        <v>0</v>
      </c>
      <c r="J82" s="8">
        <f t="shared" si="36"/>
        <v>0</v>
      </c>
      <c r="K82" s="8">
        <v>0</v>
      </c>
      <c r="L82" s="8">
        <v>0</v>
      </c>
      <c r="M82" s="8">
        <v>0</v>
      </c>
      <c r="N82" s="8">
        <v>0</v>
      </c>
      <c r="O82" s="8">
        <v>0</v>
      </c>
      <c r="P82" s="461">
        <f t="shared" si="21"/>
        <v>2986065</v>
      </c>
    </row>
    <row r="83" spans="1:16" ht="38.25" customHeight="1" thickBot="1" x14ac:dyDescent="0.3">
      <c r="A83" s="433" t="s">
        <v>140</v>
      </c>
      <c r="B83" s="434" t="s">
        <v>141</v>
      </c>
      <c r="C83" s="434" t="s">
        <v>142</v>
      </c>
      <c r="D83" s="427" t="s">
        <v>143</v>
      </c>
      <c r="E83" s="437">
        <f t="shared" si="35"/>
        <v>0</v>
      </c>
      <c r="F83" s="437">
        <v>0</v>
      </c>
      <c r="G83" s="437">
        <v>0</v>
      </c>
      <c r="H83" s="437">
        <v>0</v>
      </c>
      <c r="I83" s="36">
        <v>0</v>
      </c>
      <c r="J83" s="8">
        <f>L83+O83</f>
        <v>459300</v>
      </c>
      <c r="K83" s="36">
        <v>0</v>
      </c>
      <c r="L83" s="36">
        <v>322056</v>
      </c>
      <c r="M83" s="36">
        <v>0</v>
      </c>
      <c r="N83" s="36">
        <v>0</v>
      </c>
      <c r="O83" s="36">
        <v>137244</v>
      </c>
      <c r="P83" s="462">
        <f t="shared" si="21"/>
        <v>459300</v>
      </c>
    </row>
    <row r="84" spans="1:16" s="330" customFormat="1" ht="63.75" thickBot="1" x14ac:dyDescent="0.3">
      <c r="A84" s="428" t="s">
        <v>144</v>
      </c>
      <c r="B84" s="429" t="s">
        <v>16</v>
      </c>
      <c r="C84" s="429" t="s">
        <v>16</v>
      </c>
      <c r="D84" s="431" t="s">
        <v>145</v>
      </c>
      <c r="E84" s="458">
        <f>E85</f>
        <v>3837314</v>
      </c>
      <c r="F84" s="458">
        <f>E84</f>
        <v>3837314</v>
      </c>
      <c r="G84" s="458">
        <f>G85</f>
        <v>3600829</v>
      </c>
      <c r="H84" s="458">
        <f t="shared" ref="H84:I84" si="37">H85</f>
        <v>111558</v>
      </c>
      <c r="I84" s="458">
        <f t="shared" si="37"/>
        <v>0</v>
      </c>
      <c r="J84" s="458">
        <f>J85</f>
        <v>5897825</v>
      </c>
      <c r="K84" s="458">
        <f>K85</f>
        <v>5897825</v>
      </c>
      <c r="L84" s="458">
        <f t="shared" ref="L84:O84" si="38">L85</f>
        <v>0</v>
      </c>
      <c r="M84" s="458">
        <f t="shared" si="38"/>
        <v>0</v>
      </c>
      <c r="N84" s="458">
        <f t="shared" si="38"/>
        <v>0</v>
      </c>
      <c r="O84" s="458">
        <f t="shared" si="38"/>
        <v>5897825</v>
      </c>
      <c r="P84" s="458">
        <f>E84+J84</f>
        <v>9735139</v>
      </c>
    </row>
    <row r="85" spans="1:16" s="329" customFormat="1" ht="47.25" x14ac:dyDescent="0.25">
      <c r="A85" s="450" t="s">
        <v>146</v>
      </c>
      <c r="B85" s="451" t="s">
        <v>16</v>
      </c>
      <c r="C85" s="451" t="s">
        <v>16</v>
      </c>
      <c r="D85" s="452" t="s">
        <v>145</v>
      </c>
      <c r="E85" s="438">
        <f t="shared" ref="E85:O85" si="39">E86+E87+E88</f>
        <v>3837314</v>
      </c>
      <c r="F85" s="438">
        <f t="shared" si="39"/>
        <v>3837314</v>
      </c>
      <c r="G85" s="438">
        <f t="shared" si="39"/>
        <v>3600829</v>
      </c>
      <c r="H85" s="438">
        <f t="shared" si="39"/>
        <v>111558</v>
      </c>
      <c r="I85" s="438">
        <f t="shared" si="39"/>
        <v>0</v>
      </c>
      <c r="J85" s="438">
        <f t="shared" si="39"/>
        <v>5897825</v>
      </c>
      <c r="K85" s="438">
        <f t="shared" si="39"/>
        <v>5897825</v>
      </c>
      <c r="L85" s="438">
        <f t="shared" si="39"/>
        <v>0</v>
      </c>
      <c r="M85" s="438">
        <f t="shared" si="39"/>
        <v>0</v>
      </c>
      <c r="N85" s="438">
        <f t="shared" si="39"/>
        <v>0</v>
      </c>
      <c r="O85" s="438">
        <f t="shared" si="39"/>
        <v>5897825</v>
      </c>
      <c r="P85" s="460">
        <f>E85+J85</f>
        <v>9735139</v>
      </c>
    </row>
    <row r="86" spans="1:16" ht="47.25" x14ac:dyDescent="0.25">
      <c r="A86" s="365" t="s">
        <v>394</v>
      </c>
      <c r="B86" s="333" t="s">
        <v>46</v>
      </c>
      <c r="C86" s="333" t="s">
        <v>19</v>
      </c>
      <c r="D86" s="246" t="s">
        <v>371</v>
      </c>
      <c r="E86" s="436">
        <f>F86+I86</f>
        <v>3837314</v>
      </c>
      <c r="F86" s="436">
        <v>3837314</v>
      </c>
      <c r="G86" s="436">
        <v>3600829</v>
      </c>
      <c r="H86" s="436">
        <v>111558</v>
      </c>
      <c r="I86" s="8">
        <v>0</v>
      </c>
      <c r="J86" s="8">
        <f>L86+O86</f>
        <v>0</v>
      </c>
      <c r="K86" s="8">
        <v>0</v>
      </c>
      <c r="L86" s="8">
        <v>0</v>
      </c>
      <c r="M86" s="8">
        <v>0</v>
      </c>
      <c r="N86" s="8">
        <v>0</v>
      </c>
      <c r="O86" s="8">
        <v>0</v>
      </c>
      <c r="P86" s="461">
        <f t="shared" si="21"/>
        <v>3837314</v>
      </c>
    </row>
    <row r="87" spans="1:16" ht="47.25" x14ac:dyDescent="0.25">
      <c r="A87" s="482">
        <v>1516012</v>
      </c>
      <c r="B87" s="483">
        <v>6012</v>
      </c>
      <c r="C87" s="484" t="s">
        <v>29</v>
      </c>
      <c r="D87" s="396" t="s">
        <v>451</v>
      </c>
      <c r="E87" s="436">
        <f t="shared" ref="E87:E88" si="40">F87+I87</f>
        <v>0</v>
      </c>
      <c r="F87" s="437"/>
      <c r="G87" s="437"/>
      <c r="H87" s="437"/>
      <c r="I87" s="36"/>
      <c r="J87" s="8">
        <f t="shared" ref="J87:J88" si="41">L87+O87</f>
        <v>3098317</v>
      </c>
      <c r="K87" s="8">
        <f>O87</f>
        <v>3098317</v>
      </c>
      <c r="L87" s="36"/>
      <c r="M87" s="36"/>
      <c r="N87" s="36"/>
      <c r="O87" s="36">
        <v>3098317</v>
      </c>
      <c r="P87" s="461">
        <f t="shared" si="21"/>
        <v>3098317</v>
      </c>
    </row>
    <row r="88" spans="1:16" ht="48" thickBot="1" x14ac:dyDescent="0.3">
      <c r="A88" s="539">
        <v>1517461</v>
      </c>
      <c r="B88" s="540" t="s">
        <v>137</v>
      </c>
      <c r="C88" s="540" t="s">
        <v>138</v>
      </c>
      <c r="D88" s="246" t="s">
        <v>139</v>
      </c>
      <c r="E88" s="436">
        <f t="shared" si="40"/>
        <v>0</v>
      </c>
      <c r="F88" s="437"/>
      <c r="G88" s="437"/>
      <c r="H88" s="437"/>
      <c r="I88" s="36"/>
      <c r="J88" s="8">
        <f t="shared" si="41"/>
        <v>2799508</v>
      </c>
      <c r="K88" s="8">
        <f>O88</f>
        <v>2799508</v>
      </c>
      <c r="L88" s="36"/>
      <c r="M88" s="36"/>
      <c r="N88" s="36"/>
      <c r="O88" s="36">
        <v>2799508</v>
      </c>
      <c r="P88" s="461">
        <f t="shared" si="21"/>
        <v>2799508</v>
      </c>
    </row>
    <row r="89" spans="1:16" s="330" customFormat="1" ht="62.25" customHeight="1" thickBot="1" x14ac:dyDescent="0.3">
      <c r="A89" s="428" t="s">
        <v>395</v>
      </c>
      <c r="B89" s="429" t="s">
        <v>16</v>
      </c>
      <c r="C89" s="429" t="s">
        <v>16</v>
      </c>
      <c r="D89" s="431" t="s">
        <v>396</v>
      </c>
      <c r="E89" s="458">
        <f>E90</f>
        <v>4633794</v>
      </c>
      <c r="F89" s="458">
        <f t="shared" ref="F89:I89" si="42">F90</f>
        <v>4633794</v>
      </c>
      <c r="G89" s="458">
        <f t="shared" si="42"/>
        <v>4369632</v>
      </c>
      <c r="H89" s="458">
        <f t="shared" si="42"/>
        <v>0</v>
      </c>
      <c r="I89" s="458">
        <f t="shared" si="42"/>
        <v>0</v>
      </c>
      <c r="J89" s="23">
        <f>J90</f>
        <v>0</v>
      </c>
      <c r="K89" s="23">
        <f>K90</f>
        <v>0</v>
      </c>
      <c r="L89" s="23">
        <f t="shared" ref="L89:O90" si="43">L90</f>
        <v>0</v>
      </c>
      <c r="M89" s="23">
        <f t="shared" si="43"/>
        <v>0</v>
      </c>
      <c r="N89" s="23">
        <f t="shared" si="43"/>
        <v>0</v>
      </c>
      <c r="O89" s="23">
        <f t="shared" si="43"/>
        <v>0</v>
      </c>
      <c r="P89" s="459">
        <f>E89+J89</f>
        <v>4633794</v>
      </c>
    </row>
    <row r="90" spans="1:16" s="329" customFormat="1" ht="63" x14ac:dyDescent="0.25">
      <c r="A90" s="450" t="s">
        <v>397</v>
      </c>
      <c r="B90" s="451" t="s">
        <v>16</v>
      </c>
      <c r="C90" s="451" t="s">
        <v>16</v>
      </c>
      <c r="D90" s="452" t="s">
        <v>396</v>
      </c>
      <c r="E90" s="438">
        <f>E91</f>
        <v>4633794</v>
      </c>
      <c r="F90" s="438">
        <f>F91</f>
        <v>4633794</v>
      </c>
      <c r="G90" s="438">
        <f>G91</f>
        <v>4369632</v>
      </c>
      <c r="H90" s="438">
        <f>H91</f>
        <v>0</v>
      </c>
      <c r="I90" s="39">
        <f>I91</f>
        <v>0</v>
      </c>
      <c r="J90" s="39">
        <f>J91</f>
        <v>0</v>
      </c>
      <c r="K90" s="39">
        <f>K91</f>
        <v>0</v>
      </c>
      <c r="L90" s="39">
        <f t="shared" si="43"/>
        <v>0</v>
      </c>
      <c r="M90" s="39">
        <f t="shared" si="43"/>
        <v>0</v>
      </c>
      <c r="N90" s="39">
        <f t="shared" si="43"/>
        <v>0</v>
      </c>
      <c r="O90" s="39">
        <f t="shared" si="43"/>
        <v>0</v>
      </c>
      <c r="P90" s="460">
        <f>E90+J90</f>
        <v>4633794</v>
      </c>
    </row>
    <row r="91" spans="1:16" ht="54.6" customHeight="1" x14ac:dyDescent="0.25">
      <c r="A91" s="365" t="s">
        <v>398</v>
      </c>
      <c r="B91" s="333" t="s">
        <v>46</v>
      </c>
      <c r="C91" s="333" t="s">
        <v>19</v>
      </c>
      <c r="D91" s="246" t="s">
        <v>371</v>
      </c>
      <c r="E91" s="436">
        <f>F91+I91</f>
        <v>4633794</v>
      </c>
      <c r="F91" s="436">
        <v>4633794</v>
      </c>
      <c r="G91" s="436">
        <v>4369632</v>
      </c>
      <c r="H91" s="436">
        <v>0</v>
      </c>
      <c r="I91" s="8">
        <v>0</v>
      </c>
      <c r="J91" s="8">
        <f>K91+O91</f>
        <v>0</v>
      </c>
      <c r="K91" s="8">
        <v>0</v>
      </c>
      <c r="L91" s="8">
        <v>0</v>
      </c>
      <c r="M91" s="8">
        <v>0</v>
      </c>
      <c r="N91" s="8">
        <v>0</v>
      </c>
      <c r="O91" s="8">
        <v>0</v>
      </c>
      <c r="P91" s="461">
        <f t="shared" si="21"/>
        <v>4633794</v>
      </c>
    </row>
    <row r="92" spans="1:16" s="330" customFormat="1" ht="48" thickBot="1" x14ac:dyDescent="0.3">
      <c r="A92" s="398" t="s">
        <v>399</v>
      </c>
      <c r="B92" s="399" t="s">
        <v>16</v>
      </c>
      <c r="C92" s="399" t="s">
        <v>16</v>
      </c>
      <c r="D92" s="464" t="s">
        <v>400</v>
      </c>
      <c r="E92" s="465">
        <f>E93</f>
        <v>10073310</v>
      </c>
      <c r="F92" s="465">
        <f>F93</f>
        <v>10073310</v>
      </c>
      <c r="G92" s="465">
        <f>G93</f>
        <v>4568210</v>
      </c>
      <c r="H92" s="465">
        <f t="shared" ref="H92:I93" si="44">H93</f>
        <v>0</v>
      </c>
      <c r="I92" s="465">
        <f t="shared" si="44"/>
        <v>0</v>
      </c>
      <c r="J92" s="400">
        <f>J93</f>
        <v>0</v>
      </c>
      <c r="K92" s="400">
        <f>K93</f>
        <v>0</v>
      </c>
      <c r="L92" s="400">
        <f t="shared" ref="L92:O93" si="45">L93</f>
        <v>0</v>
      </c>
      <c r="M92" s="400">
        <f t="shared" si="45"/>
        <v>0</v>
      </c>
      <c r="N92" s="400">
        <f t="shared" si="45"/>
        <v>0</v>
      </c>
      <c r="O92" s="400">
        <f t="shared" si="45"/>
        <v>0</v>
      </c>
      <c r="P92" s="466">
        <f t="shared" si="21"/>
        <v>10073310</v>
      </c>
    </row>
    <row r="93" spans="1:16" s="329" customFormat="1" ht="44.25" customHeight="1" x14ac:dyDescent="0.25">
      <c r="A93" s="450" t="s">
        <v>401</v>
      </c>
      <c r="B93" s="451" t="s">
        <v>16</v>
      </c>
      <c r="C93" s="451" t="s">
        <v>16</v>
      </c>
      <c r="D93" s="452" t="s">
        <v>400</v>
      </c>
      <c r="E93" s="438">
        <f>E94+E95</f>
        <v>10073310</v>
      </c>
      <c r="F93" s="438">
        <f t="shared" ref="F93:G93" si="46">F94+F95</f>
        <v>10073310</v>
      </c>
      <c r="G93" s="438">
        <f t="shared" si="46"/>
        <v>4568210</v>
      </c>
      <c r="H93" s="438">
        <f t="shared" si="44"/>
        <v>0</v>
      </c>
      <c r="I93" s="438">
        <f t="shared" si="44"/>
        <v>0</v>
      </c>
      <c r="J93" s="39">
        <f>J94</f>
        <v>0</v>
      </c>
      <c r="K93" s="39">
        <f>K94</f>
        <v>0</v>
      </c>
      <c r="L93" s="39">
        <f t="shared" si="45"/>
        <v>0</v>
      </c>
      <c r="M93" s="39">
        <f t="shared" si="45"/>
        <v>0</v>
      </c>
      <c r="N93" s="39">
        <f t="shared" si="45"/>
        <v>0</v>
      </c>
      <c r="O93" s="39">
        <f t="shared" si="45"/>
        <v>0</v>
      </c>
      <c r="P93" s="460">
        <f t="shared" si="21"/>
        <v>10073310</v>
      </c>
    </row>
    <row r="94" spans="1:16" ht="47.25" x14ac:dyDescent="0.25">
      <c r="A94" s="433" t="s">
        <v>402</v>
      </c>
      <c r="B94" s="434" t="s">
        <v>46</v>
      </c>
      <c r="C94" s="434" t="s">
        <v>19</v>
      </c>
      <c r="D94" s="427" t="s">
        <v>371</v>
      </c>
      <c r="E94" s="437">
        <f>F94+I94</f>
        <v>4686270</v>
      </c>
      <c r="F94" s="437">
        <v>4686270</v>
      </c>
      <c r="G94" s="437">
        <f>3744434+823776</f>
        <v>4568210</v>
      </c>
      <c r="H94" s="437">
        <v>0</v>
      </c>
      <c r="I94" s="36">
        <v>0</v>
      </c>
      <c r="J94" s="36">
        <f>K94+O94</f>
        <v>0</v>
      </c>
      <c r="K94" s="36">
        <v>0</v>
      </c>
      <c r="L94" s="36">
        <v>0</v>
      </c>
      <c r="M94" s="36">
        <v>0</v>
      </c>
      <c r="N94" s="36">
        <v>0</v>
      </c>
      <c r="O94" s="36">
        <v>0</v>
      </c>
      <c r="P94" s="462">
        <f t="shared" si="21"/>
        <v>4686270</v>
      </c>
    </row>
    <row r="95" spans="1:16" x14ac:dyDescent="0.25">
      <c r="A95" s="333">
        <v>2717413</v>
      </c>
      <c r="B95" s="333">
        <v>7413</v>
      </c>
      <c r="C95" s="456" t="s">
        <v>454</v>
      </c>
      <c r="D95" s="246" t="s">
        <v>453</v>
      </c>
      <c r="E95" s="436">
        <f>F95+I95</f>
        <v>5387040</v>
      </c>
      <c r="F95" s="436">
        <v>5387040</v>
      </c>
      <c r="G95" s="436">
        <v>0</v>
      </c>
      <c r="H95" s="436"/>
      <c r="I95" s="8"/>
      <c r="J95" s="8"/>
      <c r="K95" s="8"/>
      <c r="L95" s="8"/>
      <c r="M95" s="8"/>
      <c r="N95" s="8"/>
      <c r="O95" s="8"/>
      <c r="P95" s="461">
        <f t="shared" si="21"/>
        <v>5387040</v>
      </c>
    </row>
    <row r="96" spans="1:16" s="330" customFormat="1" ht="48" thickBot="1" x14ac:dyDescent="0.3">
      <c r="A96" s="398" t="s">
        <v>403</v>
      </c>
      <c r="B96" s="399" t="s">
        <v>16</v>
      </c>
      <c r="C96" s="399" t="s">
        <v>16</v>
      </c>
      <c r="D96" s="464" t="s">
        <v>404</v>
      </c>
      <c r="E96" s="465">
        <f>E97</f>
        <v>3975477</v>
      </c>
      <c r="F96" s="465">
        <f>F97</f>
        <v>3975477</v>
      </c>
      <c r="G96" s="465">
        <f t="shared" ref="G96:I96" si="47">G97</f>
        <v>3508475</v>
      </c>
      <c r="H96" s="465">
        <f t="shared" si="47"/>
        <v>0</v>
      </c>
      <c r="I96" s="465">
        <f t="shared" si="47"/>
        <v>0</v>
      </c>
      <c r="J96" s="400">
        <f>J97</f>
        <v>0</v>
      </c>
      <c r="K96" s="465">
        <f>K97</f>
        <v>0</v>
      </c>
      <c r="L96" s="465">
        <f t="shared" ref="L96:O96" si="48">L97</f>
        <v>0</v>
      </c>
      <c r="M96" s="465">
        <f t="shared" si="48"/>
        <v>0</v>
      </c>
      <c r="N96" s="465">
        <f t="shared" si="48"/>
        <v>0</v>
      </c>
      <c r="O96" s="465">
        <f t="shared" si="48"/>
        <v>0</v>
      </c>
      <c r="P96" s="466">
        <f t="shared" si="21"/>
        <v>3975477</v>
      </c>
    </row>
    <row r="97" spans="1:16" s="329" customFormat="1" ht="47.25" x14ac:dyDescent="0.25">
      <c r="A97" s="450" t="s">
        <v>405</v>
      </c>
      <c r="B97" s="451" t="s">
        <v>16</v>
      </c>
      <c r="C97" s="451" t="s">
        <v>16</v>
      </c>
      <c r="D97" s="452" t="s">
        <v>404</v>
      </c>
      <c r="E97" s="438">
        <f>E98+E99+E100+E101</f>
        <v>3975477</v>
      </c>
      <c r="F97" s="438">
        <f>F98+F99+F100+F101</f>
        <v>3975477</v>
      </c>
      <c r="G97" s="438">
        <f>G98+G99+G100+G101</f>
        <v>3508475</v>
      </c>
      <c r="H97" s="438">
        <f t="shared" ref="H97:O97" si="49">H98+H104</f>
        <v>0</v>
      </c>
      <c r="I97" s="438">
        <f t="shared" si="49"/>
        <v>0</v>
      </c>
      <c r="J97" s="39">
        <f>J98+J104</f>
        <v>0</v>
      </c>
      <c r="K97" s="438">
        <f t="shared" si="49"/>
        <v>0</v>
      </c>
      <c r="L97" s="438">
        <f t="shared" si="49"/>
        <v>0</v>
      </c>
      <c r="M97" s="438">
        <f t="shared" si="49"/>
        <v>0</v>
      </c>
      <c r="N97" s="438">
        <f t="shared" si="49"/>
        <v>0</v>
      </c>
      <c r="O97" s="438">
        <f t="shared" si="49"/>
        <v>0</v>
      </c>
      <c r="P97" s="460">
        <f>P98+P99+P100+P101</f>
        <v>3975477</v>
      </c>
    </row>
    <row r="98" spans="1:16" ht="47.25" x14ac:dyDescent="0.25">
      <c r="A98" s="333" t="s">
        <v>406</v>
      </c>
      <c r="B98" s="333" t="s">
        <v>46</v>
      </c>
      <c r="C98" s="333" t="s">
        <v>19</v>
      </c>
      <c r="D98" s="246" t="s">
        <v>371</v>
      </c>
      <c r="E98" s="436">
        <f>F98+I98</f>
        <v>3652005</v>
      </c>
      <c r="F98" s="436">
        <v>3652005</v>
      </c>
      <c r="G98" s="436">
        <v>3508475</v>
      </c>
      <c r="H98" s="436">
        <v>0</v>
      </c>
      <c r="I98" s="8">
        <v>0</v>
      </c>
      <c r="J98" s="8">
        <f>L98+O98</f>
        <v>0</v>
      </c>
      <c r="K98" s="8"/>
      <c r="L98" s="8">
        <v>0</v>
      </c>
      <c r="M98" s="8">
        <v>0</v>
      </c>
      <c r="N98" s="8">
        <v>0</v>
      </c>
      <c r="O98" s="8"/>
      <c r="P98" s="436">
        <f t="shared" si="21"/>
        <v>3652005</v>
      </c>
    </row>
    <row r="99" spans="1:16" ht="31.5" x14ac:dyDescent="0.25">
      <c r="A99" s="395">
        <v>3117693</v>
      </c>
      <c r="B99" s="17">
        <v>7693</v>
      </c>
      <c r="C99" s="546" t="s">
        <v>367</v>
      </c>
      <c r="D99" s="246" t="s">
        <v>522</v>
      </c>
      <c r="E99" s="436">
        <f t="shared" ref="E99:E101" si="50">F99+I99</f>
        <v>177000</v>
      </c>
      <c r="F99" s="436">
        <v>177000</v>
      </c>
      <c r="G99" s="436"/>
      <c r="H99" s="436"/>
      <c r="I99" s="8"/>
      <c r="J99" s="8"/>
      <c r="K99" s="8"/>
      <c r="L99" s="8"/>
      <c r="M99" s="8"/>
      <c r="N99" s="8"/>
      <c r="O99" s="8"/>
      <c r="P99" s="436">
        <f t="shared" si="21"/>
        <v>177000</v>
      </c>
    </row>
    <row r="100" spans="1:16" ht="47.25" x14ac:dyDescent="0.25">
      <c r="A100" s="539">
        <v>3118110</v>
      </c>
      <c r="B100" s="540">
        <v>8110</v>
      </c>
      <c r="C100" s="456" t="s">
        <v>448</v>
      </c>
      <c r="D100" s="246" t="s">
        <v>449</v>
      </c>
      <c r="E100" s="436">
        <f t="shared" si="50"/>
        <v>121472</v>
      </c>
      <c r="F100" s="436">
        <v>121472</v>
      </c>
      <c r="G100" s="436"/>
      <c r="H100" s="436"/>
      <c r="I100" s="8"/>
      <c r="J100" s="8"/>
      <c r="K100" s="8"/>
      <c r="L100" s="8"/>
      <c r="M100" s="8"/>
      <c r="N100" s="8"/>
      <c r="O100" s="8"/>
      <c r="P100" s="436">
        <f t="shared" si="21"/>
        <v>121472</v>
      </c>
    </row>
    <row r="101" spans="1:16" ht="32.25" thickBot="1" x14ac:dyDescent="0.3">
      <c r="A101" s="395">
        <v>3118311</v>
      </c>
      <c r="B101" s="17">
        <v>8311</v>
      </c>
      <c r="C101" s="546" t="s">
        <v>523</v>
      </c>
      <c r="D101" s="397" t="s">
        <v>524</v>
      </c>
      <c r="E101" s="436">
        <f t="shared" si="50"/>
        <v>25000</v>
      </c>
      <c r="F101" s="542">
        <v>25000</v>
      </c>
      <c r="G101" s="542"/>
      <c r="H101" s="542"/>
      <c r="I101" s="543"/>
      <c r="J101" s="543"/>
      <c r="K101" s="543"/>
      <c r="L101" s="543"/>
      <c r="M101" s="543"/>
      <c r="N101" s="543"/>
      <c r="O101" s="543"/>
      <c r="P101" s="436">
        <f t="shared" si="21"/>
        <v>25000</v>
      </c>
    </row>
    <row r="102" spans="1:16" s="330" customFormat="1" ht="49.5" customHeight="1" thickBot="1" x14ac:dyDescent="0.3">
      <c r="A102" s="428" t="s">
        <v>407</v>
      </c>
      <c r="B102" s="429" t="s">
        <v>16</v>
      </c>
      <c r="C102" s="429" t="s">
        <v>16</v>
      </c>
      <c r="D102" s="431" t="s">
        <v>408</v>
      </c>
      <c r="E102" s="458">
        <f>E103</f>
        <v>66763963</v>
      </c>
      <c r="F102" s="458">
        <f>F103</f>
        <v>66763963</v>
      </c>
      <c r="G102" s="458">
        <f t="shared" ref="G102:I102" si="51">G103</f>
        <v>6503042</v>
      </c>
      <c r="H102" s="458">
        <f t="shared" si="51"/>
        <v>0</v>
      </c>
      <c r="I102" s="458">
        <f t="shared" si="51"/>
        <v>0</v>
      </c>
      <c r="J102" s="23">
        <f>J103</f>
        <v>0</v>
      </c>
      <c r="K102" s="23">
        <f>K103</f>
        <v>0</v>
      </c>
      <c r="L102" s="23"/>
      <c r="M102" s="23"/>
      <c r="N102" s="23"/>
      <c r="O102" s="23"/>
      <c r="P102" s="459">
        <f>E102+J102</f>
        <v>66763963</v>
      </c>
    </row>
    <row r="103" spans="1:16" s="329" customFormat="1" ht="47.25" x14ac:dyDescent="0.25">
      <c r="A103" s="450" t="s">
        <v>409</v>
      </c>
      <c r="B103" s="451" t="s">
        <v>16</v>
      </c>
      <c r="C103" s="451" t="s">
        <v>16</v>
      </c>
      <c r="D103" s="452" t="s">
        <v>408</v>
      </c>
      <c r="E103" s="438">
        <f>E104+E105+E106</f>
        <v>66763963</v>
      </c>
      <c r="F103" s="438">
        <f>F104+F105+F106</f>
        <v>66763963</v>
      </c>
      <c r="G103" s="438">
        <f>G104+G105+G106</f>
        <v>6503042</v>
      </c>
      <c r="H103" s="438">
        <f>H104+H105</f>
        <v>0</v>
      </c>
      <c r="I103" s="438">
        <f t="shared" ref="I103:O103" si="52">I104+I105</f>
        <v>0</v>
      </c>
      <c r="J103" s="438">
        <f t="shared" si="52"/>
        <v>0</v>
      </c>
      <c r="K103" s="438">
        <f t="shared" si="52"/>
        <v>0</v>
      </c>
      <c r="L103" s="438">
        <f t="shared" si="52"/>
        <v>0</v>
      </c>
      <c r="M103" s="438">
        <f t="shared" si="52"/>
        <v>0</v>
      </c>
      <c r="N103" s="438">
        <f t="shared" si="52"/>
        <v>0</v>
      </c>
      <c r="O103" s="438">
        <f t="shared" si="52"/>
        <v>0</v>
      </c>
      <c r="P103" s="460">
        <f>P104+P105+P106</f>
        <v>66763963</v>
      </c>
    </row>
    <row r="104" spans="1:16" ht="47.25" x14ac:dyDescent="0.25">
      <c r="A104" s="365" t="s">
        <v>410</v>
      </c>
      <c r="B104" s="333" t="s">
        <v>46</v>
      </c>
      <c r="C104" s="333" t="s">
        <v>19</v>
      </c>
      <c r="D104" s="246" t="s">
        <v>371</v>
      </c>
      <c r="E104" s="436">
        <f>F104+I104</f>
        <v>6744663</v>
      </c>
      <c r="F104" s="436">
        <v>6744663</v>
      </c>
      <c r="G104" s="436">
        <v>6503042</v>
      </c>
      <c r="H104" s="436">
        <v>0</v>
      </c>
      <c r="I104" s="8">
        <v>0</v>
      </c>
      <c r="J104" s="36">
        <f t="shared" ref="J104:J105" si="53">K104+O104</f>
        <v>0</v>
      </c>
      <c r="K104" s="8">
        <v>0</v>
      </c>
      <c r="L104" s="8">
        <v>0</v>
      </c>
      <c r="M104" s="8">
        <v>0</v>
      </c>
      <c r="N104" s="8">
        <v>0</v>
      </c>
      <c r="O104" s="8">
        <v>0</v>
      </c>
      <c r="P104" s="461">
        <f t="shared" si="21"/>
        <v>6744663</v>
      </c>
    </row>
    <row r="105" spans="1:16" x14ac:dyDescent="0.25">
      <c r="A105" s="365" t="s">
        <v>411</v>
      </c>
      <c r="B105" s="333" t="s">
        <v>412</v>
      </c>
      <c r="C105" s="333" t="s">
        <v>413</v>
      </c>
      <c r="D105" s="246" t="s">
        <v>414</v>
      </c>
      <c r="E105" s="436">
        <f>F105</f>
        <v>4000000</v>
      </c>
      <c r="F105" s="467">
        <v>4000000</v>
      </c>
      <c r="G105" s="436">
        <v>0</v>
      </c>
      <c r="H105" s="436">
        <v>0</v>
      </c>
      <c r="I105" s="436">
        <v>0</v>
      </c>
      <c r="J105" s="8">
        <f t="shared" si="53"/>
        <v>0</v>
      </c>
      <c r="K105" s="8">
        <v>0</v>
      </c>
      <c r="L105" s="8">
        <v>0</v>
      </c>
      <c r="M105" s="8">
        <v>0</v>
      </c>
      <c r="N105" s="8">
        <v>0</v>
      </c>
      <c r="O105" s="8">
        <v>0</v>
      </c>
      <c r="P105" s="461">
        <f t="shared" si="21"/>
        <v>4000000</v>
      </c>
    </row>
    <row r="106" spans="1:16" ht="16.5" thickBot="1" x14ac:dyDescent="0.3">
      <c r="A106" s="548" t="s">
        <v>525</v>
      </c>
      <c r="B106" s="549" t="s">
        <v>526</v>
      </c>
      <c r="C106" s="549" t="s">
        <v>415</v>
      </c>
      <c r="D106" s="550" t="s">
        <v>527</v>
      </c>
      <c r="E106" s="436">
        <f>F106</f>
        <v>56019300</v>
      </c>
      <c r="F106" s="547">
        <v>56019300</v>
      </c>
      <c r="G106" s="542"/>
      <c r="H106" s="542"/>
      <c r="I106" s="542"/>
      <c r="J106" s="543"/>
      <c r="K106" s="543"/>
      <c r="L106" s="543"/>
      <c r="M106" s="543"/>
      <c r="N106" s="543"/>
      <c r="O106" s="543"/>
      <c r="P106" s="461">
        <f t="shared" si="21"/>
        <v>56019300</v>
      </c>
    </row>
    <row r="107" spans="1:16" ht="16.5" thickBot="1" x14ac:dyDescent="0.3">
      <c r="A107" s="428" t="s">
        <v>7</v>
      </c>
      <c r="B107" s="429" t="s">
        <v>7</v>
      </c>
      <c r="C107" s="429" t="s">
        <v>7</v>
      </c>
      <c r="D107" s="468" t="s">
        <v>147</v>
      </c>
      <c r="E107" s="458">
        <f t="shared" ref="E107:O107" si="54">E17+E31+E44+E55+E59+E74+E84+E89+E92+E96+E102</f>
        <v>555591300</v>
      </c>
      <c r="F107" s="458">
        <f t="shared" si="54"/>
        <v>555591300</v>
      </c>
      <c r="G107" s="458">
        <f t="shared" si="54"/>
        <v>235392651</v>
      </c>
      <c r="H107" s="458">
        <f>H17+H31+H44+H55+H59+H74+H84+H89+H92+H96+H102</f>
        <v>39134820</v>
      </c>
      <c r="I107" s="458">
        <f t="shared" si="54"/>
        <v>0</v>
      </c>
      <c r="J107" s="458">
        <f t="shared" si="54"/>
        <v>22171900</v>
      </c>
      <c r="K107" s="458">
        <f t="shared" si="54"/>
        <v>9997200</v>
      </c>
      <c r="L107" s="458">
        <f t="shared" si="54"/>
        <v>12037456</v>
      </c>
      <c r="M107" s="458">
        <f t="shared" si="54"/>
        <v>2780397</v>
      </c>
      <c r="N107" s="458">
        <f t="shared" si="54"/>
        <v>60976</v>
      </c>
      <c r="O107" s="458">
        <f t="shared" si="54"/>
        <v>10134444</v>
      </c>
      <c r="P107" s="459">
        <f>E107+J107</f>
        <v>577763200</v>
      </c>
    </row>
    <row r="108" spans="1:16" x14ac:dyDescent="0.25">
      <c r="A108" s="52"/>
      <c r="B108" s="52"/>
      <c r="C108" s="52"/>
      <c r="D108" s="53"/>
      <c r="E108" s="469"/>
      <c r="F108" s="469"/>
      <c r="G108" s="469"/>
      <c r="H108" s="469"/>
      <c r="I108" s="469"/>
      <c r="J108" s="469"/>
      <c r="K108" s="469"/>
      <c r="L108" s="469"/>
      <c r="M108" s="469"/>
      <c r="N108" s="469"/>
      <c r="O108" s="469"/>
      <c r="P108" s="469"/>
    </row>
    <row r="109" spans="1:16" ht="16.899999999999999" customHeight="1" x14ac:dyDescent="0.25"/>
    <row r="110" spans="1:16" s="127" customFormat="1" ht="28.9" customHeight="1" x14ac:dyDescent="0.2">
      <c r="A110" s="732" t="s">
        <v>193</v>
      </c>
      <c r="B110" s="732"/>
      <c r="C110" s="732"/>
      <c r="D110" s="732"/>
      <c r="E110" s="470"/>
      <c r="F110" s="470"/>
      <c r="G110" s="470"/>
      <c r="H110" s="470"/>
      <c r="I110" s="470"/>
      <c r="J110" s="470" t="s">
        <v>488</v>
      </c>
      <c r="K110" s="470"/>
      <c r="L110" s="471"/>
      <c r="M110" s="470"/>
      <c r="N110" s="470"/>
      <c r="O110" s="472"/>
      <c r="P110" s="473"/>
    </row>
    <row r="111" spans="1:16" ht="16.899999999999999" customHeight="1" x14ac:dyDescent="0.25">
      <c r="E111" s="474"/>
      <c r="J111" s="474"/>
    </row>
    <row r="112" spans="1:16" x14ac:dyDescent="0.25">
      <c r="G112" s="475"/>
    </row>
    <row r="113" spans="7:11" x14ac:dyDescent="0.25">
      <c r="K113" s="488"/>
    </row>
    <row r="117" spans="7:11" x14ac:dyDescent="0.25">
      <c r="G117" s="475"/>
    </row>
  </sheetData>
  <mergeCells count="30">
    <mergeCell ref="J13:J15"/>
    <mergeCell ref="K13:K15"/>
    <mergeCell ref="N1:P1"/>
    <mergeCell ref="N2:P2"/>
    <mergeCell ref="N3:P3"/>
    <mergeCell ref="N4:P4"/>
    <mergeCell ref="N5:P5"/>
    <mergeCell ref="N6:P6"/>
    <mergeCell ref="N7:P7"/>
    <mergeCell ref="L13:L15"/>
    <mergeCell ref="M13:N13"/>
    <mergeCell ref="O13:O15"/>
    <mergeCell ref="M14:M15"/>
    <mergeCell ref="N14:N15"/>
    <mergeCell ref="A110:D110"/>
    <mergeCell ref="A8:P8"/>
    <mergeCell ref="A9:P9"/>
    <mergeCell ref="A12:A15"/>
    <mergeCell ref="B12:B15"/>
    <mergeCell ref="C12:C15"/>
    <mergeCell ref="D12:D15"/>
    <mergeCell ref="E12:I12"/>
    <mergeCell ref="J12:O12"/>
    <mergeCell ref="P12:P15"/>
    <mergeCell ref="G14:G15"/>
    <mergeCell ref="H14:H15"/>
    <mergeCell ref="E13:E15"/>
    <mergeCell ref="F13:F15"/>
    <mergeCell ref="G13:H13"/>
    <mergeCell ref="I13:I15"/>
  </mergeCells>
  <pageMargins left="0.78740157480314965" right="0.78740157480314965" top="1.1811023622047245" bottom="0.39370078740157483" header="0.31496062992125984" footer="0.31496062992125984"/>
  <pageSetup paperSize="9" scale="54" fitToHeight="0" orientation="landscape" r:id="rId1"/>
  <rowBreaks count="6" manualBreakCount="6">
    <brk id="28" max="15" man="1"/>
    <brk id="43" max="15" man="1"/>
    <brk id="60" max="15" man="1"/>
    <brk id="76" max="15" man="1"/>
    <brk id="88" max="15" man="1"/>
    <brk id="10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90" zoomScaleNormal="50" zoomScaleSheetLayoutView="90" workbookViewId="0">
      <selection activeCell="D6" sqref="D6:D7"/>
    </sheetView>
  </sheetViews>
  <sheetFormatPr defaultRowHeight="12.75" x14ac:dyDescent="0.2"/>
  <cols>
    <col min="1" max="1" width="18.28515625" customWidth="1"/>
    <col min="2" max="2" width="11.7109375" customWidth="1"/>
    <col min="3" max="3" width="13.140625" customWidth="1"/>
    <col min="4" max="4" width="69.7109375" customWidth="1"/>
    <col min="5" max="5" width="19.28515625" customWidth="1"/>
    <col min="8" max="8" width="18.42578125" customWidth="1"/>
    <col min="9" max="9" width="16.85546875" customWidth="1"/>
    <col min="12" max="12" width="15.28515625" customWidth="1"/>
    <col min="13" max="13" width="17.7109375" customWidth="1"/>
    <col min="16" max="16" width="15.28515625" customWidth="1"/>
  </cols>
  <sheetData>
    <row r="1" spans="1:16" ht="15" x14ac:dyDescent="0.25">
      <c r="L1" s="11"/>
      <c r="M1" s="11"/>
      <c r="N1" s="11"/>
    </row>
    <row r="2" spans="1:16" ht="15.75" x14ac:dyDescent="0.2">
      <c r="L2" s="3" t="s">
        <v>431</v>
      </c>
      <c r="M2" s="4"/>
      <c r="N2" s="5"/>
    </row>
    <row r="3" spans="1:16" ht="15.75" x14ac:dyDescent="0.2">
      <c r="L3" s="3" t="s">
        <v>620</v>
      </c>
      <c r="M3" s="4"/>
      <c r="N3" s="5"/>
    </row>
    <row r="4" spans="1:16" ht="15.75" x14ac:dyDescent="0.2">
      <c r="L4" s="3" t="s">
        <v>8</v>
      </c>
      <c r="M4" s="4"/>
      <c r="N4" s="5"/>
    </row>
    <row r="5" spans="1:16" ht="15.75" x14ac:dyDescent="0.2">
      <c r="L5" s="3" t="s">
        <v>510</v>
      </c>
      <c r="M5" s="4"/>
      <c r="N5" s="5"/>
    </row>
    <row r="6" spans="1:16" ht="15.75" x14ac:dyDescent="0.25">
      <c r="L6" s="6" t="s">
        <v>598</v>
      </c>
      <c r="M6" s="7"/>
      <c r="N6" s="5"/>
    </row>
    <row r="7" spans="1:16" ht="15.75" x14ac:dyDescent="0.25">
      <c r="L7" s="6" t="s">
        <v>600</v>
      </c>
      <c r="M7" s="4"/>
      <c r="N7" s="5"/>
    </row>
    <row r="8" spans="1:16" ht="15.75" x14ac:dyDescent="0.2">
      <c r="L8" s="5"/>
      <c r="M8" s="3"/>
      <c r="N8" s="5"/>
    </row>
    <row r="10" spans="1:16" ht="17.25" x14ac:dyDescent="0.2">
      <c r="D10" s="751" t="s">
        <v>432</v>
      </c>
      <c r="E10" s="751"/>
      <c r="F10" s="751"/>
      <c r="G10" s="751"/>
      <c r="H10" s="751"/>
      <c r="I10" s="751"/>
      <c r="J10" s="751"/>
      <c r="K10" s="751"/>
      <c r="L10" s="751"/>
    </row>
    <row r="11" spans="1:16" ht="13.9" customHeight="1" x14ac:dyDescent="0.2">
      <c r="B11" s="751" t="s">
        <v>599</v>
      </c>
      <c r="C11" s="751"/>
      <c r="D11" s="751"/>
      <c r="E11" s="751"/>
      <c r="F11" s="751"/>
      <c r="G11" s="751"/>
      <c r="H11" s="751"/>
      <c r="I11" s="751"/>
      <c r="J11" s="751"/>
      <c r="K11" s="751"/>
      <c r="L11" s="751"/>
      <c r="M11" s="751"/>
      <c r="N11" s="751"/>
    </row>
    <row r="12" spans="1:16" ht="13.9" customHeight="1" x14ac:dyDescent="0.2">
      <c r="B12" s="409"/>
      <c r="C12" s="409"/>
      <c r="D12" s="409"/>
      <c r="E12" s="409"/>
      <c r="F12" s="409"/>
      <c r="G12" s="409"/>
      <c r="H12" s="409"/>
      <c r="I12" s="409"/>
      <c r="J12" s="409"/>
      <c r="K12" s="409"/>
      <c r="L12" s="409"/>
      <c r="M12" s="409"/>
      <c r="N12" s="409"/>
    </row>
    <row r="13" spans="1:16" s="11" customFormat="1" ht="15.75" x14ac:dyDescent="0.25">
      <c r="A13" s="752">
        <v>1559100000</v>
      </c>
      <c r="B13" s="752"/>
    </row>
    <row r="14" spans="1:16" s="11" customFormat="1" ht="15.75" x14ac:dyDescent="0.25">
      <c r="A14" s="1" t="s">
        <v>0</v>
      </c>
      <c r="B14" s="1"/>
      <c r="O14" s="13" t="s">
        <v>9</v>
      </c>
    </row>
    <row r="15" spans="1:16" ht="13.5" thickBot="1" x14ac:dyDescent="0.25"/>
    <row r="16" spans="1:16" ht="247.15" customHeight="1" thickBot="1" x14ac:dyDescent="0.25">
      <c r="A16" s="746" t="s">
        <v>10</v>
      </c>
      <c r="B16" s="746" t="s">
        <v>11</v>
      </c>
      <c r="C16" s="746" t="s">
        <v>12</v>
      </c>
      <c r="D16" s="754" t="s">
        <v>433</v>
      </c>
      <c r="E16" s="748" t="s">
        <v>434</v>
      </c>
      <c r="F16" s="757"/>
      <c r="G16" s="757"/>
      <c r="H16" s="749"/>
      <c r="I16" s="748" t="s">
        <v>435</v>
      </c>
      <c r="J16" s="757"/>
      <c r="K16" s="757"/>
      <c r="L16" s="749"/>
      <c r="M16" s="748" t="s">
        <v>436</v>
      </c>
      <c r="N16" s="757"/>
      <c r="O16" s="757"/>
      <c r="P16" s="749"/>
    </row>
    <row r="17" spans="1:16" ht="31.15" customHeight="1" thickBot="1" x14ac:dyDescent="0.25">
      <c r="A17" s="753"/>
      <c r="B17" s="753"/>
      <c r="C17" s="753"/>
      <c r="D17" s="755"/>
      <c r="E17" s="746" t="s">
        <v>213</v>
      </c>
      <c r="F17" s="748" t="s">
        <v>214</v>
      </c>
      <c r="G17" s="749"/>
      <c r="H17" s="746" t="s">
        <v>437</v>
      </c>
      <c r="I17" s="746" t="s">
        <v>213</v>
      </c>
      <c r="J17" s="748" t="s">
        <v>214</v>
      </c>
      <c r="K17" s="749"/>
      <c r="L17" s="746" t="s">
        <v>437</v>
      </c>
      <c r="M17" s="746" t="s">
        <v>213</v>
      </c>
      <c r="N17" s="748" t="s">
        <v>214</v>
      </c>
      <c r="O17" s="749"/>
      <c r="P17" s="746" t="s">
        <v>437</v>
      </c>
    </row>
    <row r="18" spans="1:16" ht="96.6" customHeight="1" thickBot="1" x14ac:dyDescent="0.25">
      <c r="A18" s="747"/>
      <c r="B18" s="747"/>
      <c r="C18" s="747"/>
      <c r="D18" s="756"/>
      <c r="E18" s="747"/>
      <c r="F18" s="369" t="s">
        <v>5</v>
      </c>
      <c r="G18" s="369" t="s">
        <v>6</v>
      </c>
      <c r="H18" s="747"/>
      <c r="I18" s="747"/>
      <c r="J18" s="369" t="s">
        <v>5</v>
      </c>
      <c r="K18" s="369" t="s">
        <v>6</v>
      </c>
      <c r="L18" s="747"/>
      <c r="M18" s="747"/>
      <c r="N18" s="369" t="s">
        <v>5</v>
      </c>
      <c r="O18" s="369" t="s">
        <v>6</v>
      </c>
      <c r="P18" s="747"/>
    </row>
    <row r="19" spans="1:16" ht="16.5" thickBot="1" x14ac:dyDescent="0.25">
      <c r="A19" s="370">
        <v>1</v>
      </c>
      <c r="B19" s="371">
        <v>2</v>
      </c>
      <c r="C19" s="371">
        <v>3</v>
      </c>
      <c r="D19" s="371">
        <v>4</v>
      </c>
      <c r="E19" s="371">
        <v>5</v>
      </c>
      <c r="F19" s="371">
        <v>6</v>
      </c>
      <c r="G19" s="371">
        <v>7</v>
      </c>
      <c r="H19" s="371">
        <v>8</v>
      </c>
      <c r="I19" s="371">
        <v>9</v>
      </c>
      <c r="J19" s="371">
        <v>10</v>
      </c>
      <c r="K19" s="371">
        <v>11</v>
      </c>
      <c r="L19" s="371">
        <v>12</v>
      </c>
      <c r="M19" s="371">
        <v>13</v>
      </c>
      <c r="N19" s="371">
        <v>14</v>
      </c>
      <c r="O19" s="371">
        <v>15</v>
      </c>
      <c r="P19" s="371">
        <v>16</v>
      </c>
    </row>
    <row r="20" spans="1:16" s="176" customFormat="1" ht="41.25" customHeight="1" thickBot="1" x14ac:dyDescent="0.25">
      <c r="A20" s="414"/>
      <c r="B20" s="414"/>
      <c r="C20" s="415"/>
      <c r="D20" s="416"/>
      <c r="E20" s="417">
        <f>E21</f>
        <v>0</v>
      </c>
      <c r="F20" s="415"/>
      <c r="G20" s="415"/>
      <c r="H20" s="417">
        <f>E20</f>
        <v>0</v>
      </c>
      <c r="I20" s="415"/>
      <c r="J20" s="415"/>
      <c r="K20" s="415"/>
      <c r="L20" s="415"/>
      <c r="M20" s="417">
        <f t="shared" ref="M20" si="0">E20</f>
        <v>0</v>
      </c>
      <c r="N20" s="415"/>
      <c r="O20" s="415"/>
      <c r="P20" s="417">
        <f>H20</f>
        <v>0</v>
      </c>
    </row>
    <row r="21" spans="1:16" s="376" customFormat="1" ht="16.5" thickBot="1" x14ac:dyDescent="0.25">
      <c r="A21" s="375"/>
      <c r="B21" s="418"/>
      <c r="C21" s="419"/>
      <c r="D21" s="420"/>
      <c r="E21" s="421">
        <f>E23</f>
        <v>0</v>
      </c>
      <c r="F21" s="419"/>
      <c r="G21" s="419"/>
      <c r="H21" s="421">
        <f>H23</f>
        <v>0</v>
      </c>
      <c r="I21" s="421">
        <f>I22</f>
        <v>0</v>
      </c>
      <c r="J21" s="419"/>
      <c r="K21" s="419"/>
      <c r="L21" s="486">
        <f>L22</f>
        <v>0</v>
      </c>
      <c r="M21" s="421">
        <f>M22</f>
        <v>0</v>
      </c>
      <c r="N21" s="419"/>
      <c r="O21" s="419"/>
      <c r="P21" s="421">
        <f>P23</f>
        <v>0</v>
      </c>
    </row>
    <row r="22" spans="1:16" ht="15.75" x14ac:dyDescent="0.2">
      <c r="A22" s="422"/>
      <c r="B22" s="377"/>
      <c r="C22" s="378"/>
      <c r="D22" s="379"/>
      <c r="E22" s="380">
        <f>E23</f>
        <v>0</v>
      </c>
      <c r="F22" s="381"/>
      <c r="G22" s="381"/>
      <c r="H22" s="380">
        <f t="shared" ref="H22:H23" si="1">E22</f>
        <v>0</v>
      </c>
      <c r="I22" s="380">
        <f>I23</f>
        <v>0</v>
      </c>
      <c r="J22" s="381"/>
      <c r="K22" s="381"/>
      <c r="L22" s="380">
        <f>L23</f>
        <v>0</v>
      </c>
      <c r="M22" s="380">
        <f>M23</f>
        <v>0</v>
      </c>
      <c r="N22" s="381"/>
      <c r="O22" s="381"/>
      <c r="P22" s="380">
        <f>P23</f>
        <v>0</v>
      </c>
    </row>
    <row r="23" spans="1:16" s="376" customFormat="1" ht="28.5" customHeight="1" thickBot="1" x14ac:dyDescent="0.25">
      <c r="A23" s="375"/>
      <c r="B23" s="382"/>
      <c r="C23" s="383"/>
      <c r="D23" s="384"/>
      <c r="E23" s="385"/>
      <c r="F23" s="386"/>
      <c r="G23" s="386"/>
      <c r="H23" s="385">
        <f t="shared" si="1"/>
        <v>0</v>
      </c>
      <c r="I23" s="385"/>
      <c r="J23" s="386"/>
      <c r="K23" s="386"/>
      <c r="L23" s="385">
        <f>I23+J23</f>
        <v>0</v>
      </c>
      <c r="M23" s="385"/>
      <c r="N23" s="386"/>
      <c r="O23" s="386"/>
      <c r="P23" s="385">
        <f>M23+N23</f>
        <v>0</v>
      </c>
    </row>
    <row r="24" spans="1:16" s="176" customFormat="1" ht="16.5" thickBot="1" x14ac:dyDescent="0.25">
      <c r="A24" s="372" t="s">
        <v>192</v>
      </c>
      <c r="B24" s="373" t="s">
        <v>192</v>
      </c>
      <c r="C24" s="373" t="s">
        <v>192</v>
      </c>
      <c r="D24" s="387" t="s">
        <v>147</v>
      </c>
      <c r="E24" s="374">
        <f>E20</f>
        <v>0</v>
      </c>
      <c r="F24" s="374"/>
      <c r="G24" s="374"/>
      <c r="H24" s="374">
        <f t="shared" ref="H24:P24" si="2">H20</f>
        <v>0</v>
      </c>
      <c r="I24" s="374"/>
      <c r="J24" s="374"/>
      <c r="K24" s="374"/>
      <c r="L24" s="374"/>
      <c r="M24" s="374">
        <f t="shared" si="2"/>
        <v>0</v>
      </c>
      <c r="N24" s="374"/>
      <c r="O24" s="374"/>
      <c r="P24" s="374">
        <f t="shared" si="2"/>
        <v>0</v>
      </c>
    </row>
    <row r="25" spans="1:16" ht="15.75" x14ac:dyDescent="0.2">
      <c r="A25" s="423"/>
      <c r="B25" s="423"/>
      <c r="C25" s="423"/>
      <c r="D25" s="424"/>
      <c r="E25" s="423"/>
      <c r="F25" s="423"/>
      <c r="G25" s="423"/>
      <c r="H25" s="423"/>
      <c r="I25" s="423"/>
      <c r="J25" s="423"/>
      <c r="K25" s="423"/>
      <c r="L25" s="423"/>
      <c r="M25" s="423"/>
      <c r="N25" s="423"/>
      <c r="O25" s="423"/>
      <c r="P25" s="423"/>
    </row>
    <row r="27" spans="1:16" s="127" customFormat="1" ht="19.5" x14ac:dyDescent="0.2">
      <c r="A27" s="750" t="s">
        <v>193</v>
      </c>
      <c r="B27" s="750"/>
      <c r="C27" s="750"/>
      <c r="D27" s="750"/>
      <c r="E27" s="123"/>
      <c r="F27" s="123"/>
      <c r="G27" s="123" t="s">
        <v>488</v>
      </c>
      <c r="H27" s="123"/>
      <c r="I27" s="123"/>
      <c r="K27" s="123"/>
      <c r="L27" s="124"/>
      <c r="M27" s="123"/>
      <c r="N27" s="123"/>
      <c r="O27" s="125"/>
      <c r="P27" s="126"/>
    </row>
  </sheetData>
  <mergeCells count="20">
    <mergeCell ref="N17:O17"/>
    <mergeCell ref="P17:P18"/>
    <mergeCell ref="A27:D27"/>
    <mergeCell ref="D10:L10"/>
    <mergeCell ref="B11:N11"/>
    <mergeCell ref="A13:B13"/>
    <mergeCell ref="A16:A18"/>
    <mergeCell ref="B16:B18"/>
    <mergeCell ref="C16:C18"/>
    <mergeCell ref="D16:D18"/>
    <mergeCell ref="E16:H16"/>
    <mergeCell ref="I16:L16"/>
    <mergeCell ref="M16:P16"/>
    <mergeCell ref="E17:E18"/>
    <mergeCell ref="F17:G17"/>
    <mergeCell ref="H17:H18"/>
    <mergeCell ref="I17:I18"/>
    <mergeCell ref="J17:K17"/>
    <mergeCell ref="L17:L18"/>
    <mergeCell ref="M17:M18"/>
  </mergeCells>
  <pageMargins left="0.78740157480314965" right="0.78740157480314965" top="1.1811023622047245" bottom="0.39370078740157483" header="0.31496062992125984" footer="0.31496062992125984"/>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P50"/>
  <sheetViews>
    <sheetView view="pageBreakPreview" zoomScale="90" zoomScaleNormal="100" zoomScaleSheetLayoutView="90" workbookViewId="0">
      <selection activeCell="C12" sqref="C12"/>
    </sheetView>
  </sheetViews>
  <sheetFormatPr defaultRowHeight="12.75" x14ac:dyDescent="0.2"/>
  <cols>
    <col min="1" max="1" width="21.140625" customWidth="1"/>
    <col min="2" max="2" width="20.7109375" customWidth="1"/>
    <col min="3" max="3" width="81.7109375" customWidth="1"/>
    <col min="4" max="4" width="25" customWidth="1"/>
  </cols>
  <sheetData>
    <row r="2" spans="1:5" ht="15.75" x14ac:dyDescent="0.2">
      <c r="C2" s="3" t="s">
        <v>470</v>
      </c>
      <c r="D2" s="327"/>
      <c r="E2" s="5"/>
    </row>
    <row r="3" spans="1:5" ht="15.75" x14ac:dyDescent="0.2">
      <c r="C3" s="136" t="s">
        <v>622</v>
      </c>
      <c r="D3" s="327"/>
      <c r="E3" s="5"/>
    </row>
    <row r="4" spans="1:5" ht="15.75" x14ac:dyDescent="0.2">
      <c r="C4" s="136" t="s">
        <v>195</v>
      </c>
      <c r="D4" s="327"/>
      <c r="E4" s="5"/>
    </row>
    <row r="5" spans="1:5" ht="15.75" x14ac:dyDescent="0.2">
      <c r="C5" s="136" t="s">
        <v>513</v>
      </c>
      <c r="D5" s="327"/>
      <c r="E5" s="5"/>
    </row>
    <row r="6" spans="1:5" ht="15.75" x14ac:dyDescent="0.25">
      <c r="C6" s="137" t="s">
        <v>514</v>
      </c>
      <c r="D6" s="327"/>
      <c r="E6" s="5"/>
    </row>
    <row r="7" spans="1:5" ht="19.149999999999999" customHeight="1" x14ac:dyDescent="0.25">
      <c r="C7" s="137" t="s">
        <v>515</v>
      </c>
      <c r="D7" s="327"/>
      <c r="E7" s="5"/>
    </row>
    <row r="8" spans="1:5" ht="15.6" customHeight="1" x14ac:dyDescent="0.2">
      <c r="C8" s="762" t="s">
        <v>355</v>
      </c>
      <c r="D8" s="762"/>
      <c r="E8" s="5"/>
    </row>
    <row r="9" spans="1:5" ht="20.25" x14ac:dyDescent="0.3">
      <c r="A9" s="719" t="s">
        <v>528</v>
      </c>
      <c r="B9" s="720"/>
      <c r="C9" s="720"/>
      <c r="D9" s="720"/>
    </row>
    <row r="10" spans="1:5" ht="15.75" x14ac:dyDescent="0.25">
      <c r="A10" s="709" t="s">
        <v>281</v>
      </c>
      <c r="B10" s="763"/>
      <c r="C10" s="763"/>
      <c r="D10" s="763"/>
    </row>
    <row r="11" spans="1:5" ht="15.75" x14ac:dyDescent="0.25">
      <c r="A11" s="763" t="s">
        <v>0</v>
      </c>
      <c r="B11" s="763"/>
      <c r="C11" s="763"/>
      <c r="D11" s="763"/>
    </row>
    <row r="12" spans="1:5" ht="21.95" customHeight="1" x14ac:dyDescent="0.25">
      <c r="A12" s="138" t="s">
        <v>196</v>
      </c>
      <c r="B12" s="1"/>
      <c r="C12" s="1"/>
      <c r="D12" s="1"/>
    </row>
    <row r="13" spans="1:5" ht="16.5" thickBot="1" x14ac:dyDescent="0.3">
      <c r="A13" s="1"/>
      <c r="B13" s="1"/>
      <c r="C13" s="1"/>
      <c r="D13" s="2" t="s">
        <v>1</v>
      </c>
    </row>
    <row r="14" spans="1:5" ht="27.6" customHeight="1" x14ac:dyDescent="0.2">
      <c r="A14" s="139" t="s">
        <v>197</v>
      </c>
      <c r="B14" s="764" t="s">
        <v>198</v>
      </c>
      <c r="C14" s="765"/>
      <c r="D14" s="140" t="s">
        <v>2</v>
      </c>
    </row>
    <row r="15" spans="1:5" ht="15.75" x14ac:dyDescent="0.2">
      <c r="A15" s="141">
        <v>1</v>
      </c>
      <c r="B15" s="766">
        <v>2</v>
      </c>
      <c r="C15" s="767"/>
      <c r="D15" s="142">
        <v>3</v>
      </c>
    </row>
    <row r="16" spans="1:5" ht="15.75" x14ac:dyDescent="0.25">
      <c r="A16" s="768" t="s">
        <v>199</v>
      </c>
      <c r="B16" s="769"/>
      <c r="C16" s="769"/>
      <c r="D16" s="760"/>
    </row>
    <row r="17" spans="1:4" ht="65.25" hidden="1" customHeight="1" x14ac:dyDescent="0.25">
      <c r="A17" s="410">
        <v>41021400</v>
      </c>
      <c r="B17" s="777" t="s">
        <v>455</v>
      </c>
      <c r="C17" s="778"/>
      <c r="D17" s="413">
        <f>D18</f>
        <v>0</v>
      </c>
    </row>
    <row r="18" spans="1:4" ht="18.75" hidden="1" x14ac:dyDescent="0.25">
      <c r="A18" s="411" t="s">
        <v>202</v>
      </c>
      <c r="B18" s="779" t="s">
        <v>203</v>
      </c>
      <c r="C18" s="780"/>
      <c r="D18" s="412"/>
    </row>
    <row r="19" spans="1:4" ht="15.75" hidden="1" x14ac:dyDescent="0.2">
      <c r="A19" s="143" t="s">
        <v>200</v>
      </c>
      <c r="B19" s="144" t="s">
        <v>201</v>
      </c>
      <c r="C19" s="145"/>
      <c r="D19" s="366">
        <f>D20</f>
        <v>0</v>
      </c>
    </row>
    <row r="20" spans="1:4" ht="15.75" hidden="1" x14ac:dyDescent="0.2">
      <c r="A20" s="146" t="s">
        <v>202</v>
      </c>
      <c r="B20" s="147" t="s">
        <v>203</v>
      </c>
      <c r="C20" s="148"/>
      <c r="D20" s="367"/>
    </row>
    <row r="21" spans="1:4" ht="31.5" hidden="1" x14ac:dyDescent="0.2">
      <c r="A21" s="143" t="s">
        <v>204</v>
      </c>
      <c r="B21" s="144" t="s">
        <v>205</v>
      </c>
      <c r="C21" s="145"/>
      <c r="D21" s="366">
        <f>D22</f>
        <v>0</v>
      </c>
    </row>
    <row r="22" spans="1:4" ht="29.45" hidden="1" customHeight="1" x14ac:dyDescent="0.2">
      <c r="A22" s="146">
        <v>15100000000</v>
      </c>
      <c r="B22" s="770" t="s">
        <v>206</v>
      </c>
      <c r="C22" s="771"/>
      <c r="D22" s="367"/>
    </row>
    <row r="23" spans="1:4" s="151" customFormat="1" ht="38.450000000000003" hidden="1" customHeight="1" x14ac:dyDescent="0.2">
      <c r="A23" s="149">
        <v>41053900</v>
      </c>
      <c r="B23" s="773" t="s">
        <v>207</v>
      </c>
      <c r="C23" s="774"/>
      <c r="D23" s="150">
        <f>D24</f>
        <v>0</v>
      </c>
    </row>
    <row r="24" spans="1:4" s="151" customFormat="1" ht="15.75" hidden="1" x14ac:dyDescent="0.25">
      <c r="A24" s="152" t="s">
        <v>208</v>
      </c>
      <c r="B24" s="775" t="s">
        <v>206</v>
      </c>
      <c r="C24" s="776"/>
      <c r="D24" s="153"/>
    </row>
    <row r="25" spans="1:4" s="151" customFormat="1" ht="35.450000000000003" hidden="1" customHeight="1" x14ac:dyDescent="0.2">
      <c r="A25" s="149">
        <v>41053900</v>
      </c>
      <c r="B25" s="773" t="s">
        <v>209</v>
      </c>
      <c r="C25" s="774"/>
      <c r="D25" s="154">
        <f>D26</f>
        <v>0</v>
      </c>
    </row>
    <row r="26" spans="1:4" s="151" customFormat="1" ht="35.450000000000003" hidden="1" customHeight="1" x14ac:dyDescent="0.2">
      <c r="A26" s="152" t="s">
        <v>208</v>
      </c>
      <c r="B26" s="781" t="s">
        <v>206</v>
      </c>
      <c r="C26" s="782"/>
      <c r="D26" s="153"/>
    </row>
    <row r="27" spans="1:4" s="151" customFormat="1" ht="52.9" hidden="1" customHeight="1" x14ac:dyDescent="0.2">
      <c r="A27" s="149">
        <v>41053900</v>
      </c>
      <c r="B27" s="773" t="s">
        <v>210</v>
      </c>
      <c r="C27" s="774"/>
      <c r="D27" s="154">
        <f>D28</f>
        <v>0</v>
      </c>
    </row>
    <row r="28" spans="1:4" s="151" customFormat="1" ht="15.75" hidden="1" x14ac:dyDescent="0.25">
      <c r="A28" s="152" t="s">
        <v>208</v>
      </c>
      <c r="B28" s="775" t="s">
        <v>206</v>
      </c>
      <c r="C28" s="776"/>
      <c r="D28" s="153"/>
    </row>
    <row r="29" spans="1:4" ht="15.75" hidden="1" x14ac:dyDescent="0.2">
      <c r="A29" s="155"/>
      <c r="B29" s="156"/>
      <c r="C29" s="157"/>
      <c r="D29" s="158"/>
    </row>
    <row r="30" spans="1:4" ht="15.75" x14ac:dyDescent="0.25">
      <c r="A30" s="768" t="s">
        <v>211</v>
      </c>
      <c r="B30" s="769"/>
      <c r="C30" s="769"/>
      <c r="D30" s="760"/>
    </row>
    <row r="31" spans="1:4" s="160" customFormat="1" ht="15.75" x14ac:dyDescent="0.2">
      <c r="A31" s="143"/>
      <c r="B31" s="144"/>
      <c r="C31" s="145"/>
      <c r="D31" s="159"/>
    </row>
    <row r="32" spans="1:4" ht="15.75" x14ac:dyDescent="0.25">
      <c r="A32" s="161" t="s">
        <v>7</v>
      </c>
      <c r="B32" s="162" t="s">
        <v>212</v>
      </c>
      <c r="C32" s="145"/>
      <c r="D32" s="368">
        <f>D33+D34</f>
        <v>0</v>
      </c>
    </row>
    <row r="33" spans="1:16" ht="15.75" x14ac:dyDescent="0.25">
      <c r="A33" s="161" t="s">
        <v>7</v>
      </c>
      <c r="B33" s="162" t="s">
        <v>213</v>
      </c>
      <c r="C33" s="145"/>
      <c r="D33" s="368">
        <f>D17+D19+D21+D23+D25+D27</f>
        <v>0</v>
      </c>
    </row>
    <row r="34" spans="1:16" ht="15.75" x14ac:dyDescent="0.25">
      <c r="A34" s="161" t="s">
        <v>7</v>
      </c>
      <c r="B34" s="162" t="s">
        <v>214</v>
      </c>
      <c r="C34" s="145"/>
      <c r="D34" s="321">
        <v>0</v>
      </c>
    </row>
    <row r="35" spans="1:16" ht="21.95" customHeight="1" x14ac:dyDescent="0.25">
      <c r="A35" s="163" t="s">
        <v>215</v>
      </c>
      <c r="B35" s="1"/>
      <c r="C35" s="1"/>
      <c r="D35" s="164" t="s">
        <v>1</v>
      </c>
    </row>
    <row r="36" spans="1:16" ht="51" x14ac:dyDescent="0.2">
      <c r="A36" s="165" t="s">
        <v>216</v>
      </c>
      <c r="B36" s="166" t="s">
        <v>217</v>
      </c>
      <c r="C36" s="167" t="s">
        <v>218</v>
      </c>
      <c r="D36" s="168" t="s">
        <v>2</v>
      </c>
    </row>
    <row r="37" spans="1:16" ht="15.75" x14ac:dyDescent="0.2">
      <c r="A37" s="169">
        <v>1</v>
      </c>
      <c r="B37" s="170">
        <v>2</v>
      </c>
      <c r="C37" s="170">
        <v>3</v>
      </c>
      <c r="D37" s="171">
        <v>4</v>
      </c>
    </row>
    <row r="38" spans="1:16" ht="15.75" customHeight="1" x14ac:dyDescent="0.25">
      <c r="A38" s="783" t="s">
        <v>219</v>
      </c>
      <c r="B38" s="784"/>
      <c r="C38" s="785"/>
      <c r="D38" s="172"/>
    </row>
    <row r="39" spans="1:16" s="176" customFormat="1" ht="37.9" hidden="1" customHeight="1" x14ac:dyDescent="0.25">
      <c r="A39" s="173">
        <v>41053900</v>
      </c>
      <c r="B39" s="174">
        <v>9770</v>
      </c>
      <c r="C39" s="175" t="s">
        <v>220</v>
      </c>
      <c r="D39" s="172">
        <f>D40</f>
        <v>0</v>
      </c>
    </row>
    <row r="40" spans="1:16" ht="24" hidden="1" customHeight="1" x14ac:dyDescent="0.25">
      <c r="A40" s="146">
        <v>15327200000</v>
      </c>
      <c r="B40" s="177"/>
      <c r="C40" s="178" t="s">
        <v>221</v>
      </c>
      <c r="D40" s="179">
        <f>300000-300000</f>
        <v>0</v>
      </c>
    </row>
    <row r="41" spans="1:16" ht="15.75" x14ac:dyDescent="0.2">
      <c r="A41" s="551" t="s">
        <v>525</v>
      </c>
      <c r="B41" s="551" t="s">
        <v>526</v>
      </c>
      <c r="C41" s="552" t="s">
        <v>527</v>
      </c>
      <c r="D41" s="180">
        <f>D42</f>
        <v>56019300</v>
      </c>
    </row>
    <row r="42" spans="1:16" ht="19.899999999999999" customHeight="1" x14ac:dyDescent="0.2">
      <c r="A42" s="553" t="s">
        <v>202</v>
      </c>
      <c r="B42" s="553" t="s">
        <v>526</v>
      </c>
      <c r="C42" s="554" t="s">
        <v>203</v>
      </c>
      <c r="D42" s="181">
        <v>56019300</v>
      </c>
    </row>
    <row r="43" spans="1:16" ht="20.100000000000001" customHeight="1" x14ac:dyDescent="0.25">
      <c r="A43" s="758" t="s">
        <v>222</v>
      </c>
      <c r="B43" s="759"/>
      <c r="C43" s="759"/>
      <c r="D43" s="760"/>
    </row>
    <row r="44" spans="1:16" ht="15.75" x14ac:dyDescent="0.25">
      <c r="A44" s="182" t="s">
        <v>7</v>
      </c>
      <c r="B44" s="183" t="s">
        <v>7</v>
      </c>
      <c r="C44" s="162" t="s">
        <v>212</v>
      </c>
      <c r="D44" s="172">
        <f>D45</f>
        <v>56019300</v>
      </c>
    </row>
    <row r="45" spans="1:16" ht="15.75" x14ac:dyDescent="0.25">
      <c r="A45" s="182" t="s">
        <v>7</v>
      </c>
      <c r="B45" s="183" t="s">
        <v>7</v>
      </c>
      <c r="C45" s="162" t="s">
        <v>213</v>
      </c>
      <c r="D45" s="184">
        <f>D41</f>
        <v>56019300</v>
      </c>
    </row>
    <row r="46" spans="1:16" ht="16.5" thickBot="1" x14ac:dyDescent="0.3">
      <c r="A46" s="185" t="s">
        <v>7</v>
      </c>
      <c r="B46" s="186" t="s">
        <v>7</v>
      </c>
      <c r="C46" s="187" t="s">
        <v>214</v>
      </c>
      <c r="D46" s="188"/>
    </row>
    <row r="47" spans="1:16" ht="15.75" x14ac:dyDescent="0.25">
      <c r="A47" s="1"/>
      <c r="B47" s="1"/>
      <c r="C47" s="1"/>
      <c r="D47" s="1"/>
    </row>
    <row r="48" spans="1:16" s="287" customFormat="1" ht="42.6" customHeight="1" x14ac:dyDescent="0.25">
      <c r="A48" s="772" t="s">
        <v>498</v>
      </c>
      <c r="B48" s="772"/>
      <c r="C48" s="772"/>
      <c r="D48" s="772"/>
      <c r="E48" s="761"/>
      <c r="F48" s="761"/>
      <c r="G48" s="322"/>
      <c r="H48" s="322"/>
      <c r="I48" s="322"/>
      <c r="K48" s="322"/>
      <c r="L48" s="323"/>
      <c r="M48" s="322"/>
      <c r="N48" s="324"/>
      <c r="O48" s="325"/>
      <c r="P48" s="326"/>
    </row>
    <row r="49" spans="1:4" s="191" customFormat="1" ht="20.45" customHeight="1" x14ac:dyDescent="0.3">
      <c r="A49" s="189"/>
      <c r="B49" s="190"/>
      <c r="C49" s="1"/>
      <c r="D49" s="190"/>
    </row>
    <row r="50" spans="1:4" ht="15.75" x14ac:dyDescent="0.25">
      <c r="A50" s="1"/>
      <c r="B50" s="1"/>
      <c r="D50" s="1"/>
    </row>
  </sheetData>
  <mergeCells count="21">
    <mergeCell ref="B26:C26"/>
    <mergeCell ref="B27:C27"/>
    <mergeCell ref="B28:C28"/>
    <mergeCell ref="A30:D30"/>
    <mergeCell ref="A38:C38"/>
    <mergeCell ref="A43:D43"/>
    <mergeCell ref="E48:F48"/>
    <mergeCell ref="C8:D8"/>
    <mergeCell ref="A9:D9"/>
    <mergeCell ref="A10:D10"/>
    <mergeCell ref="A11:D11"/>
    <mergeCell ref="B14:C14"/>
    <mergeCell ref="B15:C15"/>
    <mergeCell ref="A16:D16"/>
    <mergeCell ref="B22:C22"/>
    <mergeCell ref="A48:D48"/>
    <mergeCell ref="B23:C23"/>
    <mergeCell ref="B24:C24"/>
    <mergeCell ref="B25:C25"/>
    <mergeCell ref="B17:C17"/>
    <mergeCell ref="B18:C18"/>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view="pageBreakPreview" zoomScale="60" zoomScaleNormal="50" workbookViewId="0">
      <selection activeCell="E11" sqref="E11"/>
    </sheetView>
  </sheetViews>
  <sheetFormatPr defaultColWidth="9.28515625" defaultRowHeight="15" x14ac:dyDescent="0.25"/>
  <cols>
    <col min="1" max="1" width="14.5703125" style="273" customWidth="1"/>
    <col min="2" max="2" width="15.140625" style="274" customWidth="1"/>
    <col min="3" max="3" width="11" style="275" customWidth="1"/>
    <col min="4" max="4" width="51.42578125" style="276" customWidth="1"/>
    <col min="5" max="5" width="60.140625" style="277" customWidth="1"/>
    <col min="6" max="6" width="15.28515625" style="275" customWidth="1"/>
    <col min="7" max="7" width="18" style="278" customWidth="1"/>
    <col min="8" max="8" width="22.28515625" style="278" customWidth="1"/>
    <col min="9" max="9" width="13.85546875" style="278" customWidth="1"/>
    <col min="10" max="10" width="28.140625" style="279" customWidth="1"/>
    <col min="11" max="11" width="9.28515625" style="273"/>
    <col min="12" max="12" width="16.85546875" style="273" bestFit="1" customWidth="1"/>
    <col min="13" max="13" width="9.28515625" style="273"/>
    <col min="14" max="14" width="13.7109375" style="273" bestFit="1" customWidth="1"/>
    <col min="15" max="255" width="9.28515625" style="273"/>
    <col min="256" max="256" width="15" style="273" customWidth="1"/>
    <col min="257" max="257" width="12.7109375" style="273" customWidth="1"/>
    <col min="258" max="258" width="11.7109375" style="273" customWidth="1"/>
    <col min="259" max="259" width="44.85546875" style="273" customWidth="1"/>
    <col min="260" max="260" width="54.7109375" style="273" customWidth="1"/>
    <col min="261" max="261" width="15.28515625" style="273" customWidth="1"/>
    <col min="262" max="263" width="19.28515625" style="273" customWidth="1"/>
    <col min="264" max="264" width="13.85546875" style="273" customWidth="1"/>
    <col min="265" max="265" width="25.28515625" style="273" customWidth="1"/>
    <col min="266" max="266" width="16.28515625" style="273" customWidth="1"/>
    <col min="267" max="511" width="9.28515625" style="273"/>
    <col min="512" max="512" width="15" style="273" customWidth="1"/>
    <col min="513" max="513" width="12.7109375" style="273" customWidth="1"/>
    <col min="514" max="514" width="11.7109375" style="273" customWidth="1"/>
    <col min="515" max="515" width="44.85546875" style="273" customWidth="1"/>
    <col min="516" max="516" width="54.7109375" style="273" customWidth="1"/>
    <col min="517" max="517" width="15.28515625" style="273" customWidth="1"/>
    <col min="518" max="519" width="19.28515625" style="273" customWidth="1"/>
    <col min="520" max="520" width="13.85546875" style="273" customWidth="1"/>
    <col min="521" max="521" width="25.28515625" style="273" customWidth="1"/>
    <col min="522" max="522" width="16.28515625" style="273" customWidth="1"/>
    <col min="523" max="767" width="9.28515625" style="273"/>
    <col min="768" max="768" width="15" style="273" customWidth="1"/>
    <col min="769" max="769" width="12.7109375" style="273" customWidth="1"/>
    <col min="770" max="770" width="11.7109375" style="273" customWidth="1"/>
    <col min="771" max="771" width="44.85546875" style="273" customWidth="1"/>
    <col min="772" max="772" width="54.7109375" style="273" customWidth="1"/>
    <col min="773" max="773" width="15.28515625" style="273" customWidth="1"/>
    <col min="774" max="775" width="19.28515625" style="273" customWidth="1"/>
    <col min="776" max="776" width="13.85546875" style="273" customWidth="1"/>
    <col min="777" max="777" width="25.28515625" style="273" customWidth="1"/>
    <col min="778" max="778" width="16.28515625" style="273" customWidth="1"/>
    <col min="779" max="1023" width="9.28515625" style="273"/>
    <col min="1024" max="1024" width="15" style="273" customWidth="1"/>
    <col min="1025" max="1025" width="12.7109375" style="273" customWidth="1"/>
    <col min="1026" max="1026" width="11.7109375" style="273" customWidth="1"/>
    <col min="1027" max="1027" width="44.85546875" style="273" customWidth="1"/>
    <col min="1028" max="1028" width="54.7109375" style="273" customWidth="1"/>
    <col min="1029" max="1029" width="15.28515625" style="273" customWidth="1"/>
    <col min="1030" max="1031" width="19.28515625" style="273" customWidth="1"/>
    <col min="1032" max="1032" width="13.85546875" style="273" customWidth="1"/>
    <col min="1033" max="1033" width="25.28515625" style="273" customWidth="1"/>
    <col min="1034" max="1034" width="16.28515625" style="273" customWidth="1"/>
    <col min="1035" max="1279" width="9.28515625" style="273"/>
    <col min="1280" max="1280" width="15" style="273" customWidth="1"/>
    <col min="1281" max="1281" width="12.7109375" style="273" customWidth="1"/>
    <col min="1282" max="1282" width="11.7109375" style="273" customWidth="1"/>
    <col min="1283" max="1283" width="44.85546875" style="273" customWidth="1"/>
    <col min="1284" max="1284" width="54.7109375" style="273" customWidth="1"/>
    <col min="1285" max="1285" width="15.28515625" style="273" customWidth="1"/>
    <col min="1286" max="1287" width="19.28515625" style="273" customWidth="1"/>
    <col min="1288" max="1288" width="13.85546875" style="273" customWidth="1"/>
    <col min="1289" max="1289" width="25.28515625" style="273" customWidth="1"/>
    <col min="1290" max="1290" width="16.28515625" style="273" customWidth="1"/>
    <col min="1291" max="1535" width="9.28515625" style="273"/>
    <col min="1536" max="1536" width="15" style="273" customWidth="1"/>
    <col min="1537" max="1537" width="12.7109375" style="273" customWidth="1"/>
    <col min="1538" max="1538" width="11.7109375" style="273" customWidth="1"/>
    <col min="1539" max="1539" width="44.85546875" style="273" customWidth="1"/>
    <col min="1540" max="1540" width="54.7109375" style="273" customWidth="1"/>
    <col min="1541" max="1541" width="15.28515625" style="273" customWidth="1"/>
    <col min="1542" max="1543" width="19.28515625" style="273" customWidth="1"/>
    <col min="1544" max="1544" width="13.85546875" style="273" customWidth="1"/>
    <col min="1545" max="1545" width="25.28515625" style="273" customWidth="1"/>
    <col min="1546" max="1546" width="16.28515625" style="273" customWidth="1"/>
    <col min="1547" max="1791" width="9.28515625" style="273"/>
    <col min="1792" max="1792" width="15" style="273" customWidth="1"/>
    <col min="1793" max="1793" width="12.7109375" style="273" customWidth="1"/>
    <col min="1794" max="1794" width="11.7109375" style="273" customWidth="1"/>
    <col min="1795" max="1795" width="44.85546875" style="273" customWidth="1"/>
    <col min="1796" max="1796" width="54.7109375" style="273" customWidth="1"/>
    <col min="1797" max="1797" width="15.28515625" style="273" customWidth="1"/>
    <col min="1798" max="1799" width="19.28515625" style="273" customWidth="1"/>
    <col min="1800" max="1800" width="13.85546875" style="273" customWidth="1"/>
    <col min="1801" max="1801" width="25.28515625" style="273" customWidth="1"/>
    <col min="1802" max="1802" width="16.28515625" style="273" customWidth="1"/>
    <col min="1803" max="2047" width="9.28515625" style="273"/>
    <col min="2048" max="2048" width="15" style="273" customWidth="1"/>
    <col min="2049" max="2049" width="12.7109375" style="273" customWidth="1"/>
    <col min="2050" max="2050" width="11.7109375" style="273" customWidth="1"/>
    <col min="2051" max="2051" width="44.85546875" style="273" customWidth="1"/>
    <col min="2052" max="2052" width="54.7109375" style="273" customWidth="1"/>
    <col min="2053" max="2053" width="15.28515625" style="273" customWidth="1"/>
    <col min="2054" max="2055" width="19.28515625" style="273" customWidth="1"/>
    <col min="2056" max="2056" width="13.85546875" style="273" customWidth="1"/>
    <col min="2057" max="2057" width="25.28515625" style="273" customWidth="1"/>
    <col min="2058" max="2058" width="16.28515625" style="273" customWidth="1"/>
    <col min="2059" max="2303" width="9.28515625" style="273"/>
    <col min="2304" max="2304" width="15" style="273" customWidth="1"/>
    <col min="2305" max="2305" width="12.7109375" style="273" customWidth="1"/>
    <col min="2306" max="2306" width="11.7109375" style="273" customWidth="1"/>
    <col min="2307" max="2307" width="44.85546875" style="273" customWidth="1"/>
    <col min="2308" max="2308" width="54.7109375" style="273" customWidth="1"/>
    <col min="2309" max="2309" width="15.28515625" style="273" customWidth="1"/>
    <col min="2310" max="2311" width="19.28515625" style="273" customWidth="1"/>
    <col min="2312" max="2312" width="13.85546875" style="273" customWidth="1"/>
    <col min="2313" max="2313" width="25.28515625" style="273" customWidth="1"/>
    <col min="2314" max="2314" width="16.28515625" style="273" customWidth="1"/>
    <col min="2315" max="2559" width="9.28515625" style="273"/>
    <col min="2560" max="2560" width="15" style="273" customWidth="1"/>
    <col min="2561" max="2561" width="12.7109375" style="273" customWidth="1"/>
    <col min="2562" max="2562" width="11.7109375" style="273" customWidth="1"/>
    <col min="2563" max="2563" width="44.85546875" style="273" customWidth="1"/>
    <col min="2564" max="2564" width="54.7109375" style="273" customWidth="1"/>
    <col min="2565" max="2565" width="15.28515625" style="273" customWidth="1"/>
    <col min="2566" max="2567" width="19.28515625" style="273" customWidth="1"/>
    <col min="2568" max="2568" width="13.85546875" style="273" customWidth="1"/>
    <col min="2569" max="2569" width="25.28515625" style="273" customWidth="1"/>
    <col min="2570" max="2570" width="16.28515625" style="273" customWidth="1"/>
    <col min="2571" max="2815" width="9.28515625" style="273"/>
    <col min="2816" max="2816" width="15" style="273" customWidth="1"/>
    <col min="2817" max="2817" width="12.7109375" style="273" customWidth="1"/>
    <col min="2818" max="2818" width="11.7109375" style="273" customWidth="1"/>
    <col min="2819" max="2819" width="44.85546875" style="273" customWidth="1"/>
    <col min="2820" max="2820" width="54.7109375" style="273" customWidth="1"/>
    <col min="2821" max="2821" width="15.28515625" style="273" customWidth="1"/>
    <col min="2822" max="2823" width="19.28515625" style="273" customWidth="1"/>
    <col min="2824" max="2824" width="13.85546875" style="273" customWidth="1"/>
    <col min="2825" max="2825" width="25.28515625" style="273" customWidth="1"/>
    <col min="2826" max="2826" width="16.28515625" style="273" customWidth="1"/>
    <col min="2827" max="3071" width="9.28515625" style="273"/>
    <col min="3072" max="3072" width="15" style="273" customWidth="1"/>
    <col min="3073" max="3073" width="12.7109375" style="273" customWidth="1"/>
    <col min="3074" max="3074" width="11.7109375" style="273" customWidth="1"/>
    <col min="3075" max="3075" width="44.85546875" style="273" customWidth="1"/>
    <col min="3076" max="3076" width="54.7109375" style="273" customWidth="1"/>
    <col min="3077" max="3077" width="15.28515625" style="273" customWidth="1"/>
    <col min="3078" max="3079" width="19.28515625" style="273" customWidth="1"/>
    <col min="3080" max="3080" width="13.85546875" style="273" customWidth="1"/>
    <col min="3081" max="3081" width="25.28515625" style="273" customWidth="1"/>
    <col min="3082" max="3082" width="16.28515625" style="273" customWidth="1"/>
    <col min="3083" max="3327" width="9.28515625" style="273"/>
    <col min="3328" max="3328" width="15" style="273" customWidth="1"/>
    <col min="3329" max="3329" width="12.7109375" style="273" customWidth="1"/>
    <col min="3330" max="3330" width="11.7109375" style="273" customWidth="1"/>
    <col min="3331" max="3331" width="44.85546875" style="273" customWidth="1"/>
    <col min="3332" max="3332" width="54.7109375" style="273" customWidth="1"/>
    <col min="3333" max="3333" width="15.28515625" style="273" customWidth="1"/>
    <col min="3334" max="3335" width="19.28515625" style="273" customWidth="1"/>
    <col min="3336" max="3336" width="13.85546875" style="273" customWidth="1"/>
    <col min="3337" max="3337" width="25.28515625" style="273" customWidth="1"/>
    <col min="3338" max="3338" width="16.28515625" style="273" customWidth="1"/>
    <col min="3339" max="3583" width="9.28515625" style="273"/>
    <col min="3584" max="3584" width="15" style="273" customWidth="1"/>
    <col min="3585" max="3585" width="12.7109375" style="273" customWidth="1"/>
    <col min="3586" max="3586" width="11.7109375" style="273" customWidth="1"/>
    <col min="3587" max="3587" width="44.85546875" style="273" customWidth="1"/>
    <col min="3588" max="3588" width="54.7109375" style="273" customWidth="1"/>
    <col min="3589" max="3589" width="15.28515625" style="273" customWidth="1"/>
    <col min="3590" max="3591" width="19.28515625" style="273" customWidth="1"/>
    <col min="3592" max="3592" width="13.85546875" style="273" customWidth="1"/>
    <col min="3593" max="3593" width="25.28515625" style="273" customWidth="1"/>
    <col min="3594" max="3594" width="16.28515625" style="273" customWidth="1"/>
    <col min="3595" max="3839" width="9.28515625" style="273"/>
    <col min="3840" max="3840" width="15" style="273" customWidth="1"/>
    <col min="3841" max="3841" width="12.7109375" style="273" customWidth="1"/>
    <col min="3842" max="3842" width="11.7109375" style="273" customWidth="1"/>
    <col min="3843" max="3843" width="44.85546875" style="273" customWidth="1"/>
    <col min="3844" max="3844" width="54.7109375" style="273" customWidth="1"/>
    <col min="3845" max="3845" width="15.28515625" style="273" customWidth="1"/>
    <col min="3846" max="3847" width="19.28515625" style="273" customWidth="1"/>
    <col min="3848" max="3848" width="13.85546875" style="273" customWidth="1"/>
    <col min="3849" max="3849" width="25.28515625" style="273" customWidth="1"/>
    <col min="3850" max="3850" width="16.28515625" style="273" customWidth="1"/>
    <col min="3851" max="4095" width="9.28515625" style="273"/>
    <col min="4096" max="4096" width="15" style="273" customWidth="1"/>
    <col min="4097" max="4097" width="12.7109375" style="273" customWidth="1"/>
    <col min="4098" max="4098" width="11.7109375" style="273" customWidth="1"/>
    <col min="4099" max="4099" width="44.85546875" style="273" customWidth="1"/>
    <col min="4100" max="4100" width="54.7109375" style="273" customWidth="1"/>
    <col min="4101" max="4101" width="15.28515625" style="273" customWidth="1"/>
    <col min="4102" max="4103" width="19.28515625" style="273" customWidth="1"/>
    <col min="4104" max="4104" width="13.85546875" style="273" customWidth="1"/>
    <col min="4105" max="4105" width="25.28515625" style="273" customWidth="1"/>
    <col min="4106" max="4106" width="16.28515625" style="273" customWidth="1"/>
    <col min="4107" max="4351" width="9.28515625" style="273"/>
    <col min="4352" max="4352" width="15" style="273" customWidth="1"/>
    <col min="4353" max="4353" width="12.7109375" style="273" customWidth="1"/>
    <col min="4354" max="4354" width="11.7109375" style="273" customWidth="1"/>
    <col min="4355" max="4355" width="44.85546875" style="273" customWidth="1"/>
    <col min="4356" max="4356" width="54.7109375" style="273" customWidth="1"/>
    <col min="4357" max="4357" width="15.28515625" style="273" customWidth="1"/>
    <col min="4358" max="4359" width="19.28515625" style="273" customWidth="1"/>
    <col min="4360" max="4360" width="13.85546875" style="273" customWidth="1"/>
    <col min="4361" max="4361" width="25.28515625" style="273" customWidth="1"/>
    <col min="4362" max="4362" width="16.28515625" style="273" customWidth="1"/>
    <col min="4363" max="4607" width="9.28515625" style="273"/>
    <col min="4608" max="4608" width="15" style="273" customWidth="1"/>
    <col min="4609" max="4609" width="12.7109375" style="273" customWidth="1"/>
    <col min="4610" max="4610" width="11.7109375" style="273" customWidth="1"/>
    <col min="4611" max="4611" width="44.85546875" style="273" customWidth="1"/>
    <col min="4612" max="4612" width="54.7109375" style="273" customWidth="1"/>
    <col min="4613" max="4613" width="15.28515625" style="273" customWidth="1"/>
    <col min="4614" max="4615" width="19.28515625" style="273" customWidth="1"/>
    <col min="4616" max="4616" width="13.85546875" style="273" customWidth="1"/>
    <col min="4617" max="4617" width="25.28515625" style="273" customWidth="1"/>
    <col min="4618" max="4618" width="16.28515625" style="273" customWidth="1"/>
    <col min="4619" max="4863" width="9.28515625" style="273"/>
    <col min="4864" max="4864" width="15" style="273" customWidth="1"/>
    <col min="4865" max="4865" width="12.7109375" style="273" customWidth="1"/>
    <col min="4866" max="4866" width="11.7109375" style="273" customWidth="1"/>
    <col min="4867" max="4867" width="44.85546875" style="273" customWidth="1"/>
    <col min="4868" max="4868" width="54.7109375" style="273" customWidth="1"/>
    <col min="4869" max="4869" width="15.28515625" style="273" customWidth="1"/>
    <col min="4870" max="4871" width="19.28515625" style="273" customWidth="1"/>
    <col min="4872" max="4872" width="13.85546875" style="273" customWidth="1"/>
    <col min="4873" max="4873" width="25.28515625" style="273" customWidth="1"/>
    <col min="4874" max="4874" width="16.28515625" style="273" customWidth="1"/>
    <col min="4875" max="5119" width="9.28515625" style="273"/>
    <col min="5120" max="5120" width="15" style="273" customWidth="1"/>
    <col min="5121" max="5121" width="12.7109375" style="273" customWidth="1"/>
    <col min="5122" max="5122" width="11.7109375" style="273" customWidth="1"/>
    <col min="5123" max="5123" width="44.85546875" style="273" customWidth="1"/>
    <col min="5124" max="5124" width="54.7109375" style="273" customWidth="1"/>
    <col min="5125" max="5125" width="15.28515625" style="273" customWidth="1"/>
    <col min="5126" max="5127" width="19.28515625" style="273" customWidth="1"/>
    <col min="5128" max="5128" width="13.85546875" style="273" customWidth="1"/>
    <col min="5129" max="5129" width="25.28515625" style="273" customWidth="1"/>
    <col min="5130" max="5130" width="16.28515625" style="273" customWidth="1"/>
    <col min="5131" max="5375" width="9.28515625" style="273"/>
    <col min="5376" max="5376" width="15" style="273" customWidth="1"/>
    <col min="5377" max="5377" width="12.7109375" style="273" customWidth="1"/>
    <col min="5378" max="5378" width="11.7109375" style="273" customWidth="1"/>
    <col min="5379" max="5379" width="44.85546875" style="273" customWidth="1"/>
    <col min="5380" max="5380" width="54.7109375" style="273" customWidth="1"/>
    <col min="5381" max="5381" width="15.28515625" style="273" customWidth="1"/>
    <col min="5382" max="5383" width="19.28515625" style="273" customWidth="1"/>
    <col min="5384" max="5384" width="13.85546875" style="273" customWidth="1"/>
    <col min="5385" max="5385" width="25.28515625" style="273" customWidth="1"/>
    <col min="5386" max="5386" width="16.28515625" style="273" customWidth="1"/>
    <col min="5387" max="5631" width="9.28515625" style="273"/>
    <col min="5632" max="5632" width="15" style="273" customWidth="1"/>
    <col min="5633" max="5633" width="12.7109375" style="273" customWidth="1"/>
    <col min="5634" max="5634" width="11.7109375" style="273" customWidth="1"/>
    <col min="5635" max="5635" width="44.85546875" style="273" customWidth="1"/>
    <col min="5636" max="5636" width="54.7109375" style="273" customWidth="1"/>
    <col min="5637" max="5637" width="15.28515625" style="273" customWidth="1"/>
    <col min="5638" max="5639" width="19.28515625" style="273" customWidth="1"/>
    <col min="5640" max="5640" width="13.85546875" style="273" customWidth="1"/>
    <col min="5641" max="5641" width="25.28515625" style="273" customWidth="1"/>
    <col min="5642" max="5642" width="16.28515625" style="273" customWidth="1"/>
    <col min="5643" max="5887" width="9.28515625" style="273"/>
    <col min="5888" max="5888" width="15" style="273" customWidth="1"/>
    <col min="5889" max="5889" width="12.7109375" style="273" customWidth="1"/>
    <col min="5890" max="5890" width="11.7109375" style="273" customWidth="1"/>
    <col min="5891" max="5891" width="44.85546875" style="273" customWidth="1"/>
    <col min="5892" max="5892" width="54.7109375" style="273" customWidth="1"/>
    <col min="5893" max="5893" width="15.28515625" style="273" customWidth="1"/>
    <col min="5894" max="5895" width="19.28515625" style="273" customWidth="1"/>
    <col min="5896" max="5896" width="13.85546875" style="273" customWidth="1"/>
    <col min="5897" max="5897" width="25.28515625" style="273" customWidth="1"/>
    <col min="5898" max="5898" width="16.28515625" style="273" customWidth="1"/>
    <col min="5899" max="6143" width="9.28515625" style="273"/>
    <col min="6144" max="6144" width="15" style="273" customWidth="1"/>
    <col min="6145" max="6145" width="12.7109375" style="273" customWidth="1"/>
    <col min="6146" max="6146" width="11.7109375" style="273" customWidth="1"/>
    <col min="6147" max="6147" width="44.85546875" style="273" customWidth="1"/>
    <col min="6148" max="6148" width="54.7109375" style="273" customWidth="1"/>
    <col min="6149" max="6149" width="15.28515625" style="273" customWidth="1"/>
    <col min="6150" max="6151" width="19.28515625" style="273" customWidth="1"/>
    <col min="6152" max="6152" width="13.85546875" style="273" customWidth="1"/>
    <col min="6153" max="6153" width="25.28515625" style="273" customWidth="1"/>
    <col min="6154" max="6154" width="16.28515625" style="273" customWidth="1"/>
    <col min="6155" max="6399" width="9.28515625" style="273"/>
    <col min="6400" max="6400" width="15" style="273" customWidth="1"/>
    <col min="6401" max="6401" width="12.7109375" style="273" customWidth="1"/>
    <col min="6402" max="6402" width="11.7109375" style="273" customWidth="1"/>
    <col min="6403" max="6403" width="44.85546875" style="273" customWidth="1"/>
    <col min="6404" max="6404" width="54.7109375" style="273" customWidth="1"/>
    <col min="6405" max="6405" width="15.28515625" style="273" customWidth="1"/>
    <col min="6406" max="6407" width="19.28515625" style="273" customWidth="1"/>
    <col min="6408" max="6408" width="13.85546875" style="273" customWidth="1"/>
    <col min="6409" max="6409" width="25.28515625" style="273" customWidth="1"/>
    <col min="6410" max="6410" width="16.28515625" style="273" customWidth="1"/>
    <col min="6411" max="6655" width="9.28515625" style="273"/>
    <col min="6656" max="6656" width="15" style="273" customWidth="1"/>
    <col min="6657" max="6657" width="12.7109375" style="273" customWidth="1"/>
    <col min="6658" max="6658" width="11.7109375" style="273" customWidth="1"/>
    <col min="6659" max="6659" width="44.85546875" style="273" customWidth="1"/>
    <col min="6660" max="6660" width="54.7109375" style="273" customWidth="1"/>
    <col min="6661" max="6661" width="15.28515625" style="273" customWidth="1"/>
    <col min="6662" max="6663" width="19.28515625" style="273" customWidth="1"/>
    <col min="6664" max="6664" width="13.85546875" style="273" customWidth="1"/>
    <col min="6665" max="6665" width="25.28515625" style="273" customWidth="1"/>
    <col min="6666" max="6666" width="16.28515625" style="273" customWidth="1"/>
    <col min="6667" max="6911" width="9.28515625" style="273"/>
    <col min="6912" max="6912" width="15" style="273" customWidth="1"/>
    <col min="6913" max="6913" width="12.7109375" style="273" customWidth="1"/>
    <col min="6914" max="6914" width="11.7109375" style="273" customWidth="1"/>
    <col min="6915" max="6915" width="44.85546875" style="273" customWidth="1"/>
    <col min="6916" max="6916" width="54.7109375" style="273" customWidth="1"/>
    <col min="6917" max="6917" width="15.28515625" style="273" customWidth="1"/>
    <col min="6918" max="6919" width="19.28515625" style="273" customWidth="1"/>
    <col min="6920" max="6920" width="13.85546875" style="273" customWidth="1"/>
    <col min="6921" max="6921" width="25.28515625" style="273" customWidth="1"/>
    <col min="6922" max="6922" width="16.28515625" style="273" customWidth="1"/>
    <col min="6923" max="7167" width="9.28515625" style="273"/>
    <col min="7168" max="7168" width="15" style="273" customWidth="1"/>
    <col min="7169" max="7169" width="12.7109375" style="273" customWidth="1"/>
    <col min="7170" max="7170" width="11.7109375" style="273" customWidth="1"/>
    <col min="7171" max="7171" width="44.85546875" style="273" customWidth="1"/>
    <col min="7172" max="7172" width="54.7109375" style="273" customWidth="1"/>
    <col min="7173" max="7173" width="15.28515625" style="273" customWidth="1"/>
    <col min="7174" max="7175" width="19.28515625" style="273" customWidth="1"/>
    <col min="7176" max="7176" width="13.85546875" style="273" customWidth="1"/>
    <col min="7177" max="7177" width="25.28515625" style="273" customWidth="1"/>
    <col min="7178" max="7178" width="16.28515625" style="273" customWidth="1"/>
    <col min="7179" max="7423" width="9.28515625" style="273"/>
    <col min="7424" max="7424" width="15" style="273" customWidth="1"/>
    <col min="7425" max="7425" width="12.7109375" style="273" customWidth="1"/>
    <col min="7426" max="7426" width="11.7109375" style="273" customWidth="1"/>
    <col min="7427" max="7427" width="44.85546875" style="273" customWidth="1"/>
    <col min="7428" max="7428" width="54.7109375" style="273" customWidth="1"/>
    <col min="7429" max="7429" width="15.28515625" style="273" customWidth="1"/>
    <col min="7430" max="7431" width="19.28515625" style="273" customWidth="1"/>
    <col min="7432" max="7432" width="13.85546875" style="273" customWidth="1"/>
    <col min="7433" max="7433" width="25.28515625" style="273" customWidth="1"/>
    <col min="7434" max="7434" width="16.28515625" style="273" customWidth="1"/>
    <col min="7435" max="7679" width="9.28515625" style="273"/>
    <col min="7680" max="7680" width="15" style="273" customWidth="1"/>
    <col min="7681" max="7681" width="12.7109375" style="273" customWidth="1"/>
    <col min="7682" max="7682" width="11.7109375" style="273" customWidth="1"/>
    <col min="7683" max="7683" width="44.85546875" style="273" customWidth="1"/>
    <col min="7684" max="7684" width="54.7109375" style="273" customWidth="1"/>
    <col min="7685" max="7685" width="15.28515625" style="273" customWidth="1"/>
    <col min="7686" max="7687" width="19.28515625" style="273" customWidth="1"/>
    <col min="7688" max="7688" width="13.85546875" style="273" customWidth="1"/>
    <col min="7689" max="7689" width="25.28515625" style="273" customWidth="1"/>
    <col min="7690" max="7690" width="16.28515625" style="273" customWidth="1"/>
    <col min="7691" max="7935" width="9.28515625" style="273"/>
    <col min="7936" max="7936" width="15" style="273" customWidth="1"/>
    <col min="7937" max="7937" width="12.7109375" style="273" customWidth="1"/>
    <col min="7938" max="7938" width="11.7109375" style="273" customWidth="1"/>
    <col min="7939" max="7939" width="44.85546875" style="273" customWidth="1"/>
    <col min="7940" max="7940" width="54.7109375" style="273" customWidth="1"/>
    <col min="7941" max="7941" width="15.28515625" style="273" customWidth="1"/>
    <col min="7942" max="7943" width="19.28515625" style="273" customWidth="1"/>
    <col min="7944" max="7944" width="13.85546875" style="273" customWidth="1"/>
    <col min="7945" max="7945" width="25.28515625" style="273" customWidth="1"/>
    <col min="7946" max="7946" width="16.28515625" style="273" customWidth="1"/>
    <col min="7947" max="8191" width="9.28515625" style="273"/>
    <col min="8192" max="8192" width="15" style="273" customWidth="1"/>
    <col min="8193" max="8193" width="12.7109375" style="273" customWidth="1"/>
    <col min="8194" max="8194" width="11.7109375" style="273" customWidth="1"/>
    <col min="8195" max="8195" width="44.85546875" style="273" customWidth="1"/>
    <col min="8196" max="8196" width="54.7109375" style="273" customWidth="1"/>
    <col min="8197" max="8197" width="15.28515625" style="273" customWidth="1"/>
    <col min="8198" max="8199" width="19.28515625" style="273" customWidth="1"/>
    <col min="8200" max="8200" width="13.85546875" style="273" customWidth="1"/>
    <col min="8201" max="8201" width="25.28515625" style="273" customWidth="1"/>
    <col min="8202" max="8202" width="16.28515625" style="273" customWidth="1"/>
    <col min="8203" max="8447" width="9.28515625" style="273"/>
    <col min="8448" max="8448" width="15" style="273" customWidth="1"/>
    <col min="8449" max="8449" width="12.7109375" style="273" customWidth="1"/>
    <col min="8450" max="8450" width="11.7109375" style="273" customWidth="1"/>
    <col min="8451" max="8451" width="44.85546875" style="273" customWidth="1"/>
    <col min="8452" max="8452" width="54.7109375" style="273" customWidth="1"/>
    <col min="8453" max="8453" width="15.28515625" style="273" customWidth="1"/>
    <col min="8454" max="8455" width="19.28515625" style="273" customWidth="1"/>
    <col min="8456" max="8456" width="13.85546875" style="273" customWidth="1"/>
    <col min="8457" max="8457" width="25.28515625" style="273" customWidth="1"/>
    <col min="8458" max="8458" width="16.28515625" style="273" customWidth="1"/>
    <col min="8459" max="8703" width="9.28515625" style="273"/>
    <col min="8704" max="8704" width="15" style="273" customWidth="1"/>
    <col min="8705" max="8705" width="12.7109375" style="273" customWidth="1"/>
    <col min="8706" max="8706" width="11.7109375" style="273" customWidth="1"/>
    <col min="8707" max="8707" width="44.85546875" style="273" customWidth="1"/>
    <col min="8708" max="8708" width="54.7109375" style="273" customWidth="1"/>
    <col min="8709" max="8709" width="15.28515625" style="273" customWidth="1"/>
    <col min="8710" max="8711" width="19.28515625" style="273" customWidth="1"/>
    <col min="8712" max="8712" width="13.85546875" style="273" customWidth="1"/>
    <col min="8713" max="8713" width="25.28515625" style="273" customWidth="1"/>
    <col min="8714" max="8714" width="16.28515625" style="273" customWidth="1"/>
    <col min="8715" max="8959" width="9.28515625" style="273"/>
    <col min="8960" max="8960" width="15" style="273" customWidth="1"/>
    <col min="8961" max="8961" width="12.7109375" style="273" customWidth="1"/>
    <col min="8962" max="8962" width="11.7109375" style="273" customWidth="1"/>
    <col min="8963" max="8963" width="44.85546875" style="273" customWidth="1"/>
    <col min="8964" max="8964" width="54.7109375" style="273" customWidth="1"/>
    <col min="8965" max="8965" width="15.28515625" style="273" customWidth="1"/>
    <col min="8966" max="8967" width="19.28515625" style="273" customWidth="1"/>
    <col min="8968" max="8968" width="13.85546875" style="273" customWidth="1"/>
    <col min="8969" max="8969" width="25.28515625" style="273" customWidth="1"/>
    <col min="8970" max="8970" width="16.28515625" style="273" customWidth="1"/>
    <col min="8971" max="9215" width="9.28515625" style="273"/>
    <col min="9216" max="9216" width="15" style="273" customWidth="1"/>
    <col min="9217" max="9217" width="12.7109375" style="273" customWidth="1"/>
    <col min="9218" max="9218" width="11.7109375" style="273" customWidth="1"/>
    <col min="9219" max="9219" width="44.85546875" style="273" customWidth="1"/>
    <col min="9220" max="9220" width="54.7109375" style="273" customWidth="1"/>
    <col min="9221" max="9221" width="15.28515625" style="273" customWidth="1"/>
    <col min="9222" max="9223" width="19.28515625" style="273" customWidth="1"/>
    <col min="9224" max="9224" width="13.85546875" style="273" customWidth="1"/>
    <col min="9225" max="9225" width="25.28515625" style="273" customWidth="1"/>
    <col min="9226" max="9226" width="16.28515625" style="273" customWidth="1"/>
    <col min="9227" max="9471" width="9.28515625" style="273"/>
    <col min="9472" max="9472" width="15" style="273" customWidth="1"/>
    <col min="9473" max="9473" width="12.7109375" style="273" customWidth="1"/>
    <col min="9474" max="9474" width="11.7109375" style="273" customWidth="1"/>
    <col min="9475" max="9475" width="44.85546875" style="273" customWidth="1"/>
    <col min="9476" max="9476" width="54.7109375" style="273" customWidth="1"/>
    <col min="9477" max="9477" width="15.28515625" style="273" customWidth="1"/>
    <col min="9478" max="9479" width="19.28515625" style="273" customWidth="1"/>
    <col min="9480" max="9480" width="13.85546875" style="273" customWidth="1"/>
    <col min="9481" max="9481" width="25.28515625" style="273" customWidth="1"/>
    <col min="9482" max="9482" width="16.28515625" style="273" customWidth="1"/>
    <col min="9483" max="9727" width="9.28515625" style="273"/>
    <col min="9728" max="9728" width="15" style="273" customWidth="1"/>
    <col min="9729" max="9729" width="12.7109375" style="273" customWidth="1"/>
    <col min="9730" max="9730" width="11.7109375" style="273" customWidth="1"/>
    <col min="9731" max="9731" width="44.85546875" style="273" customWidth="1"/>
    <col min="9732" max="9732" width="54.7109375" style="273" customWidth="1"/>
    <col min="9733" max="9733" width="15.28515625" style="273" customWidth="1"/>
    <col min="9734" max="9735" width="19.28515625" style="273" customWidth="1"/>
    <col min="9736" max="9736" width="13.85546875" style="273" customWidth="1"/>
    <col min="9737" max="9737" width="25.28515625" style="273" customWidth="1"/>
    <col min="9738" max="9738" width="16.28515625" style="273" customWidth="1"/>
    <col min="9739" max="9983" width="9.28515625" style="273"/>
    <col min="9984" max="9984" width="15" style="273" customWidth="1"/>
    <col min="9985" max="9985" width="12.7109375" style="273" customWidth="1"/>
    <col min="9986" max="9986" width="11.7109375" style="273" customWidth="1"/>
    <col min="9987" max="9987" width="44.85546875" style="273" customWidth="1"/>
    <col min="9988" max="9988" width="54.7109375" style="273" customWidth="1"/>
    <col min="9989" max="9989" width="15.28515625" style="273" customWidth="1"/>
    <col min="9990" max="9991" width="19.28515625" style="273" customWidth="1"/>
    <col min="9992" max="9992" width="13.85546875" style="273" customWidth="1"/>
    <col min="9993" max="9993" width="25.28515625" style="273" customWidth="1"/>
    <col min="9994" max="9994" width="16.28515625" style="273" customWidth="1"/>
    <col min="9995" max="10239" width="9.28515625" style="273"/>
    <col min="10240" max="10240" width="15" style="273" customWidth="1"/>
    <col min="10241" max="10241" width="12.7109375" style="273" customWidth="1"/>
    <col min="10242" max="10242" width="11.7109375" style="273" customWidth="1"/>
    <col min="10243" max="10243" width="44.85546875" style="273" customWidth="1"/>
    <col min="10244" max="10244" width="54.7109375" style="273" customWidth="1"/>
    <col min="10245" max="10245" width="15.28515625" style="273" customWidth="1"/>
    <col min="10246" max="10247" width="19.28515625" style="273" customWidth="1"/>
    <col min="10248" max="10248" width="13.85546875" style="273" customWidth="1"/>
    <col min="10249" max="10249" width="25.28515625" style="273" customWidth="1"/>
    <col min="10250" max="10250" width="16.28515625" style="273" customWidth="1"/>
    <col min="10251" max="10495" width="9.28515625" style="273"/>
    <col min="10496" max="10496" width="15" style="273" customWidth="1"/>
    <col min="10497" max="10497" width="12.7109375" style="273" customWidth="1"/>
    <col min="10498" max="10498" width="11.7109375" style="273" customWidth="1"/>
    <col min="10499" max="10499" width="44.85546875" style="273" customWidth="1"/>
    <col min="10500" max="10500" width="54.7109375" style="273" customWidth="1"/>
    <col min="10501" max="10501" width="15.28515625" style="273" customWidth="1"/>
    <col min="10502" max="10503" width="19.28515625" style="273" customWidth="1"/>
    <col min="10504" max="10504" width="13.85546875" style="273" customWidth="1"/>
    <col min="10505" max="10505" width="25.28515625" style="273" customWidth="1"/>
    <col min="10506" max="10506" width="16.28515625" style="273" customWidth="1"/>
    <col min="10507" max="10751" width="9.28515625" style="273"/>
    <col min="10752" max="10752" width="15" style="273" customWidth="1"/>
    <col min="10753" max="10753" width="12.7109375" style="273" customWidth="1"/>
    <col min="10754" max="10754" width="11.7109375" style="273" customWidth="1"/>
    <col min="10755" max="10755" width="44.85546875" style="273" customWidth="1"/>
    <col min="10756" max="10756" width="54.7109375" style="273" customWidth="1"/>
    <col min="10757" max="10757" width="15.28515625" style="273" customWidth="1"/>
    <col min="10758" max="10759" width="19.28515625" style="273" customWidth="1"/>
    <col min="10760" max="10760" width="13.85546875" style="273" customWidth="1"/>
    <col min="10761" max="10761" width="25.28515625" style="273" customWidth="1"/>
    <col min="10762" max="10762" width="16.28515625" style="273" customWidth="1"/>
    <col min="10763" max="11007" width="9.28515625" style="273"/>
    <col min="11008" max="11008" width="15" style="273" customWidth="1"/>
    <col min="11009" max="11009" width="12.7109375" style="273" customWidth="1"/>
    <col min="11010" max="11010" width="11.7109375" style="273" customWidth="1"/>
    <col min="11011" max="11011" width="44.85546875" style="273" customWidth="1"/>
    <col min="11012" max="11012" width="54.7109375" style="273" customWidth="1"/>
    <col min="11013" max="11013" width="15.28515625" style="273" customWidth="1"/>
    <col min="11014" max="11015" width="19.28515625" style="273" customWidth="1"/>
    <col min="11016" max="11016" width="13.85546875" style="273" customWidth="1"/>
    <col min="11017" max="11017" width="25.28515625" style="273" customWidth="1"/>
    <col min="11018" max="11018" width="16.28515625" style="273" customWidth="1"/>
    <col min="11019" max="11263" width="9.28515625" style="273"/>
    <col min="11264" max="11264" width="15" style="273" customWidth="1"/>
    <col min="11265" max="11265" width="12.7109375" style="273" customWidth="1"/>
    <col min="11266" max="11266" width="11.7109375" style="273" customWidth="1"/>
    <col min="11267" max="11267" width="44.85546875" style="273" customWidth="1"/>
    <col min="11268" max="11268" width="54.7109375" style="273" customWidth="1"/>
    <col min="11269" max="11269" width="15.28515625" style="273" customWidth="1"/>
    <col min="11270" max="11271" width="19.28515625" style="273" customWidth="1"/>
    <col min="11272" max="11272" width="13.85546875" style="273" customWidth="1"/>
    <col min="11273" max="11273" width="25.28515625" style="273" customWidth="1"/>
    <col min="11274" max="11274" width="16.28515625" style="273" customWidth="1"/>
    <col min="11275" max="11519" width="9.28515625" style="273"/>
    <col min="11520" max="11520" width="15" style="273" customWidth="1"/>
    <col min="11521" max="11521" width="12.7109375" style="273" customWidth="1"/>
    <col min="11522" max="11522" width="11.7109375" style="273" customWidth="1"/>
    <col min="11523" max="11523" width="44.85546875" style="273" customWidth="1"/>
    <col min="11524" max="11524" width="54.7109375" style="273" customWidth="1"/>
    <col min="11525" max="11525" width="15.28515625" style="273" customWidth="1"/>
    <col min="11526" max="11527" width="19.28515625" style="273" customWidth="1"/>
    <col min="11528" max="11528" width="13.85546875" style="273" customWidth="1"/>
    <col min="11529" max="11529" width="25.28515625" style="273" customWidth="1"/>
    <col min="11530" max="11530" width="16.28515625" style="273" customWidth="1"/>
    <col min="11531" max="11775" width="9.28515625" style="273"/>
    <col min="11776" max="11776" width="15" style="273" customWidth="1"/>
    <col min="11777" max="11777" width="12.7109375" style="273" customWidth="1"/>
    <col min="11778" max="11778" width="11.7109375" style="273" customWidth="1"/>
    <col min="11779" max="11779" width="44.85546875" style="273" customWidth="1"/>
    <col min="11780" max="11780" width="54.7109375" style="273" customWidth="1"/>
    <col min="11781" max="11781" width="15.28515625" style="273" customWidth="1"/>
    <col min="11782" max="11783" width="19.28515625" style="273" customWidth="1"/>
    <col min="11784" max="11784" width="13.85546875" style="273" customWidth="1"/>
    <col min="11785" max="11785" width="25.28515625" style="273" customWidth="1"/>
    <col min="11786" max="11786" width="16.28515625" style="273" customWidth="1"/>
    <col min="11787" max="12031" width="9.28515625" style="273"/>
    <col min="12032" max="12032" width="15" style="273" customWidth="1"/>
    <col min="12033" max="12033" width="12.7109375" style="273" customWidth="1"/>
    <col min="12034" max="12034" width="11.7109375" style="273" customWidth="1"/>
    <col min="12035" max="12035" width="44.85546875" style="273" customWidth="1"/>
    <col min="12036" max="12036" width="54.7109375" style="273" customWidth="1"/>
    <col min="12037" max="12037" width="15.28515625" style="273" customWidth="1"/>
    <col min="12038" max="12039" width="19.28515625" style="273" customWidth="1"/>
    <col min="12040" max="12040" width="13.85546875" style="273" customWidth="1"/>
    <col min="12041" max="12041" width="25.28515625" style="273" customWidth="1"/>
    <col min="12042" max="12042" width="16.28515625" style="273" customWidth="1"/>
    <col min="12043" max="12287" width="9.28515625" style="273"/>
    <col min="12288" max="12288" width="15" style="273" customWidth="1"/>
    <col min="12289" max="12289" width="12.7109375" style="273" customWidth="1"/>
    <col min="12290" max="12290" width="11.7109375" style="273" customWidth="1"/>
    <col min="12291" max="12291" width="44.85546875" style="273" customWidth="1"/>
    <col min="12292" max="12292" width="54.7109375" style="273" customWidth="1"/>
    <col min="12293" max="12293" width="15.28515625" style="273" customWidth="1"/>
    <col min="12294" max="12295" width="19.28515625" style="273" customWidth="1"/>
    <col min="12296" max="12296" width="13.85546875" style="273" customWidth="1"/>
    <col min="12297" max="12297" width="25.28515625" style="273" customWidth="1"/>
    <col min="12298" max="12298" width="16.28515625" style="273" customWidth="1"/>
    <col min="12299" max="12543" width="9.28515625" style="273"/>
    <col min="12544" max="12544" width="15" style="273" customWidth="1"/>
    <col min="12545" max="12545" width="12.7109375" style="273" customWidth="1"/>
    <col min="12546" max="12546" width="11.7109375" style="273" customWidth="1"/>
    <col min="12547" max="12547" width="44.85546875" style="273" customWidth="1"/>
    <col min="12548" max="12548" width="54.7109375" style="273" customWidth="1"/>
    <col min="12549" max="12549" width="15.28515625" style="273" customWidth="1"/>
    <col min="12550" max="12551" width="19.28515625" style="273" customWidth="1"/>
    <col min="12552" max="12552" width="13.85546875" style="273" customWidth="1"/>
    <col min="12553" max="12553" width="25.28515625" style="273" customWidth="1"/>
    <col min="12554" max="12554" width="16.28515625" style="273" customWidth="1"/>
    <col min="12555" max="12799" width="9.28515625" style="273"/>
    <col min="12800" max="12800" width="15" style="273" customWidth="1"/>
    <col min="12801" max="12801" width="12.7109375" style="273" customWidth="1"/>
    <col min="12802" max="12802" width="11.7109375" style="273" customWidth="1"/>
    <col min="12803" max="12803" width="44.85546875" style="273" customWidth="1"/>
    <col min="12804" max="12804" width="54.7109375" style="273" customWidth="1"/>
    <col min="12805" max="12805" width="15.28515625" style="273" customWidth="1"/>
    <col min="12806" max="12807" width="19.28515625" style="273" customWidth="1"/>
    <col min="12808" max="12808" width="13.85546875" style="273" customWidth="1"/>
    <col min="12809" max="12809" width="25.28515625" style="273" customWidth="1"/>
    <col min="12810" max="12810" width="16.28515625" style="273" customWidth="1"/>
    <col min="12811" max="13055" width="9.28515625" style="273"/>
    <col min="13056" max="13056" width="15" style="273" customWidth="1"/>
    <col min="13057" max="13057" width="12.7109375" style="273" customWidth="1"/>
    <col min="13058" max="13058" width="11.7109375" style="273" customWidth="1"/>
    <col min="13059" max="13059" width="44.85546875" style="273" customWidth="1"/>
    <col min="13060" max="13060" width="54.7109375" style="273" customWidth="1"/>
    <col min="13061" max="13061" width="15.28515625" style="273" customWidth="1"/>
    <col min="13062" max="13063" width="19.28515625" style="273" customWidth="1"/>
    <col min="13064" max="13064" width="13.85546875" style="273" customWidth="1"/>
    <col min="13065" max="13065" width="25.28515625" style="273" customWidth="1"/>
    <col min="13066" max="13066" width="16.28515625" style="273" customWidth="1"/>
    <col min="13067" max="13311" width="9.28515625" style="273"/>
    <col min="13312" max="13312" width="15" style="273" customWidth="1"/>
    <col min="13313" max="13313" width="12.7109375" style="273" customWidth="1"/>
    <col min="13314" max="13314" width="11.7109375" style="273" customWidth="1"/>
    <col min="13315" max="13315" width="44.85546875" style="273" customWidth="1"/>
    <col min="13316" max="13316" width="54.7109375" style="273" customWidth="1"/>
    <col min="13317" max="13317" width="15.28515625" style="273" customWidth="1"/>
    <col min="13318" max="13319" width="19.28515625" style="273" customWidth="1"/>
    <col min="13320" max="13320" width="13.85546875" style="273" customWidth="1"/>
    <col min="13321" max="13321" width="25.28515625" style="273" customWidth="1"/>
    <col min="13322" max="13322" width="16.28515625" style="273" customWidth="1"/>
    <col min="13323" max="13567" width="9.28515625" style="273"/>
    <col min="13568" max="13568" width="15" style="273" customWidth="1"/>
    <col min="13569" max="13569" width="12.7109375" style="273" customWidth="1"/>
    <col min="13570" max="13570" width="11.7109375" style="273" customWidth="1"/>
    <col min="13571" max="13571" width="44.85546875" style="273" customWidth="1"/>
    <col min="13572" max="13572" width="54.7109375" style="273" customWidth="1"/>
    <col min="13573" max="13573" width="15.28515625" style="273" customWidth="1"/>
    <col min="13574" max="13575" width="19.28515625" style="273" customWidth="1"/>
    <col min="13576" max="13576" width="13.85546875" style="273" customWidth="1"/>
    <col min="13577" max="13577" width="25.28515625" style="273" customWidth="1"/>
    <col min="13578" max="13578" width="16.28515625" style="273" customWidth="1"/>
    <col min="13579" max="13823" width="9.28515625" style="273"/>
    <col min="13824" max="13824" width="15" style="273" customWidth="1"/>
    <col min="13825" max="13825" width="12.7109375" style="273" customWidth="1"/>
    <col min="13826" max="13826" width="11.7109375" style="273" customWidth="1"/>
    <col min="13827" max="13827" width="44.85546875" style="273" customWidth="1"/>
    <col min="13828" max="13828" width="54.7109375" style="273" customWidth="1"/>
    <col min="13829" max="13829" width="15.28515625" style="273" customWidth="1"/>
    <col min="13830" max="13831" width="19.28515625" style="273" customWidth="1"/>
    <col min="13832" max="13832" width="13.85546875" style="273" customWidth="1"/>
    <col min="13833" max="13833" width="25.28515625" style="273" customWidth="1"/>
    <col min="13834" max="13834" width="16.28515625" style="273" customWidth="1"/>
    <col min="13835" max="14079" width="9.28515625" style="273"/>
    <col min="14080" max="14080" width="15" style="273" customWidth="1"/>
    <col min="14081" max="14081" width="12.7109375" style="273" customWidth="1"/>
    <col min="14082" max="14082" width="11.7109375" style="273" customWidth="1"/>
    <col min="14083" max="14083" width="44.85546875" style="273" customWidth="1"/>
    <col min="14084" max="14084" width="54.7109375" style="273" customWidth="1"/>
    <col min="14085" max="14085" width="15.28515625" style="273" customWidth="1"/>
    <col min="14086" max="14087" width="19.28515625" style="273" customWidth="1"/>
    <col min="14088" max="14088" width="13.85546875" style="273" customWidth="1"/>
    <col min="14089" max="14089" width="25.28515625" style="273" customWidth="1"/>
    <col min="14090" max="14090" width="16.28515625" style="273" customWidth="1"/>
    <col min="14091" max="14335" width="9.28515625" style="273"/>
    <col min="14336" max="14336" width="15" style="273" customWidth="1"/>
    <col min="14337" max="14337" width="12.7109375" style="273" customWidth="1"/>
    <col min="14338" max="14338" width="11.7109375" style="273" customWidth="1"/>
    <col min="14339" max="14339" width="44.85546875" style="273" customWidth="1"/>
    <col min="14340" max="14340" width="54.7109375" style="273" customWidth="1"/>
    <col min="14341" max="14341" width="15.28515625" style="273" customWidth="1"/>
    <col min="14342" max="14343" width="19.28515625" style="273" customWidth="1"/>
    <col min="14344" max="14344" width="13.85546875" style="273" customWidth="1"/>
    <col min="14345" max="14345" width="25.28515625" style="273" customWidth="1"/>
    <col min="14346" max="14346" width="16.28515625" style="273" customWidth="1"/>
    <col min="14347" max="14591" width="9.28515625" style="273"/>
    <col min="14592" max="14592" width="15" style="273" customWidth="1"/>
    <col min="14593" max="14593" width="12.7109375" style="273" customWidth="1"/>
    <col min="14594" max="14594" width="11.7109375" style="273" customWidth="1"/>
    <col min="14595" max="14595" width="44.85546875" style="273" customWidth="1"/>
    <col min="14596" max="14596" width="54.7109375" style="273" customWidth="1"/>
    <col min="14597" max="14597" width="15.28515625" style="273" customWidth="1"/>
    <col min="14598" max="14599" width="19.28515625" style="273" customWidth="1"/>
    <col min="14600" max="14600" width="13.85546875" style="273" customWidth="1"/>
    <col min="14601" max="14601" width="25.28515625" style="273" customWidth="1"/>
    <col min="14602" max="14602" width="16.28515625" style="273" customWidth="1"/>
    <col min="14603" max="14847" width="9.28515625" style="273"/>
    <col min="14848" max="14848" width="15" style="273" customWidth="1"/>
    <col min="14849" max="14849" width="12.7109375" style="273" customWidth="1"/>
    <col min="14850" max="14850" width="11.7109375" style="273" customWidth="1"/>
    <col min="14851" max="14851" width="44.85546875" style="273" customWidth="1"/>
    <col min="14852" max="14852" width="54.7109375" style="273" customWidth="1"/>
    <col min="14853" max="14853" width="15.28515625" style="273" customWidth="1"/>
    <col min="14854" max="14855" width="19.28515625" style="273" customWidth="1"/>
    <col min="14856" max="14856" width="13.85546875" style="273" customWidth="1"/>
    <col min="14857" max="14857" width="25.28515625" style="273" customWidth="1"/>
    <col min="14858" max="14858" width="16.28515625" style="273" customWidth="1"/>
    <col min="14859" max="15103" width="9.28515625" style="273"/>
    <col min="15104" max="15104" width="15" style="273" customWidth="1"/>
    <col min="15105" max="15105" width="12.7109375" style="273" customWidth="1"/>
    <col min="15106" max="15106" width="11.7109375" style="273" customWidth="1"/>
    <col min="15107" max="15107" width="44.85546875" style="273" customWidth="1"/>
    <col min="15108" max="15108" width="54.7109375" style="273" customWidth="1"/>
    <col min="15109" max="15109" width="15.28515625" style="273" customWidth="1"/>
    <col min="15110" max="15111" width="19.28515625" style="273" customWidth="1"/>
    <col min="15112" max="15112" width="13.85546875" style="273" customWidth="1"/>
    <col min="15113" max="15113" width="25.28515625" style="273" customWidth="1"/>
    <col min="15114" max="15114" width="16.28515625" style="273" customWidth="1"/>
    <col min="15115" max="15359" width="9.28515625" style="273"/>
    <col min="15360" max="15360" width="15" style="273" customWidth="1"/>
    <col min="15361" max="15361" width="12.7109375" style="273" customWidth="1"/>
    <col min="15362" max="15362" width="11.7109375" style="273" customWidth="1"/>
    <col min="15363" max="15363" width="44.85546875" style="273" customWidth="1"/>
    <col min="15364" max="15364" width="54.7109375" style="273" customWidth="1"/>
    <col min="15365" max="15365" width="15.28515625" style="273" customWidth="1"/>
    <col min="15366" max="15367" width="19.28515625" style="273" customWidth="1"/>
    <col min="15368" max="15368" width="13.85546875" style="273" customWidth="1"/>
    <col min="15369" max="15369" width="25.28515625" style="273" customWidth="1"/>
    <col min="15370" max="15370" width="16.28515625" style="273" customWidth="1"/>
    <col min="15371" max="15615" width="9.28515625" style="273"/>
    <col min="15616" max="15616" width="15" style="273" customWidth="1"/>
    <col min="15617" max="15617" width="12.7109375" style="273" customWidth="1"/>
    <col min="15618" max="15618" width="11.7109375" style="273" customWidth="1"/>
    <col min="15619" max="15619" width="44.85546875" style="273" customWidth="1"/>
    <col min="15620" max="15620" width="54.7109375" style="273" customWidth="1"/>
    <col min="15621" max="15621" width="15.28515625" style="273" customWidth="1"/>
    <col min="15622" max="15623" width="19.28515625" style="273" customWidth="1"/>
    <col min="15624" max="15624" width="13.85546875" style="273" customWidth="1"/>
    <col min="15625" max="15625" width="25.28515625" style="273" customWidth="1"/>
    <col min="15626" max="15626" width="16.28515625" style="273" customWidth="1"/>
    <col min="15627" max="15871" width="9.28515625" style="273"/>
    <col min="15872" max="15872" width="15" style="273" customWidth="1"/>
    <col min="15873" max="15873" width="12.7109375" style="273" customWidth="1"/>
    <col min="15874" max="15874" width="11.7109375" style="273" customWidth="1"/>
    <col min="15875" max="15875" width="44.85546875" style="273" customWidth="1"/>
    <col min="15876" max="15876" width="54.7109375" style="273" customWidth="1"/>
    <col min="15877" max="15877" width="15.28515625" style="273" customWidth="1"/>
    <col min="15878" max="15879" width="19.28515625" style="273" customWidth="1"/>
    <col min="15880" max="15880" width="13.85546875" style="273" customWidth="1"/>
    <col min="15881" max="15881" width="25.28515625" style="273" customWidth="1"/>
    <col min="15882" max="15882" width="16.28515625" style="273" customWidth="1"/>
    <col min="15883" max="16127" width="9.28515625" style="273"/>
    <col min="16128" max="16128" width="15" style="273" customWidth="1"/>
    <col min="16129" max="16129" width="12.7109375" style="273" customWidth="1"/>
    <col min="16130" max="16130" width="11.7109375" style="273" customWidth="1"/>
    <col min="16131" max="16131" width="44.85546875" style="273" customWidth="1"/>
    <col min="16132" max="16132" width="54.7109375" style="273" customWidth="1"/>
    <col min="16133" max="16133" width="15.28515625" style="273" customWidth="1"/>
    <col min="16134" max="16135" width="19.28515625" style="273" customWidth="1"/>
    <col min="16136" max="16136" width="13.85546875" style="273" customWidth="1"/>
    <col min="16137" max="16137" width="25.28515625" style="273" customWidth="1"/>
    <col min="16138" max="16138" width="16.28515625" style="273" customWidth="1"/>
    <col min="16139" max="16384" width="9.28515625" style="273"/>
  </cols>
  <sheetData>
    <row r="2" spans="1:10" ht="15.75" x14ac:dyDescent="0.25">
      <c r="I2" s="688" t="s">
        <v>417</v>
      </c>
      <c r="J2" s="4"/>
    </row>
    <row r="3" spans="1:10" ht="15.75" x14ac:dyDescent="0.25">
      <c r="I3" s="688" t="s">
        <v>620</v>
      </c>
      <c r="J3" s="4"/>
    </row>
    <row r="4" spans="1:10" ht="15.75" x14ac:dyDescent="0.25">
      <c r="I4" s="743" t="s">
        <v>8</v>
      </c>
      <c r="J4" s="743"/>
    </row>
    <row r="5" spans="1:10" ht="15.75" x14ac:dyDescent="0.25">
      <c r="I5" s="743" t="s">
        <v>510</v>
      </c>
      <c r="J5" s="743"/>
    </row>
    <row r="6" spans="1:10" ht="15.75" x14ac:dyDescent="0.25">
      <c r="I6" s="597" t="s">
        <v>602</v>
      </c>
      <c r="J6" s="7"/>
    </row>
    <row r="7" spans="1:10" ht="15.75" x14ac:dyDescent="0.25">
      <c r="I7" s="598" t="s">
        <v>561</v>
      </c>
      <c r="J7" s="599"/>
    </row>
    <row r="8" spans="1:10" ht="15.75" x14ac:dyDescent="0.25">
      <c r="I8" s="704" t="s">
        <v>562</v>
      </c>
      <c r="J8" s="704"/>
    </row>
    <row r="9" spans="1:10" ht="14.1" customHeight="1" x14ac:dyDescent="0.25">
      <c r="G9" s="277"/>
      <c r="H9" s="277"/>
      <c r="I9" s="600"/>
      <c r="J9" s="601"/>
    </row>
    <row r="10" spans="1:10" ht="20.25" customHeight="1" x14ac:dyDescent="0.25">
      <c r="G10" s="277"/>
      <c r="H10" s="277"/>
      <c r="I10" s="600"/>
      <c r="J10" s="601"/>
    </row>
    <row r="11" spans="1:10" ht="15.75" x14ac:dyDescent="0.25">
      <c r="G11" s="277"/>
      <c r="H11" s="277"/>
      <c r="I11" s="602"/>
      <c r="J11" s="601"/>
    </row>
    <row r="12" spans="1:10" s="56" customFormat="1" ht="15.75" x14ac:dyDescent="0.25">
      <c r="A12" s="273"/>
      <c r="B12" s="274"/>
      <c r="C12" s="275"/>
      <c r="D12" s="276"/>
      <c r="E12" s="277"/>
      <c r="F12" s="275"/>
      <c r="G12" s="277"/>
      <c r="H12" s="277"/>
      <c r="I12" s="603"/>
      <c r="J12" s="600"/>
    </row>
    <row r="13" spans="1:10" ht="27" customHeight="1" x14ac:dyDescent="0.25">
      <c r="A13" s="786" t="s">
        <v>604</v>
      </c>
      <c r="B13" s="786"/>
      <c r="C13" s="786"/>
      <c r="D13" s="786"/>
      <c r="E13" s="786"/>
      <c r="F13" s="786"/>
      <c r="G13" s="786"/>
      <c r="H13" s="786"/>
      <c r="I13" s="786"/>
      <c r="J13" s="786"/>
    </row>
    <row r="14" spans="1:10" ht="28.35" customHeight="1" x14ac:dyDescent="0.25">
      <c r="A14" s="787">
        <v>1559100000</v>
      </c>
      <c r="B14" s="787"/>
      <c r="C14" s="787"/>
      <c r="D14" s="788"/>
      <c r="E14" s="788"/>
      <c r="F14" s="788"/>
      <c r="G14" s="788"/>
      <c r="H14" s="788"/>
      <c r="I14" s="788"/>
      <c r="J14" s="788"/>
    </row>
    <row r="15" spans="1:10" ht="22.15" customHeight="1" thickBot="1" x14ac:dyDescent="0.3">
      <c r="A15" s="789" t="s">
        <v>0</v>
      </c>
      <c r="B15" s="789"/>
      <c r="C15" s="789"/>
      <c r="D15" s="250"/>
      <c r="E15" s="250"/>
      <c r="F15" s="281"/>
      <c r="G15" s="250"/>
      <c r="H15" s="250"/>
      <c r="I15" s="250"/>
      <c r="J15" s="250"/>
    </row>
    <row r="16" spans="1:10" s="56" customFormat="1" ht="77.25" customHeight="1" x14ac:dyDescent="0.25">
      <c r="A16" s="790" t="s">
        <v>10</v>
      </c>
      <c r="B16" s="792" t="s">
        <v>11</v>
      </c>
      <c r="C16" s="794" t="s">
        <v>174</v>
      </c>
      <c r="D16" s="792" t="s">
        <v>175</v>
      </c>
      <c r="E16" s="794" t="s">
        <v>605</v>
      </c>
      <c r="F16" s="792" t="s">
        <v>606</v>
      </c>
      <c r="G16" s="794" t="s">
        <v>607</v>
      </c>
      <c r="H16" s="797" t="s">
        <v>608</v>
      </c>
      <c r="I16" s="792" t="s">
        <v>609</v>
      </c>
      <c r="J16" s="797" t="s">
        <v>610</v>
      </c>
    </row>
    <row r="17" spans="1:15" s="56" customFormat="1" ht="157.9" customHeight="1" thickBot="1" x14ac:dyDescent="0.3">
      <c r="A17" s="791"/>
      <c r="B17" s="793"/>
      <c r="C17" s="795"/>
      <c r="D17" s="793"/>
      <c r="E17" s="795"/>
      <c r="F17" s="793"/>
      <c r="G17" s="795"/>
      <c r="H17" s="798"/>
      <c r="I17" s="793"/>
      <c r="J17" s="798"/>
    </row>
    <row r="18" spans="1:15" s="287" customFormat="1" ht="24" customHeight="1" thickBot="1" x14ac:dyDescent="0.3">
      <c r="A18" s="283" t="s">
        <v>183</v>
      </c>
      <c r="B18" s="255" t="s">
        <v>184</v>
      </c>
      <c r="C18" s="284" t="s">
        <v>185</v>
      </c>
      <c r="D18" s="255" t="s">
        <v>227</v>
      </c>
      <c r="E18" s="255" t="s">
        <v>186</v>
      </c>
      <c r="F18" s="255" t="s">
        <v>187</v>
      </c>
      <c r="G18" s="255" t="s">
        <v>188</v>
      </c>
      <c r="H18" s="284" t="s">
        <v>189</v>
      </c>
      <c r="I18" s="284" t="s">
        <v>190</v>
      </c>
      <c r="J18" s="285">
        <v>10</v>
      </c>
    </row>
    <row r="19" spans="1:15" s="287" customFormat="1" ht="21" thickBot="1" x14ac:dyDescent="0.3">
      <c r="A19" s="99"/>
      <c r="B19" s="288"/>
      <c r="C19" s="289"/>
      <c r="D19" s="604"/>
      <c r="E19" s="100"/>
      <c r="F19" s="101"/>
      <c r="G19" s="102"/>
      <c r="H19" s="103"/>
      <c r="I19" s="103"/>
      <c r="J19" s="104"/>
    </row>
    <row r="20" spans="1:15" s="287" customFormat="1" ht="60" customHeight="1" thickBot="1" x14ac:dyDescent="0.3">
      <c r="A20" s="106"/>
      <c r="B20" s="290"/>
      <c r="C20" s="290"/>
      <c r="D20" s="605"/>
      <c r="E20" s="107"/>
      <c r="F20" s="108"/>
      <c r="G20" s="109"/>
      <c r="H20" s="110"/>
      <c r="I20" s="110"/>
      <c r="J20" s="111"/>
    </row>
    <row r="21" spans="1:15" ht="21" thickBot="1" x14ac:dyDescent="0.3">
      <c r="A21" s="305" t="s">
        <v>192</v>
      </c>
      <c r="B21" s="101" t="s">
        <v>192</v>
      </c>
      <c r="C21" s="101" t="s">
        <v>192</v>
      </c>
      <c r="D21" s="100" t="s">
        <v>147</v>
      </c>
      <c r="E21" s="118" t="s">
        <v>192</v>
      </c>
      <c r="F21" s="119" t="s">
        <v>192</v>
      </c>
      <c r="G21" s="120" t="s">
        <v>192</v>
      </c>
      <c r="H21" s="120" t="s">
        <v>192</v>
      </c>
      <c r="I21" s="120" t="s">
        <v>192</v>
      </c>
      <c r="J21" s="120" t="s">
        <v>192</v>
      </c>
      <c r="L21" s="519"/>
    </row>
    <row r="22" spans="1:15" ht="20.25" x14ac:dyDescent="0.25">
      <c r="A22" s="306"/>
      <c r="B22" s="307"/>
      <c r="C22" s="307"/>
      <c r="D22" s="308"/>
      <c r="E22" s="309"/>
      <c r="F22" s="310"/>
      <c r="G22" s="311"/>
      <c r="H22" s="311"/>
      <c r="I22" s="311"/>
      <c r="J22" s="122"/>
    </row>
    <row r="23" spans="1:15" s="127" customFormat="1" ht="49.9" customHeight="1" x14ac:dyDescent="0.3">
      <c r="A23" s="796" t="s">
        <v>597</v>
      </c>
      <c r="B23" s="796"/>
      <c r="C23" s="796"/>
      <c r="D23" s="796"/>
      <c r="E23" s="796"/>
      <c r="F23" s="796"/>
      <c r="G23" s="796"/>
      <c r="H23" s="796"/>
      <c r="I23" s="796"/>
      <c r="J23" s="796"/>
      <c r="K23" s="124"/>
      <c r="L23" s="689"/>
      <c r="M23" s="689"/>
      <c r="N23" s="125"/>
      <c r="O23" s="126"/>
    </row>
    <row r="25" spans="1:15" s="62" customFormat="1" ht="20.25" x14ac:dyDescent="0.3">
      <c r="A25" s="128"/>
      <c r="B25" s="128"/>
      <c r="G25" s="313"/>
      <c r="J25" s="516"/>
    </row>
    <row r="26" spans="1:15" s="130" customFormat="1" ht="21" x14ac:dyDescent="0.35">
      <c r="A26" s="129"/>
      <c r="B26" s="129"/>
    </row>
    <row r="27" spans="1:15" s="314" customFormat="1" ht="20.25" x14ac:dyDescent="0.3">
      <c r="B27" s="315"/>
      <c r="C27" s="316"/>
      <c r="E27" s="317"/>
      <c r="F27" s="316"/>
      <c r="G27" s="313"/>
      <c r="H27" s="313"/>
      <c r="I27" s="313"/>
      <c r="J27" s="686"/>
    </row>
    <row r="28" spans="1:15" x14ac:dyDescent="0.25">
      <c r="B28" s="273"/>
      <c r="C28" s="273"/>
      <c r="D28" s="273"/>
      <c r="E28" s="273"/>
      <c r="F28" s="273"/>
      <c r="G28" s="273"/>
      <c r="H28" s="273"/>
      <c r="I28" s="273"/>
      <c r="J28" s="273"/>
    </row>
    <row r="29" spans="1:15" x14ac:dyDescent="0.25">
      <c r="B29" s="273"/>
      <c r="C29" s="273"/>
      <c r="D29" s="273"/>
      <c r="E29" s="273"/>
      <c r="F29" s="273"/>
      <c r="G29" s="273"/>
      <c r="H29" s="273"/>
      <c r="I29" s="273"/>
      <c r="J29" s="273"/>
    </row>
  </sheetData>
  <mergeCells count="18">
    <mergeCell ref="A23:J23"/>
    <mergeCell ref="F16:F17"/>
    <mergeCell ref="G16:G17"/>
    <mergeCell ref="H16:H17"/>
    <mergeCell ref="I16:I17"/>
    <mergeCell ref="J16:J17"/>
    <mergeCell ref="E16:E17"/>
    <mergeCell ref="A15:C15"/>
    <mergeCell ref="A16:A17"/>
    <mergeCell ref="B16:B17"/>
    <mergeCell ref="C16:C17"/>
    <mergeCell ref="D16:D17"/>
    <mergeCell ref="I4:J4"/>
    <mergeCell ref="I5:J5"/>
    <mergeCell ref="I8:J8"/>
    <mergeCell ref="A13:J13"/>
    <mergeCell ref="A14:C14"/>
    <mergeCell ref="D14:J14"/>
  </mergeCells>
  <pageMargins left="0.78740157480314965" right="0.78740157480314965" top="1.1811023622047245" bottom="0.3937007874015748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3"/>
  <sheetViews>
    <sheetView view="pageBreakPreview" zoomScale="82" zoomScaleNormal="80" zoomScaleSheetLayoutView="82" workbookViewId="0">
      <selection activeCell="E9" sqref="E9"/>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2" spans="1:10" ht="15.75" x14ac:dyDescent="0.25">
      <c r="H2" s="3" t="s">
        <v>603</v>
      </c>
      <c r="I2" s="4"/>
      <c r="J2" s="5"/>
    </row>
    <row r="3" spans="1:10" ht="15.75" x14ac:dyDescent="0.25">
      <c r="H3" s="3" t="s">
        <v>621</v>
      </c>
      <c r="I3" s="4"/>
      <c r="J3" s="5"/>
    </row>
    <row r="4" spans="1:10" ht="15.75" x14ac:dyDescent="0.25">
      <c r="H4" s="3" t="s">
        <v>8</v>
      </c>
      <c r="I4" s="4"/>
      <c r="J4" s="5"/>
    </row>
    <row r="5" spans="1:10" ht="15.75" x14ac:dyDescent="0.25">
      <c r="H5" s="3" t="s">
        <v>510</v>
      </c>
      <c r="I5" s="4"/>
      <c r="J5" s="5"/>
    </row>
    <row r="6" spans="1:10" ht="15.75" x14ac:dyDescent="0.25">
      <c r="H6" s="6" t="s">
        <v>509</v>
      </c>
      <c r="I6" s="7"/>
      <c r="J6" s="5"/>
    </row>
    <row r="7" spans="1:10" ht="15.75" x14ac:dyDescent="0.25">
      <c r="H7" s="6" t="s">
        <v>494</v>
      </c>
      <c r="I7" s="4"/>
      <c r="J7" s="5"/>
    </row>
    <row r="8" spans="1:10" ht="15.75" x14ac:dyDescent="0.25">
      <c r="H8" s="5" t="s">
        <v>418</v>
      </c>
      <c r="I8" s="3"/>
      <c r="J8" s="5"/>
    </row>
    <row r="9" spans="1:10" ht="15.75" x14ac:dyDescent="0.25">
      <c r="I9" s="5"/>
      <c r="J9" s="12"/>
    </row>
    <row r="10" spans="1:10" ht="15.75" x14ac:dyDescent="0.25">
      <c r="H10" s="5"/>
      <c r="I10" s="5"/>
      <c r="J10" s="12"/>
    </row>
    <row r="11" spans="1:10" ht="20.25" x14ac:dyDescent="0.3">
      <c r="A11" s="719" t="s">
        <v>508</v>
      </c>
      <c r="B11" s="720"/>
      <c r="C11" s="720"/>
      <c r="D11" s="720"/>
      <c r="E11" s="720"/>
      <c r="F11" s="720"/>
      <c r="G11" s="720"/>
      <c r="H11" s="720"/>
      <c r="I11" s="720"/>
      <c r="J11" s="720"/>
    </row>
    <row r="13" spans="1:10" ht="15.75" x14ac:dyDescent="0.25">
      <c r="A13" s="752">
        <v>1559100000</v>
      </c>
      <c r="B13" s="752"/>
    </row>
    <row r="14" spans="1:10" ht="16.5" thickBot="1" x14ac:dyDescent="0.3">
      <c r="A14" s="1" t="s">
        <v>0</v>
      </c>
      <c r="B14" s="1"/>
      <c r="J14" s="13" t="s">
        <v>9</v>
      </c>
    </row>
    <row r="15" spans="1:10" ht="15.75" x14ac:dyDescent="0.25">
      <c r="A15" s="802" t="s">
        <v>10</v>
      </c>
      <c r="B15" s="804" t="s">
        <v>11</v>
      </c>
      <c r="C15" s="804" t="s">
        <v>12</v>
      </c>
      <c r="D15" s="806" t="s">
        <v>13</v>
      </c>
      <c r="E15" s="799" t="s">
        <v>148</v>
      </c>
      <c r="F15" s="799" t="s">
        <v>149</v>
      </c>
      <c r="G15" s="724" t="s">
        <v>2</v>
      </c>
      <c r="H15" s="799" t="s">
        <v>3</v>
      </c>
      <c r="I15" s="799" t="s">
        <v>4</v>
      </c>
      <c r="J15" s="801"/>
    </row>
    <row r="16" spans="1:10" ht="106.5" customHeight="1" thickBot="1" x14ac:dyDescent="0.3">
      <c r="A16" s="803"/>
      <c r="B16" s="805"/>
      <c r="C16" s="805"/>
      <c r="D16" s="807"/>
      <c r="E16" s="800"/>
      <c r="F16" s="800"/>
      <c r="G16" s="726"/>
      <c r="H16" s="800"/>
      <c r="I16" s="521" t="s">
        <v>5</v>
      </c>
      <c r="J16" s="14" t="s">
        <v>6</v>
      </c>
    </row>
    <row r="17" spans="1:10" ht="16.5" thickBot="1" x14ac:dyDescent="0.3">
      <c r="A17" s="15">
        <v>1</v>
      </c>
      <c r="B17" s="16">
        <v>2</v>
      </c>
      <c r="C17" s="16">
        <v>3</v>
      </c>
      <c r="D17" s="131">
        <v>4</v>
      </c>
      <c r="E17" s="16">
        <v>5</v>
      </c>
      <c r="F17" s="16">
        <v>6</v>
      </c>
      <c r="G17" s="17">
        <v>7</v>
      </c>
      <c r="H17" s="16">
        <v>8</v>
      </c>
      <c r="I17" s="18">
        <v>9</v>
      </c>
      <c r="J17" s="19">
        <v>10</v>
      </c>
    </row>
    <row r="18" spans="1:10" ht="55.5" customHeight="1" thickBot="1" x14ac:dyDescent="0.3">
      <c r="A18" s="428" t="s">
        <v>15</v>
      </c>
      <c r="B18" s="429" t="s">
        <v>16</v>
      </c>
      <c r="C18" s="429" t="s">
        <v>16</v>
      </c>
      <c r="D18" s="430" t="s">
        <v>17</v>
      </c>
      <c r="E18" s="431" t="s">
        <v>16</v>
      </c>
      <c r="F18" s="431" t="s">
        <v>16</v>
      </c>
      <c r="G18" s="23">
        <f t="shared" ref="G18:G24" si="0">H18+I18</f>
        <v>54412154</v>
      </c>
      <c r="H18" s="23">
        <f>H19</f>
        <v>52863467</v>
      </c>
      <c r="I18" s="24">
        <f>I19</f>
        <v>1548687</v>
      </c>
      <c r="J18" s="25">
        <f>J19</f>
        <v>1548687</v>
      </c>
    </row>
    <row r="19" spans="1:10" ht="49.5" customHeight="1" x14ac:dyDescent="0.25">
      <c r="A19" s="42" t="s">
        <v>18</v>
      </c>
      <c r="B19" s="43" t="s">
        <v>16</v>
      </c>
      <c r="C19" s="43" t="s">
        <v>16</v>
      </c>
      <c r="D19" s="57" t="s">
        <v>17</v>
      </c>
      <c r="E19" s="28" t="s">
        <v>16</v>
      </c>
      <c r="F19" s="28" t="s">
        <v>16</v>
      </c>
      <c r="G19" s="39">
        <f t="shared" si="0"/>
        <v>54412154</v>
      </c>
      <c r="H19" s="40">
        <f>H20+H21+H22+H23+H25+H26+H27+H28+H29+H31+H30+H24</f>
        <v>52863467</v>
      </c>
      <c r="I19" s="40">
        <f t="shared" ref="I19:J19" si="1">I20+I21+I22+I23+I25+I26+I27+I28+I29+I31+I30+I24</f>
        <v>1548687</v>
      </c>
      <c r="J19" s="40">
        <f t="shared" si="1"/>
        <v>1548687</v>
      </c>
    </row>
    <row r="20" spans="1:10" ht="99.75" customHeight="1" x14ac:dyDescent="0.25">
      <c r="A20" s="365" t="s">
        <v>362</v>
      </c>
      <c r="B20" s="485" t="s">
        <v>363</v>
      </c>
      <c r="C20" s="485" t="s">
        <v>19</v>
      </c>
      <c r="D20" s="32" t="s">
        <v>364</v>
      </c>
      <c r="E20" s="50" t="s">
        <v>473</v>
      </c>
      <c r="F20" s="562" t="s">
        <v>487</v>
      </c>
      <c r="G20" s="591">
        <f t="shared" si="0"/>
        <v>234240</v>
      </c>
      <c r="H20" s="29">
        <v>234240</v>
      </c>
      <c r="I20" s="40"/>
      <c r="J20" s="41"/>
    </row>
    <row r="21" spans="1:10" ht="128.25" customHeight="1" x14ac:dyDescent="0.25">
      <c r="A21" s="457" t="s">
        <v>517</v>
      </c>
      <c r="B21" s="389" t="s">
        <v>415</v>
      </c>
      <c r="C21" s="485">
        <v>133</v>
      </c>
      <c r="D21" s="390" t="s">
        <v>438</v>
      </c>
      <c r="E21" s="50" t="s">
        <v>439</v>
      </c>
      <c r="F21" s="562" t="s">
        <v>550</v>
      </c>
      <c r="G21" s="29">
        <f t="shared" si="0"/>
        <v>107400</v>
      </c>
      <c r="H21" s="30">
        <v>107400</v>
      </c>
      <c r="I21" s="40"/>
      <c r="J21" s="41"/>
    </row>
    <row r="22" spans="1:10" ht="69" customHeight="1" x14ac:dyDescent="0.25">
      <c r="A22" s="92" t="s">
        <v>20</v>
      </c>
      <c r="B22" s="485" t="s">
        <v>21</v>
      </c>
      <c r="C22" s="485" t="s">
        <v>22</v>
      </c>
      <c r="D22" s="58" t="s">
        <v>23</v>
      </c>
      <c r="E22" s="246" t="s">
        <v>278</v>
      </c>
      <c r="F22" s="388" t="s">
        <v>558</v>
      </c>
      <c r="G22" s="8">
        <f t="shared" si="0"/>
        <v>10094100</v>
      </c>
      <c r="H22" s="33">
        <v>10094100</v>
      </c>
      <c r="I22" s="33">
        <v>0</v>
      </c>
      <c r="J22" s="34">
        <v>0</v>
      </c>
    </row>
    <row r="23" spans="1:10" ht="99.75" customHeight="1" x14ac:dyDescent="0.25">
      <c r="A23" s="92" t="s">
        <v>20</v>
      </c>
      <c r="B23" s="485" t="s">
        <v>21</v>
      </c>
      <c r="C23" s="485" t="s">
        <v>22</v>
      </c>
      <c r="D23" s="58" t="s">
        <v>23</v>
      </c>
      <c r="E23" s="246" t="s">
        <v>277</v>
      </c>
      <c r="F23" s="246" t="s">
        <v>559</v>
      </c>
      <c r="G23" s="8">
        <f t="shared" si="0"/>
        <v>14362702</v>
      </c>
      <c r="H23" s="33">
        <v>14362702</v>
      </c>
      <c r="I23" s="33">
        <v>0</v>
      </c>
      <c r="J23" s="34">
        <f>I23</f>
        <v>0</v>
      </c>
    </row>
    <row r="24" spans="1:10" ht="79.900000000000006" customHeight="1" x14ac:dyDescent="0.25">
      <c r="A24" s="92" t="s">
        <v>20</v>
      </c>
      <c r="B24" s="690" t="s">
        <v>21</v>
      </c>
      <c r="C24" s="690" t="s">
        <v>22</v>
      </c>
      <c r="D24" s="58" t="s">
        <v>23</v>
      </c>
      <c r="E24" s="32" t="s">
        <v>615</v>
      </c>
      <c r="F24" s="32" t="s">
        <v>616</v>
      </c>
      <c r="G24" s="8">
        <f t="shared" si="0"/>
        <v>1548687</v>
      </c>
      <c r="H24" s="33"/>
      <c r="I24" s="33">
        <v>1548687</v>
      </c>
      <c r="J24" s="34">
        <f>I24</f>
        <v>1548687</v>
      </c>
    </row>
    <row r="25" spans="1:10" ht="81" customHeight="1" x14ac:dyDescent="0.25">
      <c r="A25" s="92" t="s">
        <v>24</v>
      </c>
      <c r="B25" s="485" t="s">
        <v>25</v>
      </c>
      <c r="C25" s="485" t="s">
        <v>26</v>
      </c>
      <c r="D25" s="58" t="s">
        <v>27</v>
      </c>
      <c r="E25" s="32" t="s">
        <v>440</v>
      </c>
      <c r="F25" s="246" t="s">
        <v>544</v>
      </c>
      <c r="G25" s="8">
        <f t="shared" ref="G25:G31" si="2">H25+I25</f>
        <v>829404</v>
      </c>
      <c r="H25" s="33">
        <v>829404</v>
      </c>
      <c r="I25" s="33">
        <f>J25</f>
        <v>0</v>
      </c>
      <c r="J25" s="34"/>
    </row>
    <row r="26" spans="1:10" ht="81" customHeight="1" x14ac:dyDescent="0.25">
      <c r="A26" s="391" t="s">
        <v>445</v>
      </c>
      <c r="B26" s="10">
        <v>2152</v>
      </c>
      <c r="C26" s="392" t="s">
        <v>446</v>
      </c>
      <c r="D26" s="133" t="s">
        <v>27</v>
      </c>
      <c r="E26" s="331" t="s">
        <v>441</v>
      </c>
      <c r="F26" s="427" t="s">
        <v>545</v>
      </c>
      <c r="G26" s="36">
        <f t="shared" si="2"/>
        <v>2932512</v>
      </c>
      <c r="H26" s="37">
        <v>2932512</v>
      </c>
      <c r="I26" s="37">
        <v>0</v>
      </c>
      <c r="J26" s="38">
        <v>0</v>
      </c>
    </row>
    <row r="27" spans="1:10" ht="83.45" customHeight="1" x14ac:dyDescent="0.25">
      <c r="A27" s="92" t="s">
        <v>31</v>
      </c>
      <c r="B27" s="485" t="s">
        <v>32</v>
      </c>
      <c r="C27" s="485" t="s">
        <v>33</v>
      </c>
      <c r="D27" s="32" t="s">
        <v>34</v>
      </c>
      <c r="E27" s="32" t="s">
        <v>442</v>
      </c>
      <c r="F27" s="246" t="s">
        <v>546</v>
      </c>
      <c r="G27" s="8">
        <f t="shared" si="2"/>
        <v>155496</v>
      </c>
      <c r="H27" s="33">
        <v>155496</v>
      </c>
      <c r="I27" s="33">
        <v>0</v>
      </c>
      <c r="J27" s="34">
        <v>0</v>
      </c>
    </row>
    <row r="28" spans="1:10" ht="63.6" hidden="1" customHeight="1" x14ac:dyDescent="0.25">
      <c r="A28" s="48" t="s">
        <v>31</v>
      </c>
      <c r="B28" s="49" t="s">
        <v>32</v>
      </c>
      <c r="C28" s="49" t="s">
        <v>33</v>
      </c>
      <c r="D28" s="60" t="s">
        <v>34</v>
      </c>
      <c r="E28" s="50"/>
      <c r="F28" s="50"/>
      <c r="G28" s="29">
        <f t="shared" si="2"/>
        <v>0</v>
      </c>
      <c r="H28" s="30"/>
      <c r="I28" s="30">
        <v>0</v>
      </c>
      <c r="J28" s="31">
        <v>0</v>
      </c>
    </row>
    <row r="29" spans="1:10" ht="80.45" customHeight="1" x14ac:dyDescent="0.25">
      <c r="A29" s="92" t="s">
        <v>35</v>
      </c>
      <c r="B29" s="485" t="s">
        <v>36</v>
      </c>
      <c r="C29" s="485" t="s">
        <v>37</v>
      </c>
      <c r="D29" s="58" t="s">
        <v>38</v>
      </c>
      <c r="E29" s="246" t="s">
        <v>549</v>
      </c>
      <c r="F29" s="246" t="s">
        <v>548</v>
      </c>
      <c r="G29" s="8">
        <f t="shared" si="2"/>
        <v>406200</v>
      </c>
      <c r="H29" s="33">
        <v>406200</v>
      </c>
      <c r="I29" s="33">
        <v>0</v>
      </c>
      <c r="J29" s="34">
        <v>0</v>
      </c>
    </row>
    <row r="30" spans="1:10" ht="69" customHeight="1" x14ac:dyDescent="0.25">
      <c r="A30" s="55" t="s">
        <v>150</v>
      </c>
      <c r="B30" s="333">
        <v>8230</v>
      </c>
      <c r="C30" s="485" t="s">
        <v>37</v>
      </c>
      <c r="D30" s="59" t="s">
        <v>151</v>
      </c>
      <c r="E30" s="687" t="s">
        <v>555</v>
      </c>
      <c r="F30" s="246" t="s">
        <v>556</v>
      </c>
      <c r="G30" s="8">
        <f t="shared" si="2"/>
        <v>20158706</v>
      </c>
      <c r="H30" s="33">
        <v>20158706</v>
      </c>
      <c r="I30" s="33">
        <v>0</v>
      </c>
      <c r="J30" s="34">
        <v>0</v>
      </c>
    </row>
    <row r="31" spans="1:10" ht="97.5" customHeight="1" thickBot="1" x14ac:dyDescent="0.3">
      <c r="A31" s="9" t="s">
        <v>39</v>
      </c>
      <c r="B31" s="10" t="s">
        <v>40</v>
      </c>
      <c r="C31" s="10" t="s">
        <v>41</v>
      </c>
      <c r="D31" s="133" t="s">
        <v>42</v>
      </c>
      <c r="E31" s="35" t="s">
        <v>541</v>
      </c>
      <c r="F31" s="427" t="s">
        <v>543</v>
      </c>
      <c r="G31" s="36">
        <f t="shared" si="2"/>
        <v>3582707</v>
      </c>
      <c r="H31" s="37">
        <v>3582707</v>
      </c>
      <c r="I31" s="37">
        <v>0</v>
      </c>
      <c r="J31" s="38">
        <v>0</v>
      </c>
    </row>
    <row r="32" spans="1:10" ht="50.25" customHeight="1" thickBot="1" x14ac:dyDescent="0.3">
      <c r="A32" s="428" t="s">
        <v>43</v>
      </c>
      <c r="B32" s="429" t="s">
        <v>16</v>
      </c>
      <c r="C32" s="429" t="s">
        <v>16</v>
      </c>
      <c r="D32" s="430" t="s">
        <v>44</v>
      </c>
      <c r="E32" s="431" t="s">
        <v>16</v>
      </c>
      <c r="F32" s="431" t="s">
        <v>16</v>
      </c>
      <c r="G32" s="23">
        <f>H32+I32</f>
        <v>11298497</v>
      </c>
      <c r="H32" s="23">
        <f>H33</f>
        <v>11298497</v>
      </c>
      <c r="I32" s="23">
        <f>I33</f>
        <v>0</v>
      </c>
      <c r="J32" s="432">
        <f>J33</f>
        <v>0</v>
      </c>
    </row>
    <row r="33" spans="1:10" ht="47.25" x14ac:dyDescent="0.25">
      <c r="A33" s="26" t="s">
        <v>45</v>
      </c>
      <c r="B33" s="27" t="s">
        <v>16</v>
      </c>
      <c r="C33" s="27" t="s">
        <v>16</v>
      </c>
      <c r="D33" s="57" t="s">
        <v>44</v>
      </c>
      <c r="E33" s="28" t="s">
        <v>16</v>
      </c>
      <c r="F33" s="28" t="s">
        <v>16</v>
      </c>
      <c r="G33" s="39">
        <f>H33+I33</f>
        <v>11298497</v>
      </c>
      <c r="H33" s="40">
        <f>H34+H35+H36+H37+H38+H39+H40+H41</f>
        <v>11298497</v>
      </c>
      <c r="I33" s="40">
        <f>I34+I35+I36+I37+I38+I39</f>
        <v>0</v>
      </c>
      <c r="J33" s="41">
        <f>J34+J35+J36+J37+J38+J39</f>
        <v>0</v>
      </c>
    </row>
    <row r="34" spans="1:10" ht="75" customHeight="1" x14ac:dyDescent="0.25">
      <c r="A34" s="92" t="s">
        <v>47</v>
      </c>
      <c r="B34" s="485">
        <v>1010</v>
      </c>
      <c r="C34" s="485" t="s">
        <v>49</v>
      </c>
      <c r="D34" s="58" t="s">
        <v>50</v>
      </c>
      <c r="E34" s="32" t="s">
        <v>530</v>
      </c>
      <c r="F34" s="32" t="s">
        <v>601</v>
      </c>
      <c r="G34" s="8">
        <f t="shared" ref="G34:G41" si="3">H34+I34</f>
        <v>1158523</v>
      </c>
      <c r="H34" s="8">
        <f>750111+408412</f>
        <v>1158523</v>
      </c>
      <c r="I34" s="33">
        <v>0</v>
      </c>
      <c r="J34" s="34">
        <v>0</v>
      </c>
    </row>
    <row r="35" spans="1:10" ht="71.25" customHeight="1" x14ac:dyDescent="0.25">
      <c r="A35" s="92" t="s">
        <v>51</v>
      </c>
      <c r="B35" s="485" t="s">
        <v>52</v>
      </c>
      <c r="C35" s="485" t="s">
        <v>53</v>
      </c>
      <c r="D35" s="58" t="s">
        <v>54</v>
      </c>
      <c r="E35" s="32" t="s">
        <v>530</v>
      </c>
      <c r="F35" s="32" t="s">
        <v>601</v>
      </c>
      <c r="G35" s="8">
        <f t="shared" si="3"/>
        <v>8934529</v>
      </c>
      <c r="H35" s="8">
        <f>8619633+314896</f>
        <v>8934529</v>
      </c>
      <c r="I35" s="33">
        <v>0</v>
      </c>
      <c r="J35" s="34">
        <v>0</v>
      </c>
    </row>
    <row r="36" spans="1:10" ht="72" customHeight="1" x14ac:dyDescent="0.25">
      <c r="A36" s="92" t="s">
        <v>55</v>
      </c>
      <c r="B36" s="485" t="s">
        <v>56</v>
      </c>
      <c r="C36" s="485" t="s">
        <v>57</v>
      </c>
      <c r="D36" s="58" t="s">
        <v>58</v>
      </c>
      <c r="E36" s="32" t="s">
        <v>530</v>
      </c>
      <c r="F36" s="32" t="s">
        <v>601</v>
      </c>
      <c r="G36" s="8">
        <f t="shared" si="3"/>
        <v>40159</v>
      </c>
      <c r="H36" s="33">
        <v>40159</v>
      </c>
      <c r="I36" s="33">
        <v>0</v>
      </c>
      <c r="J36" s="34">
        <v>0</v>
      </c>
    </row>
    <row r="37" spans="1:10" ht="61.5" customHeight="1" x14ac:dyDescent="0.25">
      <c r="A37" s="92" t="s">
        <v>60</v>
      </c>
      <c r="B37" s="485" t="s">
        <v>61</v>
      </c>
      <c r="C37" s="485" t="s">
        <v>59</v>
      </c>
      <c r="D37" s="58" t="s">
        <v>62</v>
      </c>
      <c r="E37" s="32" t="s">
        <v>530</v>
      </c>
      <c r="F37" s="32" t="s">
        <v>601</v>
      </c>
      <c r="G37" s="8">
        <f t="shared" si="3"/>
        <v>113122</v>
      </c>
      <c r="H37" s="33">
        <v>113122</v>
      </c>
      <c r="I37" s="33">
        <v>0</v>
      </c>
      <c r="J37" s="34">
        <v>0</v>
      </c>
    </row>
    <row r="38" spans="1:10" ht="68.25" customHeight="1" x14ac:dyDescent="0.25">
      <c r="A38" s="92" t="s">
        <v>63</v>
      </c>
      <c r="B38" s="485" t="s">
        <v>64</v>
      </c>
      <c r="C38" s="485" t="s">
        <v>59</v>
      </c>
      <c r="D38" s="58" t="s">
        <v>65</v>
      </c>
      <c r="E38" s="32" t="s">
        <v>530</v>
      </c>
      <c r="F38" s="32" t="s">
        <v>601</v>
      </c>
      <c r="G38" s="8">
        <f t="shared" si="3"/>
        <v>11754</v>
      </c>
      <c r="H38" s="33">
        <v>11754</v>
      </c>
      <c r="I38" s="33">
        <v>0</v>
      </c>
      <c r="J38" s="34">
        <v>0</v>
      </c>
    </row>
    <row r="39" spans="1:10" ht="73.5" customHeight="1" x14ac:dyDescent="0.25">
      <c r="A39" s="92" t="s">
        <v>66</v>
      </c>
      <c r="B39" s="485" t="s">
        <v>67</v>
      </c>
      <c r="C39" s="485" t="s">
        <v>59</v>
      </c>
      <c r="D39" s="58" t="s">
        <v>68</v>
      </c>
      <c r="E39" s="32" t="s">
        <v>530</v>
      </c>
      <c r="F39" s="32" t="s">
        <v>601</v>
      </c>
      <c r="G39" s="8">
        <f t="shared" si="3"/>
        <v>5919</v>
      </c>
      <c r="H39" s="33">
        <v>5919</v>
      </c>
      <c r="I39" s="33">
        <v>0</v>
      </c>
      <c r="J39" s="34">
        <v>0</v>
      </c>
    </row>
    <row r="40" spans="1:10" ht="60.75" customHeight="1" x14ac:dyDescent="0.25">
      <c r="A40" s="92" t="s">
        <v>66</v>
      </c>
      <c r="B40" s="485" t="s">
        <v>67</v>
      </c>
      <c r="C40" s="485" t="s">
        <v>59</v>
      </c>
      <c r="D40" s="58" t="s">
        <v>68</v>
      </c>
      <c r="E40" s="32" t="s">
        <v>472</v>
      </c>
      <c r="F40" s="32" t="s">
        <v>450</v>
      </c>
      <c r="G40" s="8">
        <f t="shared" si="3"/>
        <v>33491</v>
      </c>
      <c r="H40" s="33">
        <v>33491</v>
      </c>
      <c r="I40" s="33">
        <v>0</v>
      </c>
      <c r="J40" s="34">
        <v>0</v>
      </c>
    </row>
    <row r="41" spans="1:10" ht="107.25" customHeight="1" thickBot="1" x14ac:dyDescent="0.3">
      <c r="A41" s="555" t="s">
        <v>518</v>
      </c>
      <c r="B41" s="556">
        <v>3140</v>
      </c>
      <c r="C41" s="556">
        <v>1040</v>
      </c>
      <c r="D41" s="557" t="s">
        <v>519</v>
      </c>
      <c r="E41" s="558" t="s">
        <v>531</v>
      </c>
      <c r="F41" s="32" t="s">
        <v>551</v>
      </c>
      <c r="G41" s="8">
        <f t="shared" si="3"/>
        <v>1001000</v>
      </c>
      <c r="H41" s="394">
        <v>1001000</v>
      </c>
      <c r="I41" s="33">
        <v>0</v>
      </c>
      <c r="J41" s="34">
        <v>0</v>
      </c>
    </row>
    <row r="42" spans="1:10" ht="48" customHeight="1" thickBot="1" x14ac:dyDescent="0.3">
      <c r="A42" s="428" t="s">
        <v>70</v>
      </c>
      <c r="B42" s="429" t="s">
        <v>16</v>
      </c>
      <c r="C42" s="429" t="s">
        <v>16</v>
      </c>
      <c r="D42" s="430" t="s">
        <v>71</v>
      </c>
      <c r="E42" s="431" t="s">
        <v>16</v>
      </c>
      <c r="F42" s="431" t="s">
        <v>16</v>
      </c>
      <c r="G42" s="23">
        <f t="shared" ref="G42:G75" si="4">H42+I42</f>
        <v>29252072</v>
      </c>
      <c r="H42" s="23">
        <f>H43</f>
        <v>29252072</v>
      </c>
      <c r="I42" s="23">
        <f>I43</f>
        <v>0</v>
      </c>
      <c r="J42" s="432">
        <f>J43</f>
        <v>0</v>
      </c>
    </row>
    <row r="43" spans="1:10" ht="47.25" x14ac:dyDescent="0.25">
      <c r="A43" s="26" t="s">
        <v>72</v>
      </c>
      <c r="B43" s="27" t="s">
        <v>16</v>
      </c>
      <c r="C43" s="27" t="s">
        <v>16</v>
      </c>
      <c r="D43" s="57" t="s">
        <v>71</v>
      </c>
      <c r="E43" s="28" t="s">
        <v>16</v>
      </c>
      <c r="F43" s="28" t="s">
        <v>16</v>
      </c>
      <c r="G43" s="39">
        <f t="shared" si="4"/>
        <v>29252072</v>
      </c>
      <c r="H43" s="40">
        <f>H44+H45+H48+H46+H47</f>
        <v>29252072</v>
      </c>
      <c r="I43" s="40">
        <f>I44+I48+I46+I47</f>
        <v>0</v>
      </c>
      <c r="J43" s="41">
        <f>J44+J48+J46+J47</f>
        <v>0</v>
      </c>
    </row>
    <row r="44" spans="1:10" ht="100.5" customHeight="1" x14ac:dyDescent="0.25">
      <c r="A44" s="92" t="s">
        <v>74</v>
      </c>
      <c r="B44" s="485" t="s">
        <v>75</v>
      </c>
      <c r="C44" s="485" t="s">
        <v>56</v>
      </c>
      <c r="D44" s="58" t="s">
        <v>76</v>
      </c>
      <c r="E44" s="246" t="s">
        <v>536</v>
      </c>
      <c r="F44" s="246" t="s">
        <v>542</v>
      </c>
      <c r="G44" s="8">
        <f t="shared" si="4"/>
        <v>9420</v>
      </c>
      <c r="H44" s="33">
        <v>9420</v>
      </c>
      <c r="I44" s="33">
        <v>0</v>
      </c>
      <c r="J44" s="34">
        <v>0</v>
      </c>
    </row>
    <row r="45" spans="1:10" ht="100.5" customHeight="1" x14ac:dyDescent="0.25">
      <c r="A45" s="559" t="s">
        <v>378</v>
      </c>
      <c r="B45" s="560">
        <v>3105</v>
      </c>
      <c r="C45" s="560">
        <v>1010</v>
      </c>
      <c r="D45" s="561" t="s">
        <v>380</v>
      </c>
      <c r="E45" s="562" t="s">
        <v>534</v>
      </c>
      <c r="F45" s="562" t="s">
        <v>535</v>
      </c>
      <c r="G45" s="8">
        <f t="shared" si="4"/>
        <v>14952</v>
      </c>
      <c r="H45" s="33">
        <v>14952</v>
      </c>
      <c r="I45" s="33"/>
      <c r="J45" s="34"/>
    </row>
    <row r="46" spans="1:10" ht="67.5" customHeight="1" x14ac:dyDescent="0.25">
      <c r="A46" s="92">
        <v>813241</v>
      </c>
      <c r="B46" s="485">
        <v>3241</v>
      </c>
      <c r="C46" s="485">
        <v>1090</v>
      </c>
      <c r="D46" s="58" t="s">
        <v>386</v>
      </c>
      <c r="E46" s="246" t="s">
        <v>532</v>
      </c>
      <c r="F46" s="246" t="s">
        <v>552</v>
      </c>
      <c r="G46" s="8">
        <f t="shared" si="4"/>
        <v>58300</v>
      </c>
      <c r="H46" s="33">
        <v>58300</v>
      </c>
      <c r="I46" s="33"/>
      <c r="J46" s="34"/>
    </row>
    <row r="47" spans="1:10" ht="76.5" customHeight="1" x14ac:dyDescent="0.25">
      <c r="A47" s="365" t="s">
        <v>78</v>
      </c>
      <c r="B47" s="485" t="s">
        <v>79</v>
      </c>
      <c r="C47" s="485" t="s">
        <v>77</v>
      </c>
      <c r="D47" s="58" t="s">
        <v>80</v>
      </c>
      <c r="E47" s="246" t="s">
        <v>456</v>
      </c>
      <c r="F47" s="388" t="s">
        <v>557</v>
      </c>
      <c r="G47" s="8">
        <f t="shared" si="4"/>
        <v>26169400</v>
      </c>
      <c r="H47" s="37">
        <v>26169400</v>
      </c>
      <c r="I47" s="37"/>
      <c r="J47" s="38"/>
    </row>
    <row r="48" spans="1:10" ht="132" customHeight="1" thickBot="1" x14ac:dyDescent="0.3">
      <c r="A48" s="395" t="s">
        <v>78</v>
      </c>
      <c r="B48" s="16" t="s">
        <v>79</v>
      </c>
      <c r="C48" s="16" t="s">
        <v>77</v>
      </c>
      <c r="D48" s="393" t="s">
        <v>80</v>
      </c>
      <c r="E48" s="50" t="s">
        <v>439</v>
      </c>
      <c r="F48" s="562" t="s">
        <v>550</v>
      </c>
      <c r="G48" s="36">
        <f t="shared" si="4"/>
        <v>3000000</v>
      </c>
      <c r="H48" s="37">
        <v>3000000</v>
      </c>
      <c r="I48" s="37">
        <v>0</v>
      </c>
      <c r="J48" s="38">
        <v>0</v>
      </c>
    </row>
    <row r="49" spans="1:10" ht="47.45" customHeight="1" thickBot="1" x14ac:dyDescent="0.3">
      <c r="A49" s="428" t="s">
        <v>81</v>
      </c>
      <c r="B49" s="429" t="s">
        <v>16</v>
      </c>
      <c r="C49" s="429" t="s">
        <v>16</v>
      </c>
      <c r="D49" s="430" t="s">
        <v>82</v>
      </c>
      <c r="E49" s="431" t="s">
        <v>16</v>
      </c>
      <c r="F49" s="431" t="s">
        <v>16</v>
      </c>
      <c r="G49" s="23">
        <f t="shared" si="4"/>
        <v>34000</v>
      </c>
      <c r="H49" s="23">
        <f t="shared" ref="H49:J50" si="5">H50</f>
        <v>34000</v>
      </c>
      <c r="I49" s="23">
        <f t="shared" si="5"/>
        <v>0</v>
      </c>
      <c r="J49" s="432">
        <f t="shared" si="5"/>
        <v>0</v>
      </c>
    </row>
    <row r="50" spans="1:10" ht="47.25" x14ac:dyDescent="0.25">
      <c r="A50" s="42" t="s">
        <v>83</v>
      </c>
      <c r="B50" s="43" t="s">
        <v>16</v>
      </c>
      <c r="C50" s="43" t="s">
        <v>16</v>
      </c>
      <c r="D50" s="134" t="s">
        <v>82</v>
      </c>
      <c r="E50" s="44" t="s">
        <v>16</v>
      </c>
      <c r="F50" s="44" t="s">
        <v>16</v>
      </c>
      <c r="G50" s="45">
        <f>H50+I50</f>
        <v>34000</v>
      </c>
      <c r="H50" s="46">
        <f t="shared" si="5"/>
        <v>34000</v>
      </c>
      <c r="I50" s="46">
        <f t="shared" si="5"/>
        <v>0</v>
      </c>
      <c r="J50" s="47">
        <f t="shared" si="5"/>
        <v>0</v>
      </c>
    </row>
    <row r="51" spans="1:10" ht="63" customHeight="1" thickBot="1" x14ac:dyDescent="0.3">
      <c r="A51" s="341" t="s">
        <v>84</v>
      </c>
      <c r="B51" s="521" t="s">
        <v>85</v>
      </c>
      <c r="C51" s="521" t="s">
        <v>69</v>
      </c>
      <c r="D51" s="346" t="s">
        <v>86</v>
      </c>
      <c r="E51" s="342" t="s">
        <v>443</v>
      </c>
      <c r="F51" s="342" t="s">
        <v>444</v>
      </c>
      <c r="G51" s="347">
        <f>H51</f>
        <v>34000</v>
      </c>
      <c r="H51" s="343">
        <v>34000</v>
      </c>
      <c r="I51" s="343">
        <v>0</v>
      </c>
      <c r="J51" s="348">
        <v>0</v>
      </c>
    </row>
    <row r="52" spans="1:10" ht="66" customHeight="1" thickBot="1" x14ac:dyDescent="0.3">
      <c r="A52" s="428" t="s">
        <v>87</v>
      </c>
      <c r="B52" s="429" t="s">
        <v>16</v>
      </c>
      <c r="C52" s="429" t="s">
        <v>16</v>
      </c>
      <c r="D52" s="430" t="s">
        <v>88</v>
      </c>
      <c r="E52" s="431" t="s">
        <v>16</v>
      </c>
      <c r="F52" s="431" t="s">
        <v>16</v>
      </c>
      <c r="G52" s="23">
        <f t="shared" si="4"/>
        <v>40252838</v>
      </c>
      <c r="H52" s="23">
        <f>H53</f>
        <v>40252838</v>
      </c>
      <c r="I52" s="23">
        <f>I53</f>
        <v>0</v>
      </c>
      <c r="J52" s="432">
        <f>J53</f>
        <v>0</v>
      </c>
    </row>
    <row r="53" spans="1:10" ht="71.25" customHeight="1" x14ac:dyDescent="0.25">
      <c r="A53" s="26" t="s">
        <v>89</v>
      </c>
      <c r="B53" s="27" t="s">
        <v>16</v>
      </c>
      <c r="C53" s="27" t="s">
        <v>16</v>
      </c>
      <c r="D53" s="57" t="s">
        <v>88</v>
      </c>
      <c r="E53" s="28" t="s">
        <v>16</v>
      </c>
      <c r="F53" s="28" t="s">
        <v>16</v>
      </c>
      <c r="G53" s="39">
        <f>H53+I53</f>
        <v>40252838</v>
      </c>
      <c r="H53" s="40">
        <f>H54+H56+H57+H58+H59+H60+H61+H62+H64+H65+H63+H55</f>
        <v>40252838</v>
      </c>
      <c r="I53" s="40">
        <f>I54+I56+I57+I58+I59+I60+I61+I62+I64+I65+I63</f>
        <v>0</v>
      </c>
      <c r="J53" s="41">
        <f>J54+J56+J57+J58+J59+J60+J61+J62+J64+J65+J63</f>
        <v>0</v>
      </c>
    </row>
    <row r="54" spans="1:10" ht="63" x14ac:dyDescent="0.25">
      <c r="A54" s="92" t="s">
        <v>90</v>
      </c>
      <c r="B54" s="485" t="s">
        <v>91</v>
      </c>
      <c r="C54" s="485" t="s">
        <v>57</v>
      </c>
      <c r="D54" s="58" t="s">
        <v>92</v>
      </c>
      <c r="E54" s="246" t="s">
        <v>533</v>
      </c>
      <c r="F54" s="246" t="s">
        <v>547</v>
      </c>
      <c r="G54" s="8">
        <f t="shared" si="4"/>
        <v>27060</v>
      </c>
      <c r="H54" s="33">
        <v>27060</v>
      </c>
      <c r="I54" s="33">
        <v>0</v>
      </c>
      <c r="J54" s="34">
        <v>0</v>
      </c>
    </row>
    <row r="55" spans="1:10" ht="63" x14ac:dyDescent="0.25">
      <c r="A55" s="92" t="s">
        <v>93</v>
      </c>
      <c r="B55" s="485" t="s">
        <v>94</v>
      </c>
      <c r="C55" s="485" t="s">
        <v>69</v>
      </c>
      <c r="D55" s="58" t="s">
        <v>95</v>
      </c>
      <c r="E55" s="32" t="s">
        <v>472</v>
      </c>
      <c r="F55" s="32" t="s">
        <v>450</v>
      </c>
      <c r="G55" s="405">
        <f t="shared" si="4"/>
        <v>41035</v>
      </c>
      <c r="H55" s="404">
        <v>41035</v>
      </c>
      <c r="I55" s="33"/>
      <c r="J55" s="34"/>
    </row>
    <row r="56" spans="1:10" ht="47.25" x14ac:dyDescent="0.25">
      <c r="A56" s="92" t="s">
        <v>93</v>
      </c>
      <c r="B56" s="485" t="s">
        <v>94</v>
      </c>
      <c r="C56" s="485" t="s">
        <v>69</v>
      </c>
      <c r="D56" s="58" t="s">
        <v>95</v>
      </c>
      <c r="E56" s="246" t="s">
        <v>532</v>
      </c>
      <c r="F56" s="246" t="s">
        <v>552</v>
      </c>
      <c r="G56" s="405">
        <f t="shared" si="4"/>
        <v>299728</v>
      </c>
      <c r="H56" s="404">
        <v>299728</v>
      </c>
      <c r="I56" s="33">
        <v>0</v>
      </c>
      <c r="J56" s="34">
        <v>0</v>
      </c>
    </row>
    <row r="57" spans="1:10" ht="61.15" customHeight="1" x14ac:dyDescent="0.25">
      <c r="A57" s="92" t="s">
        <v>96</v>
      </c>
      <c r="B57" s="485" t="s">
        <v>97</v>
      </c>
      <c r="C57" s="485" t="s">
        <v>98</v>
      </c>
      <c r="D57" s="58" t="s">
        <v>99</v>
      </c>
      <c r="E57" s="246" t="s">
        <v>533</v>
      </c>
      <c r="F57" s="246" t="s">
        <v>547</v>
      </c>
      <c r="G57" s="8">
        <f t="shared" si="4"/>
        <v>5760</v>
      </c>
      <c r="H57" s="33">
        <v>5760</v>
      </c>
      <c r="I57" s="33">
        <v>0</v>
      </c>
      <c r="J57" s="34">
        <v>0</v>
      </c>
    </row>
    <row r="58" spans="1:10" ht="66" customHeight="1" x14ac:dyDescent="0.25">
      <c r="A58" s="92" t="s">
        <v>100</v>
      </c>
      <c r="B58" s="485" t="s">
        <v>101</v>
      </c>
      <c r="C58" s="485" t="s">
        <v>98</v>
      </c>
      <c r="D58" s="58" t="s">
        <v>102</v>
      </c>
      <c r="E58" s="246" t="s">
        <v>533</v>
      </c>
      <c r="F58" s="246" t="s">
        <v>547</v>
      </c>
      <c r="G58" s="8">
        <f t="shared" si="4"/>
        <v>1920</v>
      </c>
      <c r="H58" s="33">
        <v>1920</v>
      </c>
      <c r="I58" s="33">
        <v>0</v>
      </c>
      <c r="J58" s="34">
        <v>0</v>
      </c>
    </row>
    <row r="59" spans="1:10" ht="66" customHeight="1" x14ac:dyDescent="0.25">
      <c r="A59" s="92" t="s">
        <v>103</v>
      </c>
      <c r="B59" s="485" t="s">
        <v>104</v>
      </c>
      <c r="C59" s="485" t="s">
        <v>105</v>
      </c>
      <c r="D59" s="58" t="s">
        <v>106</v>
      </c>
      <c r="E59" s="246" t="s">
        <v>533</v>
      </c>
      <c r="F59" s="246" t="s">
        <v>547</v>
      </c>
      <c r="G59" s="8">
        <f t="shared" si="4"/>
        <v>25600</v>
      </c>
      <c r="H59" s="33">
        <v>25600</v>
      </c>
      <c r="I59" s="33">
        <v>0</v>
      </c>
      <c r="J59" s="34">
        <v>0</v>
      </c>
    </row>
    <row r="60" spans="1:10" ht="64.900000000000006" customHeight="1" x14ac:dyDescent="0.25">
      <c r="A60" s="92" t="s">
        <v>108</v>
      </c>
      <c r="B60" s="485" t="s">
        <v>109</v>
      </c>
      <c r="C60" s="485" t="s">
        <v>107</v>
      </c>
      <c r="D60" s="58" t="s">
        <v>110</v>
      </c>
      <c r="E60" s="246" t="s">
        <v>533</v>
      </c>
      <c r="F60" s="246" t="s">
        <v>547</v>
      </c>
      <c r="G60" s="8">
        <f t="shared" si="4"/>
        <v>316106</v>
      </c>
      <c r="H60" s="33">
        <v>316106</v>
      </c>
      <c r="I60" s="33">
        <v>0</v>
      </c>
      <c r="J60" s="34">
        <v>0</v>
      </c>
    </row>
    <row r="61" spans="1:10" ht="62.25" customHeight="1" x14ac:dyDescent="0.25">
      <c r="A61" s="92" t="s">
        <v>111</v>
      </c>
      <c r="B61" s="485" t="s">
        <v>112</v>
      </c>
      <c r="C61" s="485" t="s">
        <v>113</v>
      </c>
      <c r="D61" s="58" t="s">
        <v>114</v>
      </c>
      <c r="E61" s="32" t="s">
        <v>447</v>
      </c>
      <c r="F61" s="32" t="s">
        <v>553</v>
      </c>
      <c r="G61" s="8">
        <f t="shared" si="4"/>
        <v>90000</v>
      </c>
      <c r="H61" s="33">
        <v>90000</v>
      </c>
      <c r="I61" s="33">
        <v>0</v>
      </c>
      <c r="J61" s="34">
        <v>0</v>
      </c>
    </row>
    <row r="62" spans="1:10" ht="64.150000000000006" customHeight="1" x14ac:dyDescent="0.25">
      <c r="A62" s="92" t="s">
        <v>115</v>
      </c>
      <c r="B62" s="485" t="s">
        <v>116</v>
      </c>
      <c r="C62" s="485" t="s">
        <v>113</v>
      </c>
      <c r="D62" s="58" t="s">
        <v>117</v>
      </c>
      <c r="E62" s="32" t="s">
        <v>447</v>
      </c>
      <c r="F62" s="32" t="s">
        <v>553</v>
      </c>
      <c r="G62" s="8">
        <f t="shared" si="4"/>
        <v>3426774</v>
      </c>
      <c r="H62" s="33">
        <v>3426774</v>
      </c>
      <c r="I62" s="33">
        <v>0</v>
      </c>
      <c r="J62" s="34">
        <v>0</v>
      </c>
    </row>
    <row r="63" spans="1:10" s="1" customFormat="1" ht="71.45" customHeight="1" x14ac:dyDescent="0.25">
      <c r="A63" s="69">
        <v>1015041</v>
      </c>
      <c r="B63" s="70">
        <v>5041</v>
      </c>
      <c r="C63" s="70" t="s">
        <v>113</v>
      </c>
      <c r="D63" s="135" t="s">
        <v>194</v>
      </c>
      <c r="E63" s="32" t="s">
        <v>447</v>
      </c>
      <c r="F63" s="32" t="s">
        <v>553</v>
      </c>
      <c r="G63" s="8">
        <f t="shared" si="4"/>
        <v>33652119</v>
      </c>
      <c r="H63" s="33">
        <v>33652119</v>
      </c>
      <c r="I63" s="33">
        <v>0</v>
      </c>
      <c r="J63" s="34">
        <v>0</v>
      </c>
    </row>
    <row r="64" spans="1:10" ht="77.25" customHeight="1" x14ac:dyDescent="0.25">
      <c r="A64" s="92" t="s">
        <v>118</v>
      </c>
      <c r="B64" s="485" t="s">
        <v>119</v>
      </c>
      <c r="C64" s="485" t="s">
        <v>113</v>
      </c>
      <c r="D64" s="58" t="s">
        <v>120</v>
      </c>
      <c r="E64" s="32" t="s">
        <v>447</v>
      </c>
      <c r="F64" s="32" t="s">
        <v>553</v>
      </c>
      <c r="G64" s="8">
        <f t="shared" si="4"/>
        <v>1808736</v>
      </c>
      <c r="H64" s="33">
        <v>1808736</v>
      </c>
      <c r="I64" s="33">
        <v>0</v>
      </c>
      <c r="J64" s="34">
        <v>0</v>
      </c>
    </row>
    <row r="65" spans="1:10" ht="69.599999999999994" customHeight="1" thickBot="1" x14ac:dyDescent="0.3">
      <c r="A65" s="92" t="s">
        <v>121</v>
      </c>
      <c r="B65" s="485" t="s">
        <v>122</v>
      </c>
      <c r="C65" s="485" t="s">
        <v>113</v>
      </c>
      <c r="D65" s="58" t="s">
        <v>123</v>
      </c>
      <c r="E65" s="32" t="s">
        <v>447</v>
      </c>
      <c r="F65" s="32" t="s">
        <v>553</v>
      </c>
      <c r="G65" s="8">
        <f>H65+I65</f>
        <v>558000</v>
      </c>
      <c r="H65" s="33">
        <v>558000</v>
      </c>
      <c r="I65" s="33">
        <v>0</v>
      </c>
      <c r="J65" s="34">
        <v>0</v>
      </c>
    </row>
    <row r="66" spans="1:10" ht="67.5" customHeight="1" thickBot="1" x14ac:dyDescent="0.3">
      <c r="A66" s="20" t="s">
        <v>124</v>
      </c>
      <c r="B66" s="21" t="s">
        <v>16</v>
      </c>
      <c r="C66" s="21" t="s">
        <v>16</v>
      </c>
      <c r="D66" s="132" t="s">
        <v>125</v>
      </c>
      <c r="E66" s="22" t="s">
        <v>16</v>
      </c>
      <c r="F66" s="22" t="s">
        <v>16</v>
      </c>
      <c r="G66" s="23">
        <f t="shared" si="4"/>
        <v>57564112</v>
      </c>
      <c r="H66" s="24">
        <f>H67</f>
        <v>54808386</v>
      </c>
      <c r="I66" s="24">
        <f>I67</f>
        <v>2755726</v>
      </c>
      <c r="J66" s="25">
        <f>J67</f>
        <v>2296426</v>
      </c>
    </row>
    <row r="67" spans="1:10" ht="69.75" customHeight="1" x14ac:dyDescent="0.25">
      <c r="A67" s="51">
        <v>1210000</v>
      </c>
      <c r="B67" s="27" t="s">
        <v>16</v>
      </c>
      <c r="C67" s="27" t="s">
        <v>16</v>
      </c>
      <c r="D67" s="57" t="s">
        <v>125</v>
      </c>
      <c r="E67" s="28" t="s">
        <v>16</v>
      </c>
      <c r="F67" s="28" t="s">
        <v>16</v>
      </c>
      <c r="G67" s="39">
        <f>H67+I67</f>
        <v>57564112</v>
      </c>
      <c r="H67" s="40">
        <f>H68+H69+H71+H72+H73++H74+H75+H70</f>
        <v>54808386</v>
      </c>
      <c r="I67" s="40">
        <f>I68+I69+I71+I72+I73++I74+I75+I70</f>
        <v>2755726</v>
      </c>
      <c r="J67" s="40">
        <f t="shared" ref="J67" si="6">J68+J69+J71+J72+J73++J74+J75+J70</f>
        <v>2296426</v>
      </c>
    </row>
    <row r="68" spans="1:10" ht="61.9" customHeight="1" x14ac:dyDescent="0.25">
      <c r="A68" s="92" t="s">
        <v>128</v>
      </c>
      <c r="B68" s="485" t="s">
        <v>129</v>
      </c>
      <c r="C68" s="485" t="s">
        <v>130</v>
      </c>
      <c r="D68" s="58" t="s">
        <v>131</v>
      </c>
      <c r="E68" s="32" t="s">
        <v>537</v>
      </c>
      <c r="F68" s="32" t="s">
        <v>554</v>
      </c>
      <c r="G68" s="8">
        <f t="shared" si="4"/>
        <v>9760</v>
      </c>
      <c r="H68" s="33">
        <v>9760</v>
      </c>
      <c r="I68" s="33">
        <v>0</v>
      </c>
      <c r="J68" s="34">
        <v>0</v>
      </c>
    </row>
    <row r="69" spans="1:10" ht="69" customHeight="1" x14ac:dyDescent="0.25">
      <c r="A69" s="92" t="s">
        <v>132</v>
      </c>
      <c r="B69" s="485" t="s">
        <v>133</v>
      </c>
      <c r="C69" s="485" t="s">
        <v>29</v>
      </c>
      <c r="D69" s="58" t="s">
        <v>134</v>
      </c>
      <c r="E69" s="32" t="s">
        <v>537</v>
      </c>
      <c r="F69" s="32" t="s">
        <v>554</v>
      </c>
      <c r="G69" s="8">
        <f t="shared" si="4"/>
        <v>1597918</v>
      </c>
      <c r="H69" s="33">
        <v>1597918</v>
      </c>
      <c r="I69" s="33">
        <v>0</v>
      </c>
      <c r="J69" s="34">
        <v>0</v>
      </c>
    </row>
    <row r="70" spans="1:10" ht="69" customHeight="1" x14ac:dyDescent="0.25">
      <c r="A70" s="92">
        <v>1216015</v>
      </c>
      <c r="B70" s="690">
        <v>6015</v>
      </c>
      <c r="C70" s="691" t="s">
        <v>29</v>
      </c>
      <c r="D70" s="246" t="s">
        <v>529</v>
      </c>
      <c r="E70" s="32" t="s">
        <v>615</v>
      </c>
      <c r="F70" s="32" t="s">
        <v>616</v>
      </c>
      <c r="G70" s="8">
        <f t="shared" si="4"/>
        <v>1835036</v>
      </c>
      <c r="H70" s="33"/>
      <c r="I70" s="33">
        <v>1835036</v>
      </c>
      <c r="J70" s="34">
        <f>I70</f>
        <v>1835036</v>
      </c>
    </row>
    <row r="71" spans="1:10" ht="63.6" customHeight="1" x14ac:dyDescent="0.25">
      <c r="A71" s="92" t="s">
        <v>135</v>
      </c>
      <c r="B71" s="485" t="s">
        <v>28</v>
      </c>
      <c r="C71" s="485" t="s">
        <v>29</v>
      </c>
      <c r="D71" s="58" t="s">
        <v>30</v>
      </c>
      <c r="E71" s="32" t="s">
        <v>537</v>
      </c>
      <c r="F71" s="32" t="s">
        <v>554</v>
      </c>
      <c r="G71" s="8">
        <f t="shared" si="4"/>
        <v>46138909</v>
      </c>
      <c r="H71" s="33">
        <v>45677519</v>
      </c>
      <c r="I71" s="33">
        <v>461390</v>
      </c>
      <c r="J71" s="34">
        <f>I71</f>
        <v>461390</v>
      </c>
    </row>
    <row r="72" spans="1:10" ht="63.6" customHeight="1" x14ac:dyDescent="0.25">
      <c r="A72" s="92" t="s">
        <v>135</v>
      </c>
      <c r="B72" s="541" t="s">
        <v>28</v>
      </c>
      <c r="C72" s="541" t="s">
        <v>29</v>
      </c>
      <c r="D72" s="58" t="s">
        <v>30</v>
      </c>
      <c r="E72" s="562" t="s">
        <v>538</v>
      </c>
      <c r="F72" s="562" t="s">
        <v>539</v>
      </c>
      <c r="G72" s="8">
        <f t="shared" si="4"/>
        <v>175102</v>
      </c>
      <c r="H72" s="30">
        <v>175102</v>
      </c>
      <c r="I72" s="33">
        <v>0</v>
      </c>
      <c r="J72" s="34">
        <v>0</v>
      </c>
    </row>
    <row r="73" spans="1:10" ht="179.25" customHeight="1" x14ac:dyDescent="0.25">
      <c r="A73" s="583">
        <v>1216071</v>
      </c>
      <c r="B73" s="584">
        <v>6071</v>
      </c>
      <c r="C73" s="585" t="s">
        <v>520</v>
      </c>
      <c r="D73" s="586" t="s">
        <v>521</v>
      </c>
      <c r="E73" s="32" t="s">
        <v>537</v>
      </c>
      <c r="F73" s="32" t="s">
        <v>554</v>
      </c>
      <c r="G73" s="8">
        <f t="shared" si="4"/>
        <v>4380000</v>
      </c>
      <c r="H73" s="30">
        <v>4380000</v>
      </c>
      <c r="I73" s="33">
        <v>0</v>
      </c>
      <c r="J73" s="34">
        <v>0</v>
      </c>
    </row>
    <row r="74" spans="1:10" ht="63.6" customHeight="1" x14ac:dyDescent="0.25">
      <c r="A74" s="69" t="s">
        <v>136</v>
      </c>
      <c r="B74" s="49" t="s">
        <v>137</v>
      </c>
      <c r="C74" s="49" t="s">
        <v>138</v>
      </c>
      <c r="D74" s="60" t="s">
        <v>139</v>
      </c>
      <c r="E74" s="32" t="s">
        <v>537</v>
      </c>
      <c r="F74" s="32" t="s">
        <v>554</v>
      </c>
      <c r="G74" s="29">
        <f t="shared" si="4"/>
        <v>2968087</v>
      </c>
      <c r="H74" s="30">
        <v>2968087</v>
      </c>
      <c r="I74" s="33">
        <v>0</v>
      </c>
      <c r="J74" s="34">
        <v>0</v>
      </c>
    </row>
    <row r="75" spans="1:10" ht="66.599999999999994" customHeight="1" thickBot="1" x14ac:dyDescent="0.3">
      <c r="A75" s="365" t="s">
        <v>140</v>
      </c>
      <c r="B75" s="485" t="s">
        <v>141</v>
      </c>
      <c r="C75" s="485" t="s">
        <v>142</v>
      </c>
      <c r="D75" s="58" t="s">
        <v>143</v>
      </c>
      <c r="E75" s="32" t="s">
        <v>614</v>
      </c>
      <c r="F75" s="261" t="s">
        <v>540</v>
      </c>
      <c r="G75" s="36">
        <f t="shared" si="4"/>
        <v>459300</v>
      </c>
      <c r="H75" s="37">
        <v>0</v>
      </c>
      <c r="I75" s="37">
        <v>459300</v>
      </c>
      <c r="J75" s="38">
        <v>0</v>
      </c>
    </row>
    <row r="76" spans="1:10" ht="70.5" customHeight="1" thickBot="1" x14ac:dyDescent="0.3">
      <c r="A76" s="20" t="s">
        <v>144</v>
      </c>
      <c r="B76" s="21" t="s">
        <v>16</v>
      </c>
      <c r="C76" s="21" t="s">
        <v>16</v>
      </c>
      <c r="D76" s="132" t="s">
        <v>145</v>
      </c>
      <c r="E76" s="22" t="s">
        <v>16</v>
      </c>
      <c r="F76" s="22" t="s">
        <v>16</v>
      </c>
      <c r="G76" s="23">
        <f>H76+I76</f>
        <v>5897825</v>
      </c>
      <c r="H76" s="24">
        <f>H77</f>
        <v>0</v>
      </c>
      <c r="I76" s="24">
        <f>I77</f>
        <v>5897825</v>
      </c>
      <c r="J76" s="25">
        <f>J77</f>
        <v>5897825</v>
      </c>
    </row>
    <row r="77" spans="1:10" ht="49.15" customHeight="1" x14ac:dyDescent="0.25">
      <c r="A77" s="51">
        <v>1510000</v>
      </c>
      <c r="B77" s="27" t="s">
        <v>16</v>
      </c>
      <c r="C77" s="27" t="s">
        <v>16</v>
      </c>
      <c r="D77" s="57" t="s">
        <v>145</v>
      </c>
      <c r="E77" s="28" t="s">
        <v>16</v>
      </c>
      <c r="F77" s="28" t="s">
        <v>16</v>
      </c>
      <c r="G77" s="39">
        <f>H77+I77</f>
        <v>5897825</v>
      </c>
      <c r="H77" s="40">
        <f>H79+H78</f>
        <v>0</v>
      </c>
      <c r="I77" s="40">
        <f>I79+I78</f>
        <v>5897825</v>
      </c>
      <c r="J77" s="41">
        <f>J79+J78</f>
        <v>5897825</v>
      </c>
    </row>
    <row r="78" spans="1:10" s="1" customFormat="1" ht="81" customHeight="1" x14ac:dyDescent="0.25">
      <c r="A78" s="476" t="s">
        <v>464</v>
      </c>
      <c r="B78" s="477" t="s">
        <v>465</v>
      </c>
      <c r="C78" s="478" t="s">
        <v>29</v>
      </c>
      <c r="D78" s="479" t="s">
        <v>451</v>
      </c>
      <c r="E78" s="32" t="s">
        <v>537</v>
      </c>
      <c r="F78" s="32" t="s">
        <v>554</v>
      </c>
      <c r="G78" s="405">
        <f t="shared" ref="G78" si="7">H78+I78</f>
        <v>3098317</v>
      </c>
      <c r="H78" s="408">
        <v>0</v>
      </c>
      <c r="I78" s="408">
        <v>3098317</v>
      </c>
      <c r="J78" s="407">
        <f>I78</f>
        <v>3098317</v>
      </c>
    </row>
    <row r="79" spans="1:10" ht="67.150000000000006" customHeight="1" thickBot="1" x14ac:dyDescent="0.3">
      <c r="A79" s="563">
        <v>1517461</v>
      </c>
      <c r="B79" s="564">
        <v>7461</v>
      </c>
      <c r="C79" s="564" t="s">
        <v>138</v>
      </c>
      <c r="D79" s="565" t="s">
        <v>139</v>
      </c>
      <c r="E79" s="35" t="s">
        <v>537</v>
      </c>
      <c r="F79" s="32" t="s">
        <v>554</v>
      </c>
      <c r="G79" s="566">
        <f>I79</f>
        <v>2799508</v>
      </c>
      <c r="H79" s="408">
        <v>0</v>
      </c>
      <c r="I79" s="408">
        <v>2799508</v>
      </c>
      <c r="J79" s="567">
        <f>I79</f>
        <v>2799508</v>
      </c>
    </row>
    <row r="80" spans="1:10" ht="57" customHeight="1" thickBot="1" x14ac:dyDescent="0.3">
      <c r="A80" s="568">
        <v>2700000</v>
      </c>
      <c r="B80" s="569"/>
      <c r="C80" s="569"/>
      <c r="D80" s="570" t="s">
        <v>400</v>
      </c>
      <c r="E80" s="22"/>
      <c r="F80" s="22"/>
      <c r="G80" s="571">
        <f>G81</f>
        <v>5387040</v>
      </c>
      <c r="H80" s="571">
        <f t="shared" ref="H80:J80" si="8">H81</f>
        <v>5387040</v>
      </c>
      <c r="I80" s="571">
        <f t="shared" si="8"/>
        <v>0</v>
      </c>
      <c r="J80" s="572">
        <f t="shared" si="8"/>
        <v>0</v>
      </c>
    </row>
    <row r="81" spans="1:16" ht="49.15" customHeight="1" x14ac:dyDescent="0.25">
      <c r="A81" s="401">
        <v>2710000</v>
      </c>
      <c r="B81" s="402"/>
      <c r="C81" s="402"/>
      <c r="D81" s="403" t="s">
        <v>400</v>
      </c>
      <c r="E81" s="50"/>
      <c r="F81" s="50"/>
      <c r="G81" s="406">
        <f>G82</f>
        <v>5387040</v>
      </c>
      <c r="H81" s="406">
        <f t="shared" ref="H81:J81" si="9">H82</f>
        <v>5387040</v>
      </c>
      <c r="I81" s="406">
        <f t="shared" si="9"/>
        <v>0</v>
      </c>
      <c r="J81" s="527">
        <f t="shared" si="9"/>
        <v>0</v>
      </c>
    </row>
    <row r="82" spans="1:16" ht="73.5" customHeight="1" thickBot="1" x14ac:dyDescent="0.3">
      <c r="A82" s="9">
        <v>2717413</v>
      </c>
      <c r="B82" s="10">
        <v>7413</v>
      </c>
      <c r="C82" s="392" t="s">
        <v>454</v>
      </c>
      <c r="D82" s="35" t="s">
        <v>453</v>
      </c>
      <c r="E82" s="35" t="s">
        <v>452</v>
      </c>
      <c r="F82" s="35" t="s">
        <v>486</v>
      </c>
      <c r="G82" s="566">
        <f>H82+J82</f>
        <v>5387040</v>
      </c>
      <c r="H82" s="408">
        <v>5387040</v>
      </c>
      <c r="I82" s="408">
        <v>0</v>
      </c>
      <c r="J82" s="567">
        <v>0</v>
      </c>
    </row>
    <row r="83" spans="1:16" ht="73.5" customHeight="1" thickBot="1" x14ac:dyDescent="0.3">
      <c r="A83" s="20">
        <v>3100000</v>
      </c>
      <c r="B83" s="21"/>
      <c r="C83" s="575"/>
      <c r="D83" s="132" t="s">
        <v>400</v>
      </c>
      <c r="E83" s="22"/>
      <c r="F83" s="22"/>
      <c r="G83" s="571">
        <f>H83+I83</f>
        <v>298472</v>
      </c>
      <c r="H83" s="576">
        <f>H84</f>
        <v>298472</v>
      </c>
      <c r="I83" s="576">
        <f t="shared" ref="I83:J83" si="10">I84</f>
        <v>0</v>
      </c>
      <c r="J83" s="576">
        <f t="shared" si="10"/>
        <v>0</v>
      </c>
    </row>
    <row r="84" spans="1:16" ht="73.5" customHeight="1" x14ac:dyDescent="0.25">
      <c r="A84" s="577">
        <v>3110000</v>
      </c>
      <c r="B84" s="556"/>
      <c r="C84" s="578"/>
      <c r="D84" s="579" t="s">
        <v>404</v>
      </c>
      <c r="E84" s="592"/>
      <c r="F84" s="558"/>
      <c r="G84" s="587">
        <f>H84</f>
        <v>298472</v>
      </c>
      <c r="H84" s="588">
        <f>H85+H86</f>
        <v>298472</v>
      </c>
      <c r="I84" s="589">
        <v>0</v>
      </c>
      <c r="J84" s="590">
        <v>0</v>
      </c>
    </row>
    <row r="85" spans="1:16" ht="126.75" customHeight="1" x14ac:dyDescent="0.25">
      <c r="A85" s="580">
        <v>3117693</v>
      </c>
      <c r="B85" s="564">
        <v>7693</v>
      </c>
      <c r="C85" s="581" t="s">
        <v>367</v>
      </c>
      <c r="D85" s="582" t="s">
        <v>522</v>
      </c>
      <c r="E85" s="50" t="s">
        <v>439</v>
      </c>
      <c r="F85" s="562" t="s">
        <v>550</v>
      </c>
      <c r="G85" s="405">
        <f>H85+I85</f>
        <v>177000</v>
      </c>
      <c r="H85" s="404">
        <v>177000</v>
      </c>
      <c r="I85" s="408">
        <v>0</v>
      </c>
      <c r="J85" s="567">
        <v>0</v>
      </c>
    </row>
    <row r="86" spans="1:16" ht="73.5" customHeight="1" thickBot="1" x14ac:dyDescent="0.3">
      <c r="A86" s="580">
        <v>3118110</v>
      </c>
      <c r="B86" s="564">
        <v>8110</v>
      </c>
      <c r="C86" s="581" t="s">
        <v>448</v>
      </c>
      <c r="D86" s="582" t="s">
        <v>449</v>
      </c>
      <c r="E86" s="35" t="s">
        <v>537</v>
      </c>
      <c r="F86" s="32" t="s">
        <v>554</v>
      </c>
      <c r="G86" s="405">
        <f>H86+I86</f>
        <v>121472</v>
      </c>
      <c r="H86" s="574">
        <v>121472</v>
      </c>
      <c r="I86" s="408">
        <v>0</v>
      </c>
      <c r="J86" s="567">
        <v>0</v>
      </c>
    </row>
    <row r="87" spans="1:16" ht="16.5" thickBot="1" x14ac:dyDescent="0.3">
      <c r="A87" s="428" t="s">
        <v>7</v>
      </c>
      <c r="B87" s="429" t="s">
        <v>7</v>
      </c>
      <c r="C87" s="429" t="s">
        <v>7</v>
      </c>
      <c r="D87" s="573" t="s">
        <v>147</v>
      </c>
      <c r="E87" s="429" t="s">
        <v>7</v>
      </c>
      <c r="F87" s="429" t="s">
        <v>7</v>
      </c>
      <c r="G87" s="23">
        <f>G18+G32+G42+G49+G52+G66+G76+G80</f>
        <v>204098538</v>
      </c>
      <c r="H87" s="23">
        <f>H18+H32+H42+H49+H52+H66+H76+H80+H83</f>
        <v>194194772</v>
      </c>
      <c r="I87" s="23">
        <f>I18+I32+I42+I49+I52+I66+I76</f>
        <v>10202238</v>
      </c>
      <c r="J87" s="432">
        <f>J18+J32+J42+J49+J52+J66+J76</f>
        <v>9742938</v>
      </c>
    </row>
    <row r="88" spans="1:16" ht="13.5" customHeight="1" x14ac:dyDescent="0.25">
      <c r="A88" s="52"/>
      <c r="B88" s="52"/>
      <c r="C88" s="52"/>
      <c r="D88" s="53"/>
      <c r="E88" s="53"/>
      <c r="F88" s="53"/>
      <c r="G88" s="54"/>
      <c r="H88" s="54"/>
      <c r="I88" s="54"/>
      <c r="J88" s="54"/>
    </row>
    <row r="89" spans="1:16" ht="13.5" customHeight="1" x14ac:dyDescent="0.25">
      <c r="A89" s="52"/>
      <c r="B89" s="52"/>
      <c r="C89" s="52"/>
      <c r="D89" s="53"/>
      <c r="E89" s="53"/>
      <c r="F89" s="53"/>
      <c r="G89" s="54"/>
      <c r="H89" s="54"/>
      <c r="I89" s="54"/>
      <c r="J89" s="54"/>
    </row>
    <row r="90" spans="1:16" ht="17.25" customHeight="1" x14ac:dyDescent="0.25">
      <c r="A90" s="1"/>
      <c r="B90" s="1"/>
      <c r="C90" s="1"/>
      <c r="D90" s="1"/>
      <c r="E90" s="1"/>
      <c r="F90" s="1"/>
      <c r="G90" s="1"/>
      <c r="H90" s="1"/>
      <c r="I90" s="1"/>
      <c r="J90" s="1"/>
    </row>
    <row r="91" spans="1:16" s="127" customFormat="1" ht="25.5" customHeight="1" x14ac:dyDescent="0.2">
      <c r="A91" s="750" t="s">
        <v>193</v>
      </c>
      <c r="B91" s="750"/>
      <c r="C91" s="750"/>
      <c r="D91" s="750"/>
      <c r="E91" s="123"/>
      <c r="F91" s="123"/>
      <c r="G91" s="123" t="s">
        <v>488</v>
      </c>
      <c r="H91" s="123"/>
      <c r="I91" s="123"/>
      <c r="K91" s="123"/>
      <c r="L91" s="124"/>
      <c r="M91" s="123"/>
      <c r="N91" s="123"/>
      <c r="O91" s="125"/>
      <c r="P91" s="126"/>
    </row>
    <row r="92" spans="1:16" s="62" customFormat="1" ht="20.25" x14ac:dyDescent="0.3">
      <c r="A92" s="61"/>
      <c r="B92" s="61"/>
      <c r="G92" s="63"/>
    </row>
    <row r="93" spans="1:16" customFormat="1" ht="15.75" x14ac:dyDescent="0.2">
      <c r="A93" s="64"/>
      <c r="B93" s="64"/>
    </row>
  </sheetData>
  <mergeCells count="12">
    <mergeCell ref="A91:D91"/>
    <mergeCell ref="H15:H16"/>
    <mergeCell ref="I15:J15"/>
    <mergeCell ref="A11:J11"/>
    <mergeCell ref="A13:B13"/>
    <mergeCell ref="A15:A16"/>
    <mergeCell ref="B15:B16"/>
    <mergeCell ref="C15:C16"/>
    <mergeCell ref="D15:D16"/>
    <mergeCell ref="E15:E16"/>
    <mergeCell ref="F15:F16"/>
    <mergeCell ref="G15:G16"/>
  </mergeCells>
  <pageMargins left="0.78740157480314965" right="0.78740157480314965" top="1.1811023622047245" bottom="0.39370078740157483" header="0.31496062992125984" footer="0.31496062992125984"/>
  <pageSetup paperSize="9" scale="65" orientation="landscape" r:id="rId1"/>
  <rowBreaks count="1" manualBreakCount="1">
    <brk id="44"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5"/>
  <sheetViews>
    <sheetView view="pageBreakPreview" zoomScale="60" zoomScaleNormal="50" workbookViewId="0">
      <selection activeCell="F9" sqref="F9"/>
    </sheetView>
  </sheetViews>
  <sheetFormatPr defaultColWidth="9.28515625" defaultRowHeight="15" x14ac:dyDescent="0.25"/>
  <cols>
    <col min="1" max="1" width="14.5703125" style="273" customWidth="1"/>
    <col min="2" max="2" width="15.140625" style="274" customWidth="1"/>
    <col min="3" max="3" width="11" style="275" customWidth="1"/>
    <col min="4" max="4" width="51.42578125" style="276" customWidth="1"/>
    <col min="5" max="5" width="60.140625" style="277" customWidth="1"/>
    <col min="6" max="6" width="15.28515625" style="275" customWidth="1"/>
    <col min="7" max="7" width="18" style="278" customWidth="1"/>
    <col min="8" max="8" width="22.28515625" style="278" customWidth="1"/>
    <col min="9" max="9" width="13.85546875" style="278" customWidth="1"/>
    <col min="10" max="10" width="28.140625" style="279" customWidth="1"/>
    <col min="11" max="11" width="13.85546875" style="279" customWidth="1"/>
    <col min="12" max="12" width="9.28515625" style="273"/>
    <col min="13" max="13" width="16.85546875" style="273" bestFit="1" customWidth="1"/>
    <col min="14" max="14" width="9.28515625" style="273"/>
    <col min="15" max="15" width="13.7109375" style="273" bestFit="1" customWidth="1"/>
    <col min="16" max="256" width="9.28515625" style="273"/>
    <col min="257" max="257" width="15" style="273" customWidth="1"/>
    <col min="258" max="258" width="12.7109375" style="273" customWidth="1"/>
    <col min="259" max="259" width="11.7109375" style="273" customWidth="1"/>
    <col min="260" max="260" width="44.85546875" style="273" customWidth="1"/>
    <col min="261" max="261" width="54.7109375" style="273" customWidth="1"/>
    <col min="262" max="262" width="15.28515625" style="273" customWidth="1"/>
    <col min="263" max="264" width="19.28515625" style="273" customWidth="1"/>
    <col min="265" max="265" width="13.85546875" style="273" customWidth="1"/>
    <col min="266" max="266" width="25.28515625" style="273" customWidth="1"/>
    <col min="267" max="267" width="16.28515625" style="273" customWidth="1"/>
    <col min="268" max="512" width="9.28515625" style="273"/>
    <col min="513" max="513" width="15" style="273" customWidth="1"/>
    <col min="514" max="514" width="12.7109375" style="273" customWidth="1"/>
    <col min="515" max="515" width="11.7109375" style="273" customWidth="1"/>
    <col min="516" max="516" width="44.85546875" style="273" customWidth="1"/>
    <col min="517" max="517" width="54.7109375" style="273" customWidth="1"/>
    <col min="518" max="518" width="15.28515625" style="273" customWidth="1"/>
    <col min="519" max="520" width="19.28515625" style="273" customWidth="1"/>
    <col min="521" max="521" width="13.85546875" style="273" customWidth="1"/>
    <col min="522" max="522" width="25.28515625" style="273" customWidth="1"/>
    <col min="523" max="523" width="16.28515625" style="273" customWidth="1"/>
    <col min="524" max="768" width="9.28515625" style="273"/>
    <col min="769" max="769" width="15" style="273" customWidth="1"/>
    <col min="770" max="770" width="12.7109375" style="273" customWidth="1"/>
    <col min="771" max="771" width="11.7109375" style="273" customWidth="1"/>
    <col min="772" max="772" width="44.85546875" style="273" customWidth="1"/>
    <col min="773" max="773" width="54.7109375" style="273" customWidth="1"/>
    <col min="774" max="774" width="15.28515625" style="273" customWidth="1"/>
    <col min="775" max="776" width="19.28515625" style="273" customWidth="1"/>
    <col min="777" max="777" width="13.85546875" style="273" customWidth="1"/>
    <col min="778" max="778" width="25.28515625" style="273" customWidth="1"/>
    <col min="779" max="779" width="16.28515625" style="273" customWidth="1"/>
    <col min="780" max="1024" width="9.28515625" style="273"/>
    <col min="1025" max="1025" width="15" style="273" customWidth="1"/>
    <col min="1026" max="1026" width="12.7109375" style="273" customWidth="1"/>
    <col min="1027" max="1027" width="11.7109375" style="273" customWidth="1"/>
    <col min="1028" max="1028" width="44.85546875" style="273" customWidth="1"/>
    <col min="1029" max="1029" width="54.7109375" style="273" customWidth="1"/>
    <col min="1030" max="1030" width="15.28515625" style="273" customWidth="1"/>
    <col min="1031" max="1032" width="19.28515625" style="273" customWidth="1"/>
    <col min="1033" max="1033" width="13.85546875" style="273" customWidth="1"/>
    <col min="1034" max="1034" width="25.28515625" style="273" customWidth="1"/>
    <col min="1035" max="1035" width="16.28515625" style="273" customWidth="1"/>
    <col min="1036" max="1280" width="9.28515625" style="273"/>
    <col min="1281" max="1281" width="15" style="273" customWidth="1"/>
    <col min="1282" max="1282" width="12.7109375" style="273" customWidth="1"/>
    <col min="1283" max="1283" width="11.7109375" style="273" customWidth="1"/>
    <col min="1284" max="1284" width="44.85546875" style="273" customWidth="1"/>
    <col min="1285" max="1285" width="54.7109375" style="273" customWidth="1"/>
    <col min="1286" max="1286" width="15.28515625" style="273" customWidth="1"/>
    <col min="1287" max="1288" width="19.28515625" style="273" customWidth="1"/>
    <col min="1289" max="1289" width="13.85546875" style="273" customWidth="1"/>
    <col min="1290" max="1290" width="25.28515625" style="273" customWidth="1"/>
    <col min="1291" max="1291" width="16.28515625" style="273" customWidth="1"/>
    <col min="1292" max="1536" width="9.28515625" style="273"/>
    <col min="1537" max="1537" width="15" style="273" customWidth="1"/>
    <col min="1538" max="1538" width="12.7109375" style="273" customWidth="1"/>
    <col min="1539" max="1539" width="11.7109375" style="273" customWidth="1"/>
    <col min="1540" max="1540" width="44.85546875" style="273" customWidth="1"/>
    <col min="1541" max="1541" width="54.7109375" style="273" customWidth="1"/>
    <col min="1542" max="1542" width="15.28515625" style="273" customWidth="1"/>
    <col min="1543" max="1544" width="19.28515625" style="273" customWidth="1"/>
    <col min="1545" max="1545" width="13.85546875" style="273" customWidth="1"/>
    <col min="1546" max="1546" width="25.28515625" style="273" customWidth="1"/>
    <col min="1547" max="1547" width="16.28515625" style="273" customWidth="1"/>
    <col min="1548" max="1792" width="9.28515625" style="273"/>
    <col min="1793" max="1793" width="15" style="273" customWidth="1"/>
    <col min="1794" max="1794" width="12.7109375" style="273" customWidth="1"/>
    <col min="1795" max="1795" width="11.7109375" style="273" customWidth="1"/>
    <col min="1796" max="1796" width="44.85546875" style="273" customWidth="1"/>
    <col min="1797" max="1797" width="54.7109375" style="273" customWidth="1"/>
    <col min="1798" max="1798" width="15.28515625" style="273" customWidth="1"/>
    <col min="1799" max="1800" width="19.28515625" style="273" customWidth="1"/>
    <col min="1801" max="1801" width="13.85546875" style="273" customWidth="1"/>
    <col min="1802" max="1802" width="25.28515625" style="273" customWidth="1"/>
    <col min="1803" max="1803" width="16.28515625" style="273" customWidth="1"/>
    <col min="1804" max="2048" width="9.28515625" style="273"/>
    <col min="2049" max="2049" width="15" style="273" customWidth="1"/>
    <col min="2050" max="2050" width="12.7109375" style="273" customWidth="1"/>
    <col min="2051" max="2051" width="11.7109375" style="273" customWidth="1"/>
    <col min="2052" max="2052" width="44.85546875" style="273" customWidth="1"/>
    <col min="2053" max="2053" width="54.7109375" style="273" customWidth="1"/>
    <col min="2054" max="2054" width="15.28515625" style="273" customWidth="1"/>
    <col min="2055" max="2056" width="19.28515625" style="273" customWidth="1"/>
    <col min="2057" max="2057" width="13.85546875" style="273" customWidth="1"/>
    <col min="2058" max="2058" width="25.28515625" style="273" customWidth="1"/>
    <col min="2059" max="2059" width="16.28515625" style="273" customWidth="1"/>
    <col min="2060" max="2304" width="9.28515625" style="273"/>
    <col min="2305" max="2305" width="15" style="273" customWidth="1"/>
    <col min="2306" max="2306" width="12.7109375" style="273" customWidth="1"/>
    <col min="2307" max="2307" width="11.7109375" style="273" customWidth="1"/>
    <col min="2308" max="2308" width="44.85546875" style="273" customWidth="1"/>
    <col min="2309" max="2309" width="54.7109375" style="273" customWidth="1"/>
    <col min="2310" max="2310" width="15.28515625" style="273" customWidth="1"/>
    <col min="2311" max="2312" width="19.28515625" style="273" customWidth="1"/>
    <col min="2313" max="2313" width="13.85546875" style="273" customWidth="1"/>
    <col min="2314" max="2314" width="25.28515625" style="273" customWidth="1"/>
    <col min="2315" max="2315" width="16.28515625" style="273" customWidth="1"/>
    <col min="2316" max="2560" width="9.28515625" style="273"/>
    <col min="2561" max="2561" width="15" style="273" customWidth="1"/>
    <col min="2562" max="2562" width="12.7109375" style="273" customWidth="1"/>
    <col min="2563" max="2563" width="11.7109375" style="273" customWidth="1"/>
    <col min="2564" max="2564" width="44.85546875" style="273" customWidth="1"/>
    <col min="2565" max="2565" width="54.7109375" style="273" customWidth="1"/>
    <col min="2566" max="2566" width="15.28515625" style="273" customWidth="1"/>
    <col min="2567" max="2568" width="19.28515625" style="273" customWidth="1"/>
    <col min="2569" max="2569" width="13.85546875" style="273" customWidth="1"/>
    <col min="2570" max="2570" width="25.28515625" style="273" customWidth="1"/>
    <col min="2571" max="2571" width="16.28515625" style="273" customWidth="1"/>
    <col min="2572" max="2816" width="9.28515625" style="273"/>
    <col min="2817" max="2817" width="15" style="273" customWidth="1"/>
    <col min="2818" max="2818" width="12.7109375" style="273" customWidth="1"/>
    <col min="2819" max="2819" width="11.7109375" style="273" customWidth="1"/>
    <col min="2820" max="2820" width="44.85546875" style="273" customWidth="1"/>
    <col min="2821" max="2821" width="54.7109375" style="273" customWidth="1"/>
    <col min="2822" max="2822" width="15.28515625" style="273" customWidth="1"/>
    <col min="2823" max="2824" width="19.28515625" style="273" customWidth="1"/>
    <col min="2825" max="2825" width="13.85546875" style="273" customWidth="1"/>
    <col min="2826" max="2826" width="25.28515625" style="273" customWidth="1"/>
    <col min="2827" max="2827" width="16.28515625" style="273" customWidth="1"/>
    <col min="2828" max="3072" width="9.28515625" style="273"/>
    <col min="3073" max="3073" width="15" style="273" customWidth="1"/>
    <col min="3074" max="3074" width="12.7109375" style="273" customWidth="1"/>
    <col min="3075" max="3075" width="11.7109375" style="273" customWidth="1"/>
    <col min="3076" max="3076" width="44.85546875" style="273" customWidth="1"/>
    <col min="3077" max="3077" width="54.7109375" style="273" customWidth="1"/>
    <col min="3078" max="3078" width="15.28515625" style="273" customWidth="1"/>
    <col min="3079" max="3080" width="19.28515625" style="273" customWidth="1"/>
    <col min="3081" max="3081" width="13.85546875" style="273" customWidth="1"/>
    <col min="3082" max="3082" width="25.28515625" style="273" customWidth="1"/>
    <col min="3083" max="3083" width="16.28515625" style="273" customWidth="1"/>
    <col min="3084" max="3328" width="9.28515625" style="273"/>
    <col min="3329" max="3329" width="15" style="273" customWidth="1"/>
    <col min="3330" max="3330" width="12.7109375" style="273" customWidth="1"/>
    <col min="3331" max="3331" width="11.7109375" style="273" customWidth="1"/>
    <col min="3332" max="3332" width="44.85546875" style="273" customWidth="1"/>
    <col min="3333" max="3333" width="54.7109375" style="273" customWidth="1"/>
    <col min="3334" max="3334" width="15.28515625" style="273" customWidth="1"/>
    <col min="3335" max="3336" width="19.28515625" style="273" customWidth="1"/>
    <col min="3337" max="3337" width="13.85546875" style="273" customWidth="1"/>
    <col min="3338" max="3338" width="25.28515625" style="273" customWidth="1"/>
    <col min="3339" max="3339" width="16.28515625" style="273" customWidth="1"/>
    <col min="3340" max="3584" width="9.28515625" style="273"/>
    <col min="3585" max="3585" width="15" style="273" customWidth="1"/>
    <col min="3586" max="3586" width="12.7109375" style="273" customWidth="1"/>
    <col min="3587" max="3587" width="11.7109375" style="273" customWidth="1"/>
    <col min="3588" max="3588" width="44.85546875" style="273" customWidth="1"/>
    <col min="3589" max="3589" width="54.7109375" style="273" customWidth="1"/>
    <col min="3590" max="3590" width="15.28515625" style="273" customWidth="1"/>
    <col min="3591" max="3592" width="19.28515625" style="273" customWidth="1"/>
    <col min="3593" max="3593" width="13.85546875" style="273" customWidth="1"/>
    <col min="3594" max="3594" width="25.28515625" style="273" customWidth="1"/>
    <col min="3595" max="3595" width="16.28515625" style="273" customWidth="1"/>
    <col min="3596" max="3840" width="9.28515625" style="273"/>
    <col min="3841" max="3841" width="15" style="273" customWidth="1"/>
    <col min="3842" max="3842" width="12.7109375" style="273" customWidth="1"/>
    <col min="3843" max="3843" width="11.7109375" style="273" customWidth="1"/>
    <col min="3844" max="3844" width="44.85546875" style="273" customWidth="1"/>
    <col min="3845" max="3845" width="54.7109375" style="273" customWidth="1"/>
    <col min="3846" max="3846" width="15.28515625" style="273" customWidth="1"/>
    <col min="3847" max="3848" width="19.28515625" style="273" customWidth="1"/>
    <col min="3849" max="3849" width="13.85546875" style="273" customWidth="1"/>
    <col min="3850" max="3850" width="25.28515625" style="273" customWidth="1"/>
    <col min="3851" max="3851" width="16.28515625" style="273" customWidth="1"/>
    <col min="3852" max="4096" width="9.28515625" style="273"/>
    <col min="4097" max="4097" width="15" style="273" customWidth="1"/>
    <col min="4098" max="4098" width="12.7109375" style="273" customWidth="1"/>
    <col min="4099" max="4099" width="11.7109375" style="273" customWidth="1"/>
    <col min="4100" max="4100" width="44.85546875" style="273" customWidth="1"/>
    <col min="4101" max="4101" width="54.7109375" style="273" customWidth="1"/>
    <col min="4102" max="4102" width="15.28515625" style="273" customWidth="1"/>
    <col min="4103" max="4104" width="19.28515625" style="273" customWidth="1"/>
    <col min="4105" max="4105" width="13.85546875" style="273" customWidth="1"/>
    <col min="4106" max="4106" width="25.28515625" style="273" customWidth="1"/>
    <col min="4107" max="4107" width="16.28515625" style="273" customWidth="1"/>
    <col min="4108" max="4352" width="9.28515625" style="273"/>
    <col min="4353" max="4353" width="15" style="273" customWidth="1"/>
    <col min="4354" max="4354" width="12.7109375" style="273" customWidth="1"/>
    <col min="4355" max="4355" width="11.7109375" style="273" customWidth="1"/>
    <col min="4356" max="4356" width="44.85546875" style="273" customWidth="1"/>
    <col min="4357" max="4357" width="54.7109375" style="273" customWidth="1"/>
    <col min="4358" max="4358" width="15.28515625" style="273" customWidth="1"/>
    <col min="4359" max="4360" width="19.28515625" style="273" customWidth="1"/>
    <col min="4361" max="4361" width="13.85546875" style="273" customWidth="1"/>
    <col min="4362" max="4362" width="25.28515625" style="273" customWidth="1"/>
    <col min="4363" max="4363" width="16.28515625" style="273" customWidth="1"/>
    <col min="4364" max="4608" width="9.28515625" style="273"/>
    <col min="4609" max="4609" width="15" style="273" customWidth="1"/>
    <col min="4610" max="4610" width="12.7109375" style="273" customWidth="1"/>
    <col min="4611" max="4611" width="11.7109375" style="273" customWidth="1"/>
    <col min="4612" max="4612" width="44.85546875" style="273" customWidth="1"/>
    <col min="4613" max="4613" width="54.7109375" style="273" customWidth="1"/>
    <col min="4614" max="4614" width="15.28515625" style="273" customWidth="1"/>
    <col min="4615" max="4616" width="19.28515625" style="273" customWidth="1"/>
    <col min="4617" max="4617" width="13.85546875" style="273" customWidth="1"/>
    <col min="4618" max="4618" width="25.28515625" style="273" customWidth="1"/>
    <col min="4619" max="4619" width="16.28515625" style="273" customWidth="1"/>
    <col min="4620" max="4864" width="9.28515625" style="273"/>
    <col min="4865" max="4865" width="15" style="273" customWidth="1"/>
    <col min="4866" max="4866" width="12.7109375" style="273" customWidth="1"/>
    <col min="4867" max="4867" width="11.7109375" style="273" customWidth="1"/>
    <col min="4868" max="4868" width="44.85546875" style="273" customWidth="1"/>
    <col min="4869" max="4869" width="54.7109375" style="273" customWidth="1"/>
    <col min="4870" max="4870" width="15.28515625" style="273" customWidth="1"/>
    <col min="4871" max="4872" width="19.28515625" style="273" customWidth="1"/>
    <col min="4873" max="4873" width="13.85546875" style="273" customWidth="1"/>
    <col min="4874" max="4874" width="25.28515625" style="273" customWidth="1"/>
    <col min="4875" max="4875" width="16.28515625" style="273" customWidth="1"/>
    <col min="4876" max="5120" width="9.28515625" style="273"/>
    <col min="5121" max="5121" width="15" style="273" customWidth="1"/>
    <col min="5122" max="5122" width="12.7109375" style="273" customWidth="1"/>
    <col min="5123" max="5123" width="11.7109375" style="273" customWidth="1"/>
    <col min="5124" max="5124" width="44.85546875" style="273" customWidth="1"/>
    <col min="5125" max="5125" width="54.7109375" style="273" customWidth="1"/>
    <col min="5126" max="5126" width="15.28515625" style="273" customWidth="1"/>
    <col min="5127" max="5128" width="19.28515625" style="273" customWidth="1"/>
    <col min="5129" max="5129" width="13.85546875" style="273" customWidth="1"/>
    <col min="5130" max="5130" width="25.28515625" style="273" customWidth="1"/>
    <col min="5131" max="5131" width="16.28515625" style="273" customWidth="1"/>
    <col min="5132" max="5376" width="9.28515625" style="273"/>
    <col min="5377" max="5377" width="15" style="273" customWidth="1"/>
    <col min="5378" max="5378" width="12.7109375" style="273" customWidth="1"/>
    <col min="5379" max="5379" width="11.7109375" style="273" customWidth="1"/>
    <col min="5380" max="5380" width="44.85546875" style="273" customWidth="1"/>
    <col min="5381" max="5381" width="54.7109375" style="273" customWidth="1"/>
    <col min="5382" max="5382" width="15.28515625" style="273" customWidth="1"/>
    <col min="5383" max="5384" width="19.28515625" style="273" customWidth="1"/>
    <col min="5385" max="5385" width="13.85546875" style="273" customWidth="1"/>
    <col min="5386" max="5386" width="25.28515625" style="273" customWidth="1"/>
    <col min="5387" max="5387" width="16.28515625" style="273" customWidth="1"/>
    <col min="5388" max="5632" width="9.28515625" style="273"/>
    <col min="5633" max="5633" width="15" style="273" customWidth="1"/>
    <col min="5634" max="5634" width="12.7109375" style="273" customWidth="1"/>
    <col min="5635" max="5635" width="11.7109375" style="273" customWidth="1"/>
    <col min="5636" max="5636" width="44.85546875" style="273" customWidth="1"/>
    <col min="5637" max="5637" width="54.7109375" style="273" customWidth="1"/>
    <col min="5638" max="5638" width="15.28515625" style="273" customWidth="1"/>
    <col min="5639" max="5640" width="19.28515625" style="273" customWidth="1"/>
    <col min="5641" max="5641" width="13.85546875" style="273" customWidth="1"/>
    <col min="5642" max="5642" width="25.28515625" style="273" customWidth="1"/>
    <col min="5643" max="5643" width="16.28515625" style="273" customWidth="1"/>
    <col min="5644" max="5888" width="9.28515625" style="273"/>
    <col min="5889" max="5889" width="15" style="273" customWidth="1"/>
    <col min="5890" max="5890" width="12.7109375" style="273" customWidth="1"/>
    <col min="5891" max="5891" width="11.7109375" style="273" customWidth="1"/>
    <col min="5892" max="5892" width="44.85546875" style="273" customWidth="1"/>
    <col min="5893" max="5893" width="54.7109375" style="273" customWidth="1"/>
    <col min="5894" max="5894" width="15.28515625" style="273" customWidth="1"/>
    <col min="5895" max="5896" width="19.28515625" style="273" customWidth="1"/>
    <col min="5897" max="5897" width="13.85546875" style="273" customWidth="1"/>
    <col min="5898" max="5898" width="25.28515625" style="273" customWidth="1"/>
    <col min="5899" max="5899" width="16.28515625" style="273" customWidth="1"/>
    <col min="5900" max="6144" width="9.28515625" style="273"/>
    <col min="6145" max="6145" width="15" style="273" customWidth="1"/>
    <col min="6146" max="6146" width="12.7109375" style="273" customWidth="1"/>
    <col min="6147" max="6147" width="11.7109375" style="273" customWidth="1"/>
    <col min="6148" max="6148" width="44.85546875" style="273" customWidth="1"/>
    <col min="6149" max="6149" width="54.7109375" style="273" customWidth="1"/>
    <col min="6150" max="6150" width="15.28515625" style="273" customWidth="1"/>
    <col min="6151" max="6152" width="19.28515625" style="273" customWidth="1"/>
    <col min="6153" max="6153" width="13.85546875" style="273" customWidth="1"/>
    <col min="6154" max="6154" width="25.28515625" style="273" customWidth="1"/>
    <col min="6155" max="6155" width="16.28515625" style="273" customWidth="1"/>
    <col min="6156" max="6400" width="9.28515625" style="273"/>
    <col min="6401" max="6401" width="15" style="273" customWidth="1"/>
    <col min="6402" max="6402" width="12.7109375" style="273" customWidth="1"/>
    <col min="6403" max="6403" width="11.7109375" style="273" customWidth="1"/>
    <col min="6404" max="6404" width="44.85546875" style="273" customWidth="1"/>
    <col min="6405" max="6405" width="54.7109375" style="273" customWidth="1"/>
    <col min="6406" max="6406" width="15.28515625" style="273" customWidth="1"/>
    <col min="6407" max="6408" width="19.28515625" style="273" customWidth="1"/>
    <col min="6409" max="6409" width="13.85546875" style="273" customWidth="1"/>
    <col min="6410" max="6410" width="25.28515625" style="273" customWidth="1"/>
    <col min="6411" max="6411" width="16.28515625" style="273" customWidth="1"/>
    <col min="6412" max="6656" width="9.28515625" style="273"/>
    <col min="6657" max="6657" width="15" style="273" customWidth="1"/>
    <col min="6658" max="6658" width="12.7109375" style="273" customWidth="1"/>
    <col min="6659" max="6659" width="11.7109375" style="273" customWidth="1"/>
    <col min="6660" max="6660" width="44.85546875" style="273" customWidth="1"/>
    <col min="6661" max="6661" width="54.7109375" style="273" customWidth="1"/>
    <col min="6662" max="6662" width="15.28515625" style="273" customWidth="1"/>
    <col min="6663" max="6664" width="19.28515625" style="273" customWidth="1"/>
    <col min="6665" max="6665" width="13.85546875" style="273" customWidth="1"/>
    <col min="6666" max="6666" width="25.28515625" style="273" customWidth="1"/>
    <col min="6667" max="6667" width="16.28515625" style="273" customWidth="1"/>
    <col min="6668" max="6912" width="9.28515625" style="273"/>
    <col min="6913" max="6913" width="15" style="273" customWidth="1"/>
    <col min="6914" max="6914" width="12.7109375" style="273" customWidth="1"/>
    <col min="6915" max="6915" width="11.7109375" style="273" customWidth="1"/>
    <col min="6916" max="6916" width="44.85546875" style="273" customWidth="1"/>
    <col min="6917" max="6917" width="54.7109375" style="273" customWidth="1"/>
    <col min="6918" max="6918" width="15.28515625" style="273" customWidth="1"/>
    <col min="6919" max="6920" width="19.28515625" style="273" customWidth="1"/>
    <col min="6921" max="6921" width="13.85546875" style="273" customWidth="1"/>
    <col min="6922" max="6922" width="25.28515625" style="273" customWidth="1"/>
    <col min="6923" max="6923" width="16.28515625" style="273" customWidth="1"/>
    <col min="6924" max="7168" width="9.28515625" style="273"/>
    <col min="7169" max="7169" width="15" style="273" customWidth="1"/>
    <col min="7170" max="7170" width="12.7109375" style="273" customWidth="1"/>
    <col min="7171" max="7171" width="11.7109375" style="273" customWidth="1"/>
    <col min="7172" max="7172" width="44.85546875" style="273" customWidth="1"/>
    <col min="7173" max="7173" width="54.7109375" style="273" customWidth="1"/>
    <col min="7174" max="7174" width="15.28515625" style="273" customWidth="1"/>
    <col min="7175" max="7176" width="19.28515625" style="273" customWidth="1"/>
    <col min="7177" max="7177" width="13.85546875" style="273" customWidth="1"/>
    <col min="7178" max="7178" width="25.28515625" style="273" customWidth="1"/>
    <col min="7179" max="7179" width="16.28515625" style="273" customWidth="1"/>
    <col min="7180" max="7424" width="9.28515625" style="273"/>
    <col min="7425" max="7425" width="15" style="273" customWidth="1"/>
    <col min="7426" max="7426" width="12.7109375" style="273" customWidth="1"/>
    <col min="7427" max="7427" width="11.7109375" style="273" customWidth="1"/>
    <col min="7428" max="7428" width="44.85546875" style="273" customWidth="1"/>
    <col min="7429" max="7429" width="54.7109375" style="273" customWidth="1"/>
    <col min="7430" max="7430" width="15.28515625" style="273" customWidth="1"/>
    <col min="7431" max="7432" width="19.28515625" style="273" customWidth="1"/>
    <col min="7433" max="7433" width="13.85546875" style="273" customWidth="1"/>
    <col min="7434" max="7434" width="25.28515625" style="273" customWidth="1"/>
    <col min="7435" max="7435" width="16.28515625" style="273" customWidth="1"/>
    <col min="7436" max="7680" width="9.28515625" style="273"/>
    <col min="7681" max="7681" width="15" style="273" customWidth="1"/>
    <col min="7682" max="7682" width="12.7109375" style="273" customWidth="1"/>
    <col min="7683" max="7683" width="11.7109375" style="273" customWidth="1"/>
    <col min="7684" max="7684" width="44.85546875" style="273" customWidth="1"/>
    <col min="7685" max="7685" width="54.7109375" style="273" customWidth="1"/>
    <col min="7686" max="7686" width="15.28515625" style="273" customWidth="1"/>
    <col min="7687" max="7688" width="19.28515625" style="273" customWidth="1"/>
    <col min="7689" max="7689" width="13.85546875" style="273" customWidth="1"/>
    <col min="7690" max="7690" width="25.28515625" style="273" customWidth="1"/>
    <col min="7691" max="7691" width="16.28515625" style="273" customWidth="1"/>
    <col min="7692" max="7936" width="9.28515625" style="273"/>
    <col min="7937" max="7937" width="15" style="273" customWidth="1"/>
    <col min="7938" max="7938" width="12.7109375" style="273" customWidth="1"/>
    <col min="7939" max="7939" width="11.7109375" style="273" customWidth="1"/>
    <col min="7940" max="7940" width="44.85546875" style="273" customWidth="1"/>
    <col min="7941" max="7941" width="54.7109375" style="273" customWidth="1"/>
    <col min="7942" max="7942" width="15.28515625" style="273" customWidth="1"/>
    <col min="7943" max="7944" width="19.28515625" style="273" customWidth="1"/>
    <col min="7945" max="7945" width="13.85546875" style="273" customWidth="1"/>
    <col min="7946" max="7946" width="25.28515625" style="273" customWidth="1"/>
    <col min="7947" max="7947" width="16.28515625" style="273" customWidth="1"/>
    <col min="7948" max="8192" width="9.28515625" style="273"/>
    <col min="8193" max="8193" width="15" style="273" customWidth="1"/>
    <col min="8194" max="8194" width="12.7109375" style="273" customWidth="1"/>
    <col min="8195" max="8195" width="11.7109375" style="273" customWidth="1"/>
    <col min="8196" max="8196" width="44.85546875" style="273" customWidth="1"/>
    <col min="8197" max="8197" width="54.7109375" style="273" customWidth="1"/>
    <col min="8198" max="8198" width="15.28515625" style="273" customWidth="1"/>
    <col min="8199" max="8200" width="19.28515625" style="273" customWidth="1"/>
    <col min="8201" max="8201" width="13.85546875" style="273" customWidth="1"/>
    <col min="8202" max="8202" width="25.28515625" style="273" customWidth="1"/>
    <col min="8203" max="8203" width="16.28515625" style="273" customWidth="1"/>
    <col min="8204" max="8448" width="9.28515625" style="273"/>
    <col min="8449" max="8449" width="15" style="273" customWidth="1"/>
    <col min="8450" max="8450" width="12.7109375" style="273" customWidth="1"/>
    <col min="8451" max="8451" width="11.7109375" style="273" customWidth="1"/>
    <col min="8452" max="8452" width="44.85546875" style="273" customWidth="1"/>
    <col min="8453" max="8453" width="54.7109375" style="273" customWidth="1"/>
    <col min="8454" max="8454" width="15.28515625" style="273" customWidth="1"/>
    <col min="8455" max="8456" width="19.28515625" style="273" customWidth="1"/>
    <col min="8457" max="8457" width="13.85546875" style="273" customWidth="1"/>
    <col min="8458" max="8458" width="25.28515625" style="273" customWidth="1"/>
    <col min="8459" max="8459" width="16.28515625" style="273" customWidth="1"/>
    <col min="8460" max="8704" width="9.28515625" style="273"/>
    <col min="8705" max="8705" width="15" style="273" customWidth="1"/>
    <col min="8706" max="8706" width="12.7109375" style="273" customWidth="1"/>
    <col min="8707" max="8707" width="11.7109375" style="273" customWidth="1"/>
    <col min="8708" max="8708" width="44.85546875" style="273" customWidth="1"/>
    <col min="8709" max="8709" width="54.7109375" style="273" customWidth="1"/>
    <col min="8710" max="8710" width="15.28515625" style="273" customWidth="1"/>
    <col min="8711" max="8712" width="19.28515625" style="273" customWidth="1"/>
    <col min="8713" max="8713" width="13.85546875" style="273" customWidth="1"/>
    <col min="8714" max="8714" width="25.28515625" style="273" customWidth="1"/>
    <col min="8715" max="8715" width="16.28515625" style="273" customWidth="1"/>
    <col min="8716" max="8960" width="9.28515625" style="273"/>
    <col min="8961" max="8961" width="15" style="273" customWidth="1"/>
    <col min="8962" max="8962" width="12.7109375" style="273" customWidth="1"/>
    <col min="8963" max="8963" width="11.7109375" style="273" customWidth="1"/>
    <col min="8964" max="8964" width="44.85546875" style="273" customWidth="1"/>
    <col min="8965" max="8965" width="54.7109375" style="273" customWidth="1"/>
    <col min="8966" max="8966" width="15.28515625" style="273" customWidth="1"/>
    <col min="8967" max="8968" width="19.28515625" style="273" customWidth="1"/>
    <col min="8969" max="8969" width="13.85546875" style="273" customWidth="1"/>
    <col min="8970" max="8970" width="25.28515625" style="273" customWidth="1"/>
    <col min="8971" max="8971" width="16.28515625" style="273" customWidth="1"/>
    <col min="8972" max="9216" width="9.28515625" style="273"/>
    <col min="9217" max="9217" width="15" style="273" customWidth="1"/>
    <col min="9218" max="9218" width="12.7109375" style="273" customWidth="1"/>
    <col min="9219" max="9219" width="11.7109375" style="273" customWidth="1"/>
    <col min="9220" max="9220" width="44.85546875" style="273" customWidth="1"/>
    <col min="9221" max="9221" width="54.7109375" style="273" customWidth="1"/>
    <col min="9222" max="9222" width="15.28515625" style="273" customWidth="1"/>
    <col min="9223" max="9224" width="19.28515625" style="273" customWidth="1"/>
    <col min="9225" max="9225" width="13.85546875" style="273" customWidth="1"/>
    <col min="9226" max="9226" width="25.28515625" style="273" customWidth="1"/>
    <col min="9227" max="9227" width="16.28515625" style="273" customWidth="1"/>
    <col min="9228" max="9472" width="9.28515625" style="273"/>
    <col min="9473" max="9473" width="15" style="273" customWidth="1"/>
    <col min="9474" max="9474" width="12.7109375" style="273" customWidth="1"/>
    <col min="9475" max="9475" width="11.7109375" style="273" customWidth="1"/>
    <col min="9476" max="9476" width="44.85546875" style="273" customWidth="1"/>
    <col min="9477" max="9477" width="54.7109375" style="273" customWidth="1"/>
    <col min="9478" max="9478" width="15.28515625" style="273" customWidth="1"/>
    <col min="9479" max="9480" width="19.28515625" style="273" customWidth="1"/>
    <col min="9481" max="9481" width="13.85546875" style="273" customWidth="1"/>
    <col min="9482" max="9482" width="25.28515625" style="273" customWidth="1"/>
    <col min="9483" max="9483" width="16.28515625" style="273" customWidth="1"/>
    <col min="9484" max="9728" width="9.28515625" style="273"/>
    <col min="9729" max="9729" width="15" style="273" customWidth="1"/>
    <col min="9730" max="9730" width="12.7109375" style="273" customWidth="1"/>
    <col min="9731" max="9731" width="11.7109375" style="273" customWidth="1"/>
    <col min="9732" max="9732" width="44.85546875" style="273" customWidth="1"/>
    <col min="9733" max="9733" width="54.7109375" style="273" customWidth="1"/>
    <col min="9734" max="9734" width="15.28515625" style="273" customWidth="1"/>
    <col min="9735" max="9736" width="19.28515625" style="273" customWidth="1"/>
    <col min="9737" max="9737" width="13.85546875" style="273" customWidth="1"/>
    <col min="9738" max="9738" width="25.28515625" style="273" customWidth="1"/>
    <col min="9739" max="9739" width="16.28515625" style="273" customWidth="1"/>
    <col min="9740" max="9984" width="9.28515625" style="273"/>
    <col min="9985" max="9985" width="15" style="273" customWidth="1"/>
    <col min="9986" max="9986" width="12.7109375" style="273" customWidth="1"/>
    <col min="9987" max="9987" width="11.7109375" style="273" customWidth="1"/>
    <col min="9988" max="9988" width="44.85546875" style="273" customWidth="1"/>
    <col min="9989" max="9989" width="54.7109375" style="273" customWidth="1"/>
    <col min="9990" max="9990" width="15.28515625" style="273" customWidth="1"/>
    <col min="9991" max="9992" width="19.28515625" style="273" customWidth="1"/>
    <col min="9993" max="9993" width="13.85546875" style="273" customWidth="1"/>
    <col min="9994" max="9994" width="25.28515625" style="273" customWidth="1"/>
    <col min="9995" max="9995" width="16.28515625" style="273" customWidth="1"/>
    <col min="9996" max="10240" width="9.28515625" style="273"/>
    <col min="10241" max="10241" width="15" style="273" customWidth="1"/>
    <col min="10242" max="10242" width="12.7109375" style="273" customWidth="1"/>
    <col min="10243" max="10243" width="11.7109375" style="273" customWidth="1"/>
    <col min="10244" max="10244" width="44.85546875" style="273" customWidth="1"/>
    <col min="10245" max="10245" width="54.7109375" style="273" customWidth="1"/>
    <col min="10246" max="10246" width="15.28515625" style="273" customWidth="1"/>
    <col min="10247" max="10248" width="19.28515625" style="273" customWidth="1"/>
    <col min="10249" max="10249" width="13.85546875" style="273" customWidth="1"/>
    <col min="10250" max="10250" width="25.28515625" style="273" customWidth="1"/>
    <col min="10251" max="10251" width="16.28515625" style="273" customWidth="1"/>
    <col min="10252" max="10496" width="9.28515625" style="273"/>
    <col min="10497" max="10497" width="15" style="273" customWidth="1"/>
    <col min="10498" max="10498" width="12.7109375" style="273" customWidth="1"/>
    <col min="10499" max="10499" width="11.7109375" style="273" customWidth="1"/>
    <col min="10500" max="10500" width="44.85546875" style="273" customWidth="1"/>
    <col min="10501" max="10501" width="54.7109375" style="273" customWidth="1"/>
    <col min="10502" max="10502" width="15.28515625" style="273" customWidth="1"/>
    <col min="10503" max="10504" width="19.28515625" style="273" customWidth="1"/>
    <col min="10505" max="10505" width="13.85546875" style="273" customWidth="1"/>
    <col min="10506" max="10506" width="25.28515625" style="273" customWidth="1"/>
    <col min="10507" max="10507" width="16.28515625" style="273" customWidth="1"/>
    <col min="10508" max="10752" width="9.28515625" style="273"/>
    <col min="10753" max="10753" width="15" style="273" customWidth="1"/>
    <col min="10754" max="10754" width="12.7109375" style="273" customWidth="1"/>
    <col min="10755" max="10755" width="11.7109375" style="273" customWidth="1"/>
    <col min="10756" max="10756" width="44.85546875" style="273" customWidth="1"/>
    <col min="10757" max="10757" width="54.7109375" style="273" customWidth="1"/>
    <col min="10758" max="10758" width="15.28515625" style="273" customWidth="1"/>
    <col min="10759" max="10760" width="19.28515625" style="273" customWidth="1"/>
    <col min="10761" max="10761" width="13.85546875" style="273" customWidth="1"/>
    <col min="10762" max="10762" width="25.28515625" style="273" customWidth="1"/>
    <col min="10763" max="10763" width="16.28515625" style="273" customWidth="1"/>
    <col min="10764" max="11008" width="9.28515625" style="273"/>
    <col min="11009" max="11009" width="15" style="273" customWidth="1"/>
    <col min="11010" max="11010" width="12.7109375" style="273" customWidth="1"/>
    <col min="11011" max="11011" width="11.7109375" style="273" customWidth="1"/>
    <col min="11012" max="11012" width="44.85546875" style="273" customWidth="1"/>
    <col min="11013" max="11013" width="54.7109375" style="273" customWidth="1"/>
    <col min="11014" max="11014" width="15.28515625" style="273" customWidth="1"/>
    <col min="11015" max="11016" width="19.28515625" style="273" customWidth="1"/>
    <col min="11017" max="11017" width="13.85546875" style="273" customWidth="1"/>
    <col min="11018" max="11018" width="25.28515625" style="273" customWidth="1"/>
    <col min="11019" max="11019" width="16.28515625" style="273" customWidth="1"/>
    <col min="11020" max="11264" width="9.28515625" style="273"/>
    <col min="11265" max="11265" width="15" style="273" customWidth="1"/>
    <col min="11266" max="11266" width="12.7109375" style="273" customWidth="1"/>
    <col min="11267" max="11267" width="11.7109375" style="273" customWidth="1"/>
    <col min="11268" max="11268" width="44.85546875" style="273" customWidth="1"/>
    <col min="11269" max="11269" width="54.7109375" style="273" customWidth="1"/>
    <col min="11270" max="11270" width="15.28515625" style="273" customWidth="1"/>
    <col min="11271" max="11272" width="19.28515625" style="273" customWidth="1"/>
    <col min="11273" max="11273" width="13.85546875" style="273" customWidth="1"/>
    <col min="11274" max="11274" width="25.28515625" style="273" customWidth="1"/>
    <col min="11275" max="11275" width="16.28515625" style="273" customWidth="1"/>
    <col min="11276" max="11520" width="9.28515625" style="273"/>
    <col min="11521" max="11521" width="15" style="273" customWidth="1"/>
    <col min="11522" max="11522" width="12.7109375" style="273" customWidth="1"/>
    <col min="11523" max="11523" width="11.7109375" style="273" customWidth="1"/>
    <col min="11524" max="11524" width="44.85546875" style="273" customWidth="1"/>
    <col min="11525" max="11525" width="54.7109375" style="273" customWidth="1"/>
    <col min="11526" max="11526" width="15.28515625" style="273" customWidth="1"/>
    <col min="11527" max="11528" width="19.28515625" style="273" customWidth="1"/>
    <col min="11529" max="11529" width="13.85546875" style="273" customWidth="1"/>
    <col min="11530" max="11530" width="25.28515625" style="273" customWidth="1"/>
    <col min="11531" max="11531" width="16.28515625" style="273" customWidth="1"/>
    <col min="11532" max="11776" width="9.28515625" style="273"/>
    <col min="11777" max="11777" width="15" style="273" customWidth="1"/>
    <col min="11778" max="11778" width="12.7109375" style="273" customWidth="1"/>
    <col min="11779" max="11779" width="11.7109375" style="273" customWidth="1"/>
    <col min="11780" max="11780" width="44.85546875" style="273" customWidth="1"/>
    <col min="11781" max="11781" width="54.7109375" style="273" customWidth="1"/>
    <col min="11782" max="11782" width="15.28515625" style="273" customWidth="1"/>
    <col min="11783" max="11784" width="19.28515625" style="273" customWidth="1"/>
    <col min="11785" max="11785" width="13.85546875" style="273" customWidth="1"/>
    <col min="11786" max="11786" width="25.28515625" style="273" customWidth="1"/>
    <col min="11787" max="11787" width="16.28515625" style="273" customWidth="1"/>
    <col min="11788" max="12032" width="9.28515625" style="273"/>
    <col min="12033" max="12033" width="15" style="273" customWidth="1"/>
    <col min="12034" max="12034" width="12.7109375" style="273" customWidth="1"/>
    <col min="12035" max="12035" width="11.7109375" style="273" customWidth="1"/>
    <col min="12036" max="12036" width="44.85546875" style="273" customWidth="1"/>
    <col min="12037" max="12037" width="54.7109375" style="273" customWidth="1"/>
    <col min="12038" max="12038" width="15.28515625" style="273" customWidth="1"/>
    <col min="12039" max="12040" width="19.28515625" style="273" customWidth="1"/>
    <col min="12041" max="12041" width="13.85546875" style="273" customWidth="1"/>
    <col min="12042" max="12042" width="25.28515625" style="273" customWidth="1"/>
    <col min="12043" max="12043" width="16.28515625" style="273" customWidth="1"/>
    <col min="12044" max="12288" width="9.28515625" style="273"/>
    <col min="12289" max="12289" width="15" style="273" customWidth="1"/>
    <col min="12290" max="12290" width="12.7109375" style="273" customWidth="1"/>
    <col min="12291" max="12291" width="11.7109375" style="273" customWidth="1"/>
    <col min="12292" max="12292" width="44.85546875" style="273" customWidth="1"/>
    <col min="12293" max="12293" width="54.7109375" style="273" customWidth="1"/>
    <col min="12294" max="12294" width="15.28515625" style="273" customWidth="1"/>
    <col min="12295" max="12296" width="19.28515625" style="273" customWidth="1"/>
    <col min="12297" max="12297" width="13.85546875" style="273" customWidth="1"/>
    <col min="12298" max="12298" width="25.28515625" style="273" customWidth="1"/>
    <col min="12299" max="12299" width="16.28515625" style="273" customWidth="1"/>
    <col min="12300" max="12544" width="9.28515625" style="273"/>
    <col min="12545" max="12545" width="15" style="273" customWidth="1"/>
    <col min="12546" max="12546" width="12.7109375" style="273" customWidth="1"/>
    <col min="12547" max="12547" width="11.7109375" style="273" customWidth="1"/>
    <col min="12548" max="12548" width="44.85546875" style="273" customWidth="1"/>
    <col min="12549" max="12549" width="54.7109375" style="273" customWidth="1"/>
    <col min="12550" max="12550" width="15.28515625" style="273" customWidth="1"/>
    <col min="12551" max="12552" width="19.28515625" style="273" customWidth="1"/>
    <col min="12553" max="12553" width="13.85546875" style="273" customWidth="1"/>
    <col min="12554" max="12554" width="25.28515625" style="273" customWidth="1"/>
    <col min="12555" max="12555" width="16.28515625" style="273" customWidth="1"/>
    <col min="12556" max="12800" width="9.28515625" style="273"/>
    <col min="12801" max="12801" width="15" style="273" customWidth="1"/>
    <col min="12802" max="12802" width="12.7109375" style="273" customWidth="1"/>
    <col min="12803" max="12803" width="11.7109375" style="273" customWidth="1"/>
    <col min="12804" max="12804" width="44.85546875" style="273" customWidth="1"/>
    <col min="12805" max="12805" width="54.7109375" style="273" customWidth="1"/>
    <col min="12806" max="12806" width="15.28515625" style="273" customWidth="1"/>
    <col min="12807" max="12808" width="19.28515625" style="273" customWidth="1"/>
    <col min="12809" max="12809" width="13.85546875" style="273" customWidth="1"/>
    <col min="12810" max="12810" width="25.28515625" style="273" customWidth="1"/>
    <col min="12811" max="12811" width="16.28515625" style="273" customWidth="1"/>
    <col min="12812" max="13056" width="9.28515625" style="273"/>
    <col min="13057" max="13057" width="15" style="273" customWidth="1"/>
    <col min="13058" max="13058" width="12.7109375" style="273" customWidth="1"/>
    <col min="13059" max="13059" width="11.7109375" style="273" customWidth="1"/>
    <col min="13060" max="13060" width="44.85546875" style="273" customWidth="1"/>
    <col min="13061" max="13061" width="54.7109375" style="273" customWidth="1"/>
    <col min="13062" max="13062" width="15.28515625" style="273" customWidth="1"/>
    <col min="13063" max="13064" width="19.28515625" style="273" customWidth="1"/>
    <col min="13065" max="13065" width="13.85546875" style="273" customWidth="1"/>
    <col min="13066" max="13066" width="25.28515625" style="273" customWidth="1"/>
    <col min="13067" max="13067" width="16.28515625" style="273" customWidth="1"/>
    <col min="13068" max="13312" width="9.28515625" style="273"/>
    <col min="13313" max="13313" width="15" style="273" customWidth="1"/>
    <col min="13314" max="13314" width="12.7109375" style="273" customWidth="1"/>
    <col min="13315" max="13315" width="11.7109375" style="273" customWidth="1"/>
    <col min="13316" max="13316" width="44.85546875" style="273" customWidth="1"/>
    <col min="13317" max="13317" width="54.7109375" style="273" customWidth="1"/>
    <col min="13318" max="13318" width="15.28515625" style="273" customWidth="1"/>
    <col min="13319" max="13320" width="19.28515625" style="273" customWidth="1"/>
    <col min="13321" max="13321" width="13.85546875" style="273" customWidth="1"/>
    <col min="13322" max="13322" width="25.28515625" style="273" customWidth="1"/>
    <col min="13323" max="13323" width="16.28515625" style="273" customWidth="1"/>
    <col min="13324" max="13568" width="9.28515625" style="273"/>
    <col min="13569" max="13569" width="15" style="273" customWidth="1"/>
    <col min="13570" max="13570" width="12.7109375" style="273" customWidth="1"/>
    <col min="13571" max="13571" width="11.7109375" style="273" customWidth="1"/>
    <col min="13572" max="13572" width="44.85546875" style="273" customWidth="1"/>
    <col min="13573" max="13573" width="54.7109375" style="273" customWidth="1"/>
    <col min="13574" max="13574" width="15.28515625" style="273" customWidth="1"/>
    <col min="13575" max="13576" width="19.28515625" style="273" customWidth="1"/>
    <col min="13577" max="13577" width="13.85546875" style="273" customWidth="1"/>
    <col min="13578" max="13578" width="25.28515625" style="273" customWidth="1"/>
    <col min="13579" max="13579" width="16.28515625" style="273" customWidth="1"/>
    <col min="13580" max="13824" width="9.28515625" style="273"/>
    <col min="13825" max="13825" width="15" style="273" customWidth="1"/>
    <col min="13826" max="13826" width="12.7109375" style="273" customWidth="1"/>
    <col min="13827" max="13827" width="11.7109375" style="273" customWidth="1"/>
    <col min="13828" max="13828" width="44.85546875" style="273" customWidth="1"/>
    <col min="13829" max="13829" width="54.7109375" style="273" customWidth="1"/>
    <col min="13830" max="13830" width="15.28515625" style="273" customWidth="1"/>
    <col min="13831" max="13832" width="19.28515625" style="273" customWidth="1"/>
    <col min="13833" max="13833" width="13.85546875" style="273" customWidth="1"/>
    <col min="13834" max="13834" width="25.28515625" style="273" customWidth="1"/>
    <col min="13835" max="13835" width="16.28515625" style="273" customWidth="1"/>
    <col min="13836" max="14080" width="9.28515625" style="273"/>
    <col min="14081" max="14081" width="15" style="273" customWidth="1"/>
    <col min="14082" max="14082" width="12.7109375" style="273" customWidth="1"/>
    <col min="14083" max="14083" width="11.7109375" style="273" customWidth="1"/>
    <col min="14084" max="14084" width="44.85546875" style="273" customWidth="1"/>
    <col min="14085" max="14085" width="54.7109375" style="273" customWidth="1"/>
    <col min="14086" max="14086" width="15.28515625" style="273" customWidth="1"/>
    <col min="14087" max="14088" width="19.28515625" style="273" customWidth="1"/>
    <col min="14089" max="14089" width="13.85546875" style="273" customWidth="1"/>
    <col min="14090" max="14090" width="25.28515625" style="273" customWidth="1"/>
    <col min="14091" max="14091" width="16.28515625" style="273" customWidth="1"/>
    <col min="14092" max="14336" width="9.28515625" style="273"/>
    <col min="14337" max="14337" width="15" style="273" customWidth="1"/>
    <col min="14338" max="14338" width="12.7109375" style="273" customWidth="1"/>
    <col min="14339" max="14339" width="11.7109375" style="273" customWidth="1"/>
    <col min="14340" max="14340" width="44.85546875" style="273" customWidth="1"/>
    <col min="14341" max="14341" width="54.7109375" style="273" customWidth="1"/>
    <col min="14342" max="14342" width="15.28515625" style="273" customWidth="1"/>
    <col min="14343" max="14344" width="19.28515625" style="273" customWidth="1"/>
    <col min="14345" max="14345" width="13.85546875" style="273" customWidth="1"/>
    <col min="14346" max="14346" width="25.28515625" style="273" customWidth="1"/>
    <col min="14347" max="14347" width="16.28515625" style="273" customWidth="1"/>
    <col min="14348" max="14592" width="9.28515625" style="273"/>
    <col min="14593" max="14593" width="15" style="273" customWidth="1"/>
    <col min="14594" max="14594" width="12.7109375" style="273" customWidth="1"/>
    <col min="14595" max="14595" width="11.7109375" style="273" customWidth="1"/>
    <col min="14596" max="14596" width="44.85546875" style="273" customWidth="1"/>
    <col min="14597" max="14597" width="54.7109375" style="273" customWidth="1"/>
    <col min="14598" max="14598" width="15.28515625" style="273" customWidth="1"/>
    <col min="14599" max="14600" width="19.28515625" style="273" customWidth="1"/>
    <col min="14601" max="14601" width="13.85546875" style="273" customWidth="1"/>
    <col min="14602" max="14602" width="25.28515625" style="273" customWidth="1"/>
    <col min="14603" max="14603" width="16.28515625" style="273" customWidth="1"/>
    <col min="14604" max="14848" width="9.28515625" style="273"/>
    <col min="14849" max="14849" width="15" style="273" customWidth="1"/>
    <col min="14850" max="14850" width="12.7109375" style="273" customWidth="1"/>
    <col min="14851" max="14851" width="11.7109375" style="273" customWidth="1"/>
    <col min="14852" max="14852" width="44.85546875" style="273" customWidth="1"/>
    <col min="14853" max="14853" width="54.7109375" style="273" customWidth="1"/>
    <col min="14854" max="14854" width="15.28515625" style="273" customWidth="1"/>
    <col min="14855" max="14856" width="19.28515625" style="273" customWidth="1"/>
    <col min="14857" max="14857" width="13.85546875" style="273" customWidth="1"/>
    <col min="14858" max="14858" width="25.28515625" style="273" customWidth="1"/>
    <col min="14859" max="14859" width="16.28515625" style="273" customWidth="1"/>
    <col min="14860" max="15104" width="9.28515625" style="273"/>
    <col min="15105" max="15105" width="15" style="273" customWidth="1"/>
    <col min="15106" max="15106" width="12.7109375" style="273" customWidth="1"/>
    <col min="15107" max="15107" width="11.7109375" style="273" customWidth="1"/>
    <col min="15108" max="15108" width="44.85546875" style="273" customWidth="1"/>
    <col min="15109" max="15109" width="54.7109375" style="273" customWidth="1"/>
    <col min="15110" max="15110" width="15.28515625" style="273" customWidth="1"/>
    <col min="15111" max="15112" width="19.28515625" style="273" customWidth="1"/>
    <col min="15113" max="15113" width="13.85546875" style="273" customWidth="1"/>
    <col min="15114" max="15114" width="25.28515625" style="273" customWidth="1"/>
    <col min="15115" max="15115" width="16.28515625" style="273" customWidth="1"/>
    <col min="15116" max="15360" width="9.28515625" style="273"/>
    <col min="15361" max="15361" width="15" style="273" customWidth="1"/>
    <col min="15362" max="15362" width="12.7109375" style="273" customWidth="1"/>
    <col min="15363" max="15363" width="11.7109375" style="273" customWidth="1"/>
    <col min="15364" max="15364" width="44.85546875" style="273" customWidth="1"/>
    <col min="15365" max="15365" width="54.7109375" style="273" customWidth="1"/>
    <col min="15366" max="15366" width="15.28515625" style="273" customWidth="1"/>
    <col min="15367" max="15368" width="19.28515625" style="273" customWidth="1"/>
    <col min="15369" max="15369" width="13.85546875" style="273" customWidth="1"/>
    <col min="15370" max="15370" width="25.28515625" style="273" customWidth="1"/>
    <col min="15371" max="15371" width="16.28515625" style="273" customWidth="1"/>
    <col min="15372" max="15616" width="9.28515625" style="273"/>
    <col min="15617" max="15617" width="15" style="273" customWidth="1"/>
    <col min="15618" max="15618" width="12.7109375" style="273" customWidth="1"/>
    <col min="15619" max="15619" width="11.7109375" style="273" customWidth="1"/>
    <col min="15620" max="15620" width="44.85546875" style="273" customWidth="1"/>
    <col min="15621" max="15621" width="54.7109375" style="273" customWidth="1"/>
    <col min="15622" max="15622" width="15.28515625" style="273" customWidth="1"/>
    <col min="15623" max="15624" width="19.28515625" style="273" customWidth="1"/>
    <col min="15625" max="15625" width="13.85546875" style="273" customWidth="1"/>
    <col min="15626" max="15626" width="25.28515625" style="273" customWidth="1"/>
    <col min="15627" max="15627" width="16.28515625" style="273" customWidth="1"/>
    <col min="15628" max="15872" width="9.28515625" style="273"/>
    <col min="15873" max="15873" width="15" style="273" customWidth="1"/>
    <col min="15874" max="15874" width="12.7109375" style="273" customWidth="1"/>
    <col min="15875" max="15875" width="11.7109375" style="273" customWidth="1"/>
    <col min="15876" max="15876" width="44.85546875" style="273" customWidth="1"/>
    <col min="15877" max="15877" width="54.7109375" style="273" customWidth="1"/>
    <col min="15878" max="15878" width="15.28515625" style="273" customWidth="1"/>
    <col min="15879" max="15880" width="19.28515625" style="273" customWidth="1"/>
    <col min="15881" max="15881" width="13.85546875" style="273" customWidth="1"/>
    <col min="15882" max="15882" width="25.28515625" style="273" customWidth="1"/>
    <col min="15883" max="15883" width="16.28515625" style="273" customWidth="1"/>
    <col min="15884" max="16128" width="9.28515625" style="273"/>
    <col min="16129" max="16129" width="15" style="273" customWidth="1"/>
    <col min="16130" max="16130" width="12.7109375" style="273" customWidth="1"/>
    <col min="16131" max="16131" width="11.7109375" style="273" customWidth="1"/>
    <col min="16132" max="16132" width="44.85546875" style="273" customWidth="1"/>
    <col min="16133" max="16133" width="54.7109375" style="273" customWidth="1"/>
    <col min="16134" max="16134" width="15.28515625" style="273" customWidth="1"/>
    <col min="16135" max="16136" width="19.28515625" style="273" customWidth="1"/>
    <col min="16137" max="16137" width="13.85546875" style="273" customWidth="1"/>
    <col min="16138" max="16138" width="25.28515625" style="273" customWidth="1"/>
    <col min="16139" max="16139" width="16.28515625" style="273" customWidth="1"/>
    <col min="16140" max="16384" width="9.28515625" style="273"/>
  </cols>
  <sheetData>
    <row r="2" spans="1:11" ht="15.75" x14ac:dyDescent="0.25">
      <c r="I2" s="593" t="s">
        <v>471</v>
      </c>
      <c r="J2" s="4"/>
    </row>
    <row r="3" spans="1:11" ht="15.75" x14ac:dyDescent="0.25">
      <c r="I3" s="593" t="s">
        <v>620</v>
      </c>
      <c r="J3" s="4"/>
    </row>
    <row r="4" spans="1:11" ht="15.75" x14ac:dyDescent="0.25">
      <c r="I4" s="743" t="s">
        <v>8</v>
      </c>
      <c r="J4" s="743"/>
      <c r="K4" s="743"/>
    </row>
    <row r="5" spans="1:11" ht="15.75" x14ac:dyDescent="0.25">
      <c r="I5" s="743" t="s">
        <v>510</v>
      </c>
      <c r="J5" s="743"/>
      <c r="K5" s="743"/>
    </row>
    <row r="6" spans="1:11" ht="15.75" x14ac:dyDescent="0.25">
      <c r="I6" s="597" t="s">
        <v>602</v>
      </c>
      <c r="J6" s="7"/>
    </row>
    <row r="7" spans="1:11" ht="15.75" x14ac:dyDescent="0.25">
      <c r="I7" s="598" t="s">
        <v>561</v>
      </c>
      <c r="J7" s="599"/>
    </row>
    <row r="8" spans="1:11" ht="15.75" x14ac:dyDescent="0.25">
      <c r="I8" s="704" t="s">
        <v>562</v>
      </c>
      <c r="J8" s="704"/>
    </row>
    <row r="9" spans="1:11" ht="14.1" customHeight="1" x14ac:dyDescent="0.25">
      <c r="G9" s="277"/>
      <c r="H9" s="277"/>
      <c r="I9" s="600"/>
      <c r="J9" s="601"/>
      <c r="K9" s="273"/>
    </row>
    <row r="10" spans="1:11" ht="20.25" customHeight="1" x14ac:dyDescent="0.25">
      <c r="G10" s="277"/>
      <c r="H10" s="277"/>
      <c r="I10" s="600"/>
      <c r="J10" s="601"/>
      <c r="K10" s="273"/>
    </row>
    <row r="11" spans="1:11" ht="15.75" x14ac:dyDescent="0.25">
      <c r="G11" s="277"/>
      <c r="H11" s="277"/>
      <c r="I11" s="602"/>
      <c r="J11" s="601"/>
      <c r="K11" s="273"/>
    </row>
    <row r="12" spans="1:11" s="56" customFormat="1" ht="15.75" x14ac:dyDescent="0.25">
      <c r="A12" s="273"/>
      <c r="B12" s="274"/>
      <c r="C12" s="275"/>
      <c r="D12" s="276"/>
      <c r="E12" s="277"/>
      <c r="F12" s="275"/>
      <c r="G12" s="277"/>
      <c r="H12" s="277"/>
      <c r="I12" s="603"/>
      <c r="J12" s="600"/>
      <c r="K12" s="280"/>
    </row>
    <row r="13" spans="1:11" ht="27" customHeight="1" x14ac:dyDescent="0.25">
      <c r="A13" s="818" t="s">
        <v>563</v>
      </c>
      <c r="B13" s="818"/>
      <c r="C13" s="818"/>
      <c r="D13" s="818"/>
      <c r="E13" s="818"/>
      <c r="F13" s="818"/>
      <c r="G13" s="818"/>
      <c r="H13" s="818"/>
      <c r="I13" s="818"/>
      <c r="J13" s="818"/>
      <c r="K13" s="818"/>
    </row>
    <row r="14" spans="1:11" ht="28.35" customHeight="1" x14ac:dyDescent="0.25">
      <c r="A14" s="787">
        <v>1559100000</v>
      </c>
      <c r="B14" s="787"/>
      <c r="C14" s="787"/>
      <c r="D14" s="788"/>
      <c r="E14" s="788"/>
      <c r="F14" s="788"/>
      <c r="G14" s="788"/>
      <c r="H14" s="788"/>
      <c r="I14" s="788"/>
      <c r="J14" s="788"/>
      <c r="K14" s="788"/>
    </row>
    <row r="15" spans="1:11" ht="22.15" customHeight="1" thickBot="1" x14ac:dyDescent="0.3">
      <c r="A15" s="789" t="s">
        <v>0</v>
      </c>
      <c r="B15" s="789"/>
      <c r="C15" s="789"/>
      <c r="D15" s="250"/>
      <c r="E15" s="250"/>
      <c r="F15" s="281"/>
      <c r="G15" s="250"/>
      <c r="H15" s="250"/>
      <c r="I15" s="250"/>
      <c r="J15" s="250"/>
      <c r="K15" s="282" t="s">
        <v>1</v>
      </c>
    </row>
    <row r="16" spans="1:11" s="56" customFormat="1" ht="77.25" customHeight="1" x14ac:dyDescent="0.25">
      <c r="A16" s="790" t="s">
        <v>10</v>
      </c>
      <c r="B16" s="792" t="s">
        <v>11</v>
      </c>
      <c r="C16" s="794" t="s">
        <v>174</v>
      </c>
      <c r="D16" s="792" t="s">
        <v>175</v>
      </c>
      <c r="E16" s="794" t="s">
        <v>176</v>
      </c>
      <c r="F16" s="792" t="s">
        <v>177</v>
      </c>
      <c r="G16" s="794" t="s">
        <v>178</v>
      </c>
      <c r="H16" s="797" t="s">
        <v>179</v>
      </c>
      <c r="I16" s="792" t="s">
        <v>180</v>
      </c>
      <c r="J16" s="797" t="s">
        <v>181</v>
      </c>
      <c r="K16" s="819" t="s">
        <v>182</v>
      </c>
    </row>
    <row r="17" spans="1:11" s="56" customFormat="1" ht="157.9" customHeight="1" thickBot="1" x14ac:dyDescent="0.3">
      <c r="A17" s="791"/>
      <c r="B17" s="793"/>
      <c r="C17" s="795"/>
      <c r="D17" s="793"/>
      <c r="E17" s="795"/>
      <c r="F17" s="793"/>
      <c r="G17" s="795"/>
      <c r="H17" s="798"/>
      <c r="I17" s="793"/>
      <c r="J17" s="798"/>
      <c r="K17" s="820"/>
    </row>
    <row r="18" spans="1:11" s="287" customFormat="1" ht="24" customHeight="1" thickBot="1" x14ac:dyDescent="0.3">
      <c r="A18" s="283" t="s">
        <v>183</v>
      </c>
      <c r="B18" s="255" t="s">
        <v>184</v>
      </c>
      <c r="C18" s="284" t="s">
        <v>185</v>
      </c>
      <c r="D18" s="255" t="s">
        <v>227</v>
      </c>
      <c r="E18" s="255" t="s">
        <v>186</v>
      </c>
      <c r="F18" s="255" t="s">
        <v>187</v>
      </c>
      <c r="G18" s="255" t="s">
        <v>188</v>
      </c>
      <c r="H18" s="284" t="s">
        <v>189</v>
      </c>
      <c r="I18" s="284" t="s">
        <v>190</v>
      </c>
      <c r="J18" s="285">
        <v>10</v>
      </c>
      <c r="K18" s="286">
        <v>11</v>
      </c>
    </row>
    <row r="19" spans="1:11" s="287" customFormat="1" ht="57" thickBot="1" x14ac:dyDescent="0.3">
      <c r="A19" s="99" t="s">
        <v>15</v>
      </c>
      <c r="B19" s="288"/>
      <c r="C19" s="289"/>
      <c r="D19" s="698" t="s">
        <v>17</v>
      </c>
      <c r="E19" s="100"/>
      <c r="F19" s="101"/>
      <c r="G19" s="102"/>
      <c r="H19" s="103"/>
      <c r="I19" s="103"/>
      <c r="J19" s="104">
        <f>J20</f>
        <v>1620887</v>
      </c>
      <c r="K19" s="105"/>
    </row>
    <row r="20" spans="1:11" s="287" customFormat="1" ht="60" customHeight="1" x14ac:dyDescent="0.25">
      <c r="A20" s="106" t="s">
        <v>18</v>
      </c>
      <c r="B20" s="290"/>
      <c r="C20" s="290"/>
      <c r="D20" s="605" t="s">
        <v>564</v>
      </c>
      <c r="E20" s="107"/>
      <c r="F20" s="108"/>
      <c r="G20" s="109"/>
      <c r="H20" s="110"/>
      <c r="I20" s="110"/>
      <c r="J20" s="111">
        <f>SUM(J21:J23)</f>
        <v>1620887</v>
      </c>
      <c r="K20" s="112"/>
    </row>
    <row r="21" spans="1:11" s="287" customFormat="1" ht="54" customHeight="1" x14ac:dyDescent="0.25">
      <c r="A21" s="697" t="s">
        <v>20</v>
      </c>
      <c r="B21" s="606" t="s">
        <v>21</v>
      </c>
      <c r="C21" s="606" t="s">
        <v>22</v>
      </c>
      <c r="D21" s="607" t="s">
        <v>23</v>
      </c>
      <c r="E21" s="608" t="s">
        <v>565</v>
      </c>
      <c r="F21" s="495"/>
      <c r="G21" s="304"/>
      <c r="H21" s="304"/>
      <c r="I21" s="304"/>
      <c r="J21" s="345">
        <v>1548687</v>
      </c>
      <c r="K21" s="523"/>
    </row>
    <row r="22" spans="1:11" s="287" customFormat="1" ht="71.25" customHeight="1" x14ac:dyDescent="0.25">
      <c r="A22" s="528" t="s">
        <v>459</v>
      </c>
      <c r="B22" s="529">
        <v>7650</v>
      </c>
      <c r="C22" s="529" t="s">
        <v>367</v>
      </c>
      <c r="D22" s="609" t="s">
        <v>460</v>
      </c>
      <c r="E22" s="608" t="s">
        <v>467</v>
      </c>
      <c r="F22" s="495"/>
      <c r="G22" s="304"/>
      <c r="H22" s="304"/>
      <c r="I22" s="304"/>
      <c r="J22" s="345">
        <v>57000</v>
      </c>
      <c r="K22" s="523"/>
    </row>
    <row r="23" spans="1:11" s="287" customFormat="1" ht="99.75" customHeight="1" thickBot="1" x14ac:dyDescent="0.3">
      <c r="A23" s="528" t="s">
        <v>461</v>
      </c>
      <c r="B23" s="529" t="s">
        <v>462</v>
      </c>
      <c r="C23" s="529" t="s">
        <v>367</v>
      </c>
      <c r="D23" s="609" t="s">
        <v>463</v>
      </c>
      <c r="E23" s="608" t="s">
        <v>467</v>
      </c>
      <c r="F23" s="495"/>
      <c r="G23" s="304"/>
      <c r="H23" s="304"/>
      <c r="I23" s="304"/>
      <c r="J23" s="345">
        <v>15200</v>
      </c>
      <c r="K23" s="523"/>
    </row>
    <row r="24" spans="1:11" s="287" customFormat="1" ht="54" hidden="1" customHeight="1" thickBot="1" x14ac:dyDescent="0.3">
      <c r="A24" s="610" t="s">
        <v>43</v>
      </c>
      <c r="B24" s="611"/>
      <c r="C24" s="611"/>
      <c r="D24" s="612" t="s">
        <v>566</v>
      </c>
      <c r="E24" s="613"/>
      <c r="F24" s="517"/>
      <c r="G24" s="614"/>
      <c r="H24" s="614"/>
      <c r="I24" s="614"/>
      <c r="J24" s="509">
        <f>J25</f>
        <v>0</v>
      </c>
      <c r="K24" s="615"/>
    </row>
    <row r="25" spans="1:11" s="287" customFormat="1" ht="43.5" hidden="1" customHeight="1" x14ac:dyDescent="0.25">
      <c r="A25" s="616" t="s">
        <v>45</v>
      </c>
      <c r="B25" s="505" t="s">
        <v>16</v>
      </c>
      <c r="C25" s="505" t="s">
        <v>16</v>
      </c>
      <c r="D25" s="617" t="s">
        <v>566</v>
      </c>
      <c r="E25" s="293"/>
      <c r="F25" s="299"/>
      <c r="G25" s="618"/>
      <c r="H25" s="618"/>
      <c r="I25" s="618"/>
      <c r="J25" s="510">
        <f>J26+J27</f>
        <v>0</v>
      </c>
      <c r="K25" s="619"/>
    </row>
    <row r="26" spans="1:11" s="287" customFormat="1" ht="45.75" hidden="1" customHeight="1" x14ac:dyDescent="0.25">
      <c r="A26" s="620" t="s">
        <v>47</v>
      </c>
      <c r="B26" s="529" t="s">
        <v>48</v>
      </c>
      <c r="C26" s="529" t="s">
        <v>49</v>
      </c>
      <c r="D26" s="621" t="s">
        <v>50</v>
      </c>
      <c r="E26" s="344" t="s">
        <v>191</v>
      </c>
      <c r="F26" s="622"/>
      <c r="G26" s="623"/>
      <c r="H26" s="623"/>
      <c r="I26" s="623"/>
      <c r="J26" s="345"/>
      <c r="K26" s="624"/>
    </row>
    <row r="27" spans="1:11" s="287" customFormat="1" ht="102" hidden="1" customHeight="1" thickBot="1" x14ac:dyDescent="0.3">
      <c r="A27" s="693" t="s">
        <v>567</v>
      </c>
      <c r="B27" s="694" t="s">
        <v>568</v>
      </c>
      <c r="C27" s="694" t="s">
        <v>59</v>
      </c>
      <c r="D27" s="625" t="s">
        <v>569</v>
      </c>
      <c r="E27" s="508" t="s">
        <v>191</v>
      </c>
      <c r="F27" s="626"/>
      <c r="G27" s="627"/>
      <c r="H27" s="627"/>
      <c r="I27" s="627"/>
      <c r="J27" s="515"/>
      <c r="K27" s="628"/>
    </row>
    <row r="28" spans="1:11" s="287" customFormat="1" ht="66" customHeight="1" thickBot="1" x14ac:dyDescent="0.3">
      <c r="A28" s="496" t="s">
        <v>70</v>
      </c>
      <c r="B28" s="497" t="s">
        <v>16</v>
      </c>
      <c r="C28" s="497" t="s">
        <v>16</v>
      </c>
      <c r="D28" s="629" t="s">
        <v>71</v>
      </c>
      <c r="E28" s="500"/>
      <c r="F28" s="501"/>
      <c r="G28" s="502"/>
      <c r="H28" s="502"/>
      <c r="I28" s="502"/>
      <c r="J28" s="509">
        <f>J29</f>
        <v>92800</v>
      </c>
      <c r="K28" s="503"/>
    </row>
    <row r="29" spans="1:11" s="287" customFormat="1" ht="56.25" x14ac:dyDescent="0.25">
      <c r="A29" s="504" t="s">
        <v>72</v>
      </c>
      <c r="B29" s="505" t="s">
        <v>16</v>
      </c>
      <c r="C29" s="505" t="s">
        <v>16</v>
      </c>
      <c r="D29" s="617" t="s">
        <v>570</v>
      </c>
      <c r="E29" s="498"/>
      <c r="F29" s="296"/>
      <c r="G29" s="499"/>
      <c r="H29" s="499"/>
      <c r="I29" s="499"/>
      <c r="J29" s="510">
        <f>J31+J32</f>
        <v>92800</v>
      </c>
      <c r="K29" s="524"/>
    </row>
    <row r="30" spans="1:11" s="287" customFormat="1" ht="66" hidden="1" customHeight="1" x14ac:dyDescent="0.25">
      <c r="A30" s="489" t="s">
        <v>377</v>
      </c>
      <c r="B30" s="490" t="s">
        <v>46</v>
      </c>
      <c r="C30" s="490" t="s">
        <v>19</v>
      </c>
      <c r="D30" s="609" t="s">
        <v>371</v>
      </c>
      <c r="E30" s="344" t="s">
        <v>191</v>
      </c>
      <c r="F30" s="495"/>
      <c r="G30" s="304"/>
      <c r="H30" s="304"/>
      <c r="I30" s="304"/>
      <c r="J30" s="345"/>
      <c r="K30" s="523"/>
    </row>
    <row r="31" spans="1:11" s="287" customFormat="1" ht="56.25" customHeight="1" x14ac:dyDescent="0.25">
      <c r="A31" s="506" t="s">
        <v>378</v>
      </c>
      <c r="B31" s="507" t="s">
        <v>379</v>
      </c>
      <c r="C31" s="507" t="s">
        <v>48</v>
      </c>
      <c r="D31" s="630" t="s">
        <v>380</v>
      </c>
      <c r="E31" s="631" t="s">
        <v>191</v>
      </c>
      <c r="F31" s="491"/>
      <c r="G31" s="492"/>
      <c r="H31" s="492"/>
      <c r="I31" s="492"/>
      <c r="J31" s="493">
        <v>58000</v>
      </c>
      <c r="K31" s="494"/>
    </row>
    <row r="32" spans="1:11" s="287" customFormat="1" ht="56.25" customHeight="1" thickBot="1" x14ac:dyDescent="0.3">
      <c r="A32" s="692" t="s">
        <v>78</v>
      </c>
      <c r="B32" s="507">
        <v>3242</v>
      </c>
      <c r="C32" s="507">
        <v>1090</v>
      </c>
      <c r="D32" s="630" t="s">
        <v>80</v>
      </c>
      <c r="E32" s="631" t="s">
        <v>191</v>
      </c>
      <c r="F32" s="626"/>
      <c r="G32" s="627"/>
      <c r="H32" s="627"/>
      <c r="I32" s="627"/>
      <c r="J32" s="515">
        <v>34800</v>
      </c>
      <c r="K32" s="628"/>
    </row>
    <row r="33" spans="1:11" s="287" customFormat="1" ht="66" customHeight="1" thickBot="1" x14ac:dyDescent="0.3">
      <c r="A33" s="610" t="s">
        <v>81</v>
      </c>
      <c r="B33" s="497" t="s">
        <v>16</v>
      </c>
      <c r="C33" s="497" t="s">
        <v>16</v>
      </c>
      <c r="D33" s="629" t="s">
        <v>82</v>
      </c>
      <c r="E33" s="500"/>
      <c r="F33" s="501"/>
      <c r="G33" s="502"/>
      <c r="H33" s="502"/>
      <c r="I33" s="502"/>
      <c r="J33" s="509">
        <f>J34</f>
        <v>23000</v>
      </c>
      <c r="K33" s="503"/>
    </row>
    <row r="34" spans="1:11" s="287" customFormat="1" ht="56.25" x14ac:dyDescent="0.25">
      <c r="A34" s="616" t="s">
        <v>83</v>
      </c>
      <c r="B34" s="505" t="s">
        <v>16</v>
      </c>
      <c r="C34" s="505" t="s">
        <v>16</v>
      </c>
      <c r="D34" s="617" t="s">
        <v>571</v>
      </c>
      <c r="E34" s="498"/>
      <c r="F34" s="296"/>
      <c r="G34" s="499"/>
      <c r="H34" s="499"/>
      <c r="I34" s="499"/>
      <c r="J34" s="510">
        <f>J36</f>
        <v>23000</v>
      </c>
      <c r="K34" s="524"/>
    </row>
    <row r="35" spans="1:11" s="287" customFormat="1" ht="66" hidden="1" customHeight="1" x14ac:dyDescent="0.25">
      <c r="A35" s="528" t="s">
        <v>377</v>
      </c>
      <c r="B35" s="490" t="s">
        <v>46</v>
      </c>
      <c r="C35" s="490" t="s">
        <v>19</v>
      </c>
      <c r="D35" s="609" t="s">
        <v>371</v>
      </c>
      <c r="E35" s="344" t="s">
        <v>191</v>
      </c>
      <c r="F35" s="495"/>
      <c r="G35" s="304"/>
      <c r="H35" s="304"/>
      <c r="I35" s="304"/>
      <c r="J35" s="345"/>
      <c r="K35" s="523"/>
    </row>
    <row r="36" spans="1:11" s="287" customFormat="1" ht="56.25" customHeight="1" thickBot="1" x14ac:dyDescent="0.3">
      <c r="A36" s="528" t="s">
        <v>387</v>
      </c>
      <c r="B36" s="529" t="s">
        <v>46</v>
      </c>
      <c r="C36" s="529" t="s">
        <v>19</v>
      </c>
      <c r="D36" s="609" t="s">
        <v>371</v>
      </c>
      <c r="E36" s="608" t="s">
        <v>191</v>
      </c>
      <c r="F36" s="495"/>
      <c r="G36" s="304"/>
      <c r="H36" s="304"/>
      <c r="I36" s="304"/>
      <c r="J36" s="345">
        <v>23000</v>
      </c>
      <c r="K36" s="523"/>
    </row>
    <row r="37" spans="1:11" s="287" customFormat="1" ht="96.75" customHeight="1" thickBot="1" x14ac:dyDescent="0.3">
      <c r="A37" s="496" t="s">
        <v>87</v>
      </c>
      <c r="B37" s="497" t="s">
        <v>16</v>
      </c>
      <c r="C37" s="497" t="s">
        <v>16</v>
      </c>
      <c r="D37" s="629" t="s">
        <v>88</v>
      </c>
      <c r="E37" s="500"/>
      <c r="F37" s="501"/>
      <c r="G37" s="502"/>
      <c r="H37" s="502"/>
      <c r="I37" s="502"/>
      <c r="J37" s="509">
        <f>J38</f>
        <v>66262</v>
      </c>
      <c r="K37" s="503"/>
    </row>
    <row r="38" spans="1:11" s="287" customFormat="1" ht="75" x14ac:dyDescent="0.25">
      <c r="A38" s="504" t="s">
        <v>89</v>
      </c>
      <c r="B38" s="505" t="s">
        <v>16</v>
      </c>
      <c r="C38" s="505" t="s">
        <v>16</v>
      </c>
      <c r="D38" s="617" t="s">
        <v>572</v>
      </c>
      <c r="E38" s="511"/>
      <c r="F38" s="297"/>
      <c r="G38" s="512"/>
      <c r="H38" s="512"/>
      <c r="I38" s="512"/>
      <c r="J38" s="510">
        <f>J39+J40</f>
        <v>66262</v>
      </c>
      <c r="K38" s="525"/>
    </row>
    <row r="39" spans="1:11" s="287" customFormat="1" ht="52.9" customHeight="1" x14ac:dyDescent="0.25">
      <c r="A39" s="489" t="s">
        <v>96</v>
      </c>
      <c r="B39" s="490" t="s">
        <v>97</v>
      </c>
      <c r="C39" s="490" t="s">
        <v>98</v>
      </c>
      <c r="D39" s="609" t="s">
        <v>99</v>
      </c>
      <c r="E39" s="344" t="s">
        <v>191</v>
      </c>
      <c r="F39" s="513"/>
      <c r="G39" s="514"/>
      <c r="H39" s="514"/>
      <c r="I39" s="514"/>
      <c r="J39" s="345">
        <v>43262</v>
      </c>
      <c r="K39" s="526"/>
    </row>
    <row r="40" spans="1:11" s="287" customFormat="1" ht="49.9" customHeight="1" thickBot="1" x14ac:dyDescent="0.3">
      <c r="A40" s="489" t="s">
        <v>100</v>
      </c>
      <c r="B40" s="490" t="s">
        <v>101</v>
      </c>
      <c r="C40" s="490" t="s">
        <v>98</v>
      </c>
      <c r="D40" s="609" t="s">
        <v>102</v>
      </c>
      <c r="E40" s="344" t="s">
        <v>191</v>
      </c>
      <c r="F40" s="513"/>
      <c r="G40" s="514"/>
      <c r="H40" s="514"/>
      <c r="I40" s="514"/>
      <c r="J40" s="345">
        <v>23000</v>
      </c>
      <c r="K40" s="526"/>
    </row>
    <row r="41" spans="1:11" s="287" customFormat="1" ht="72.599999999999994" customHeight="1" thickBot="1" x14ac:dyDescent="0.3">
      <c r="A41" s="113" t="s">
        <v>124</v>
      </c>
      <c r="B41" s="288"/>
      <c r="C41" s="288"/>
      <c r="D41" s="699" t="s">
        <v>125</v>
      </c>
      <c r="E41" s="319"/>
      <c r="F41" s="101"/>
      <c r="G41" s="114"/>
      <c r="H41" s="114"/>
      <c r="I41" s="114"/>
      <c r="J41" s="115">
        <f>J42</f>
        <v>2296426</v>
      </c>
      <c r="K41" s="105"/>
    </row>
    <row r="42" spans="1:11" s="287" customFormat="1" ht="77.25" customHeight="1" x14ac:dyDescent="0.25">
      <c r="A42" s="291" t="s">
        <v>126</v>
      </c>
      <c r="B42" s="292"/>
      <c r="C42" s="292"/>
      <c r="D42" s="632" t="s">
        <v>573</v>
      </c>
      <c r="E42" s="293"/>
      <c r="F42" s="294"/>
      <c r="G42" s="295"/>
      <c r="H42" s="295"/>
      <c r="I42" s="295"/>
      <c r="J42" s="116">
        <f>SUM(J43:J44)</f>
        <v>2296426</v>
      </c>
      <c r="K42" s="117"/>
    </row>
    <row r="43" spans="1:11" s="287" customFormat="1" ht="60.75" customHeight="1" x14ac:dyDescent="0.25">
      <c r="A43" s="522" t="s">
        <v>574</v>
      </c>
      <c r="B43" s="606" t="s">
        <v>575</v>
      </c>
      <c r="C43" s="606" t="s">
        <v>29</v>
      </c>
      <c r="D43" s="607" t="s">
        <v>529</v>
      </c>
      <c r="E43" s="608" t="s">
        <v>565</v>
      </c>
      <c r="F43" s="633"/>
      <c r="G43" s="634"/>
      <c r="H43" s="634"/>
      <c r="I43" s="634"/>
      <c r="J43" s="345">
        <v>1835036</v>
      </c>
      <c r="K43" s="635"/>
    </row>
    <row r="44" spans="1:11" s="287" customFormat="1" ht="45" customHeight="1" thickBot="1" x14ac:dyDescent="0.3">
      <c r="A44" s="636" t="s">
        <v>135</v>
      </c>
      <c r="B44" s="637" t="s">
        <v>28</v>
      </c>
      <c r="C44" s="637" t="s">
        <v>29</v>
      </c>
      <c r="D44" s="607" t="s">
        <v>30</v>
      </c>
      <c r="E44" s="608" t="s">
        <v>565</v>
      </c>
      <c r="F44" s="638"/>
      <c r="G44" s="639"/>
      <c r="H44" s="639"/>
      <c r="I44" s="639"/>
      <c r="J44" s="640">
        <v>461390</v>
      </c>
      <c r="K44" s="641"/>
    </row>
    <row r="45" spans="1:11" s="648" customFormat="1" ht="64.5" customHeight="1" thickBot="1" x14ac:dyDescent="0.3">
      <c r="A45" s="642" t="s">
        <v>144</v>
      </c>
      <c r="B45" s="643"/>
      <c r="C45" s="643"/>
      <c r="D45" s="700" t="s">
        <v>145</v>
      </c>
      <c r="E45" s="644"/>
      <c r="F45" s="643"/>
      <c r="G45" s="645"/>
      <c r="H45" s="645"/>
      <c r="I45" s="645"/>
      <c r="J45" s="646">
        <f>J46</f>
        <v>5897825</v>
      </c>
      <c r="K45" s="647"/>
    </row>
    <row r="46" spans="1:11" s="287" customFormat="1" ht="57.75" customHeight="1" x14ac:dyDescent="0.25">
      <c r="A46" s="291" t="s">
        <v>146</v>
      </c>
      <c r="B46" s="296"/>
      <c r="C46" s="297"/>
      <c r="D46" s="649" t="s">
        <v>576</v>
      </c>
      <c r="E46" s="298"/>
      <c r="F46" s="299"/>
      <c r="G46" s="300"/>
      <c r="H46" s="300"/>
      <c r="I46" s="300"/>
      <c r="J46" s="300">
        <f>J47+J53</f>
        <v>5897825</v>
      </c>
      <c r="K46" s="301"/>
    </row>
    <row r="47" spans="1:11" s="287" customFormat="1" ht="120.6" customHeight="1" x14ac:dyDescent="0.25">
      <c r="A47" s="821">
        <v>1516012</v>
      </c>
      <c r="B47" s="823">
        <v>6012</v>
      </c>
      <c r="C47" s="816" t="s">
        <v>29</v>
      </c>
      <c r="D47" s="826" t="s">
        <v>451</v>
      </c>
      <c r="E47" s="302" t="s">
        <v>577</v>
      </c>
      <c r="F47" s="808" t="s">
        <v>578</v>
      </c>
      <c r="G47" s="303">
        <v>18595843</v>
      </c>
      <c r="H47" s="650">
        <f>1497526+4000000+10000000</f>
        <v>15497526</v>
      </c>
      <c r="I47" s="651">
        <f>H47/G47*100%</f>
        <v>0.83338658000070232</v>
      </c>
      <c r="J47" s="652">
        <v>3098317</v>
      </c>
      <c r="K47" s="653">
        <f>H47/G47*100%</f>
        <v>0.83338658000070232</v>
      </c>
    </row>
    <row r="48" spans="1:11" s="287" customFormat="1" ht="21" customHeight="1" x14ac:dyDescent="0.25">
      <c r="A48" s="822"/>
      <c r="B48" s="824"/>
      <c r="C48" s="825"/>
      <c r="D48" s="827"/>
      <c r="E48" s="518" t="s">
        <v>579</v>
      </c>
      <c r="F48" s="809"/>
      <c r="G48" s="532">
        <v>1497526</v>
      </c>
      <c r="H48" s="332">
        <v>1497526</v>
      </c>
      <c r="I48" s="533">
        <f>H48/G48*100%</f>
        <v>1</v>
      </c>
      <c r="J48" s="654"/>
      <c r="K48" s="655">
        <v>1</v>
      </c>
    </row>
    <row r="49" spans="1:16" s="287" customFormat="1" ht="22.5" customHeight="1" x14ac:dyDescent="0.25">
      <c r="A49" s="656" t="s">
        <v>580</v>
      </c>
      <c r="B49" s="657"/>
      <c r="C49" s="696"/>
      <c r="D49" s="658" t="s">
        <v>581</v>
      </c>
      <c r="E49" s="659"/>
      <c r="F49" s="660"/>
      <c r="G49" s="661"/>
      <c r="H49" s="662"/>
      <c r="I49" s="663"/>
      <c r="J49" s="654"/>
      <c r="K49" s="655"/>
    </row>
    <row r="50" spans="1:16" s="287" customFormat="1" ht="34.5" customHeight="1" x14ac:dyDescent="0.25">
      <c r="A50" s="664"/>
      <c r="B50" s="530"/>
      <c r="C50" s="531"/>
      <c r="D50" s="665" t="s">
        <v>582</v>
      </c>
      <c r="E50" s="654"/>
      <c r="F50" s="595"/>
      <c r="G50" s="532"/>
      <c r="H50" s="332">
        <v>10000000</v>
      </c>
      <c r="I50" s="533"/>
      <c r="J50" s="654"/>
      <c r="K50" s="655"/>
    </row>
    <row r="51" spans="1:16" s="287" customFormat="1" ht="67.5" hidden="1" customHeight="1" x14ac:dyDescent="0.25">
      <c r="A51" s="666" t="s">
        <v>583</v>
      </c>
      <c r="B51" s="695" t="s">
        <v>584</v>
      </c>
      <c r="C51" s="695" t="s">
        <v>585</v>
      </c>
      <c r="D51" s="667" t="s">
        <v>586</v>
      </c>
      <c r="E51" s="633" t="s">
        <v>587</v>
      </c>
      <c r="F51" s="531" t="s">
        <v>588</v>
      </c>
      <c r="G51" s="668">
        <f>J51</f>
        <v>0</v>
      </c>
      <c r="H51" s="668">
        <v>0</v>
      </c>
      <c r="I51" s="669">
        <v>0</v>
      </c>
      <c r="J51" s="668">
        <v>0</v>
      </c>
      <c r="K51" s="670">
        <v>1</v>
      </c>
    </row>
    <row r="52" spans="1:16" s="287" customFormat="1" ht="11.45" hidden="1" customHeight="1" x14ac:dyDescent="0.25">
      <c r="A52" s="528" t="s">
        <v>589</v>
      </c>
      <c r="B52" s="529" t="s">
        <v>590</v>
      </c>
      <c r="C52" s="529" t="s">
        <v>367</v>
      </c>
      <c r="D52" s="607" t="s">
        <v>522</v>
      </c>
      <c r="E52" s="671" t="s">
        <v>591</v>
      </c>
      <c r="F52" s="531" t="s">
        <v>588</v>
      </c>
      <c r="G52" s="668">
        <f t="shared" ref="G52" si="0">J52</f>
        <v>0</v>
      </c>
      <c r="H52" s="650">
        <v>0</v>
      </c>
      <c r="I52" s="669">
        <v>0</v>
      </c>
      <c r="J52" s="650">
        <v>0</v>
      </c>
      <c r="K52" s="672">
        <v>1</v>
      </c>
    </row>
    <row r="53" spans="1:16" s="648" customFormat="1" ht="78.75" customHeight="1" x14ac:dyDescent="0.25">
      <c r="A53" s="810" t="s">
        <v>592</v>
      </c>
      <c r="B53" s="812" t="s">
        <v>137</v>
      </c>
      <c r="C53" s="812" t="s">
        <v>138</v>
      </c>
      <c r="D53" s="814" t="s">
        <v>139</v>
      </c>
      <c r="E53" s="608" t="s">
        <v>593</v>
      </c>
      <c r="F53" s="816" t="s">
        <v>594</v>
      </c>
      <c r="G53" s="668">
        <v>45050824</v>
      </c>
      <c r="H53" s="650">
        <f>2753824+7531097-2799508</f>
        <v>7485413</v>
      </c>
      <c r="I53" s="669">
        <f>H53/G53*100%</f>
        <v>0.16615485212878681</v>
      </c>
      <c r="J53" s="650">
        <v>2799508</v>
      </c>
      <c r="K53" s="672">
        <f>(J53+H53)/G53</f>
        <v>0.22829595747238718</v>
      </c>
      <c r="M53" s="673"/>
    </row>
    <row r="54" spans="1:16" s="648" customFormat="1" ht="20.25" customHeight="1" x14ac:dyDescent="0.25">
      <c r="A54" s="811"/>
      <c r="B54" s="813"/>
      <c r="C54" s="813"/>
      <c r="D54" s="815"/>
      <c r="E54" s="674" t="s">
        <v>468</v>
      </c>
      <c r="F54" s="817"/>
      <c r="G54" s="675">
        <v>169781</v>
      </c>
      <c r="H54" s="676">
        <v>169781</v>
      </c>
      <c r="I54" s="677">
        <v>1</v>
      </c>
      <c r="J54" s="676"/>
      <c r="K54" s="678">
        <v>1</v>
      </c>
    </row>
    <row r="55" spans="1:16" s="648" customFormat="1" ht="43.5" customHeight="1" x14ac:dyDescent="0.25">
      <c r="A55" s="811"/>
      <c r="B55" s="813"/>
      <c r="C55" s="813"/>
      <c r="D55" s="815"/>
      <c r="E55" s="679" t="s">
        <v>595</v>
      </c>
      <c r="F55" s="817"/>
      <c r="G55" s="680">
        <v>1003085</v>
      </c>
      <c r="H55" s="681">
        <v>1003085</v>
      </c>
      <c r="I55" s="682">
        <v>1</v>
      </c>
      <c r="J55" s="681"/>
      <c r="K55" s="683">
        <v>1</v>
      </c>
    </row>
    <row r="56" spans="1:16" s="648" customFormat="1" ht="111" customHeight="1" thickBot="1" x14ac:dyDescent="0.3">
      <c r="A56" s="811"/>
      <c r="B56" s="813"/>
      <c r="C56" s="813"/>
      <c r="D56" s="815"/>
      <c r="E56" s="684" t="s">
        <v>596</v>
      </c>
      <c r="F56" s="817"/>
      <c r="G56" s="680">
        <v>10458431</v>
      </c>
      <c r="H56" s="681">
        <f>7531097-2799508</f>
        <v>4731589</v>
      </c>
      <c r="I56" s="682">
        <f>H56/G56*100%</f>
        <v>0.45241862761249751</v>
      </c>
      <c r="J56" s="681">
        <v>2799508</v>
      </c>
      <c r="K56" s="683">
        <v>1</v>
      </c>
    </row>
    <row r="57" spans="1:16" ht="21" thickBot="1" x14ac:dyDescent="0.3">
      <c r="A57" s="305" t="s">
        <v>192</v>
      </c>
      <c r="B57" s="101" t="s">
        <v>192</v>
      </c>
      <c r="C57" s="101" t="s">
        <v>192</v>
      </c>
      <c r="D57" s="100" t="s">
        <v>147</v>
      </c>
      <c r="E57" s="118" t="s">
        <v>192</v>
      </c>
      <c r="F57" s="119" t="s">
        <v>192</v>
      </c>
      <c r="G57" s="120" t="s">
        <v>192</v>
      </c>
      <c r="H57" s="120" t="s">
        <v>192</v>
      </c>
      <c r="I57" s="120" t="s">
        <v>192</v>
      </c>
      <c r="J57" s="685">
        <f>J19+J28+J37+J41+J45+J24+J33</f>
        <v>9997200</v>
      </c>
      <c r="K57" s="121" t="s">
        <v>192</v>
      </c>
      <c r="M57" s="519"/>
    </row>
    <row r="58" spans="1:16" ht="20.25" x14ac:dyDescent="0.25">
      <c r="A58" s="306"/>
      <c r="B58" s="307"/>
      <c r="C58" s="307"/>
      <c r="D58" s="308"/>
      <c r="E58" s="309"/>
      <c r="F58" s="310"/>
      <c r="G58" s="311"/>
      <c r="H58" s="311"/>
      <c r="I58" s="311"/>
      <c r="J58" s="122"/>
      <c r="K58" s="312"/>
    </row>
    <row r="59" spans="1:16" s="127" customFormat="1" ht="49.9" customHeight="1" x14ac:dyDescent="0.3">
      <c r="A59" s="796" t="s">
        <v>617</v>
      </c>
      <c r="B59" s="796"/>
      <c r="C59" s="796"/>
      <c r="D59" s="796"/>
      <c r="E59" s="796"/>
      <c r="F59" s="796"/>
      <c r="G59" s="796"/>
      <c r="H59" s="796"/>
      <c r="I59" s="796"/>
      <c r="J59" s="796"/>
      <c r="K59" s="594"/>
      <c r="L59" s="124"/>
      <c r="M59" s="594"/>
      <c r="N59" s="594"/>
      <c r="O59" s="125"/>
      <c r="P59" s="126"/>
    </row>
    <row r="61" spans="1:16" s="62" customFormat="1" ht="20.25" x14ac:dyDescent="0.3">
      <c r="A61" s="128"/>
      <c r="B61" s="128"/>
      <c r="G61" s="313"/>
      <c r="J61" s="516"/>
    </row>
    <row r="62" spans="1:16" s="130" customFormat="1" ht="21" x14ac:dyDescent="0.35">
      <c r="A62" s="129"/>
      <c r="B62" s="129"/>
    </row>
    <row r="63" spans="1:16" s="314" customFormat="1" ht="20.25" x14ac:dyDescent="0.3">
      <c r="B63" s="315"/>
      <c r="C63" s="316"/>
      <c r="E63" s="317"/>
      <c r="F63" s="316"/>
      <c r="G63" s="313"/>
      <c r="H63" s="313"/>
      <c r="I63" s="313"/>
      <c r="J63" s="686"/>
      <c r="K63" s="318"/>
    </row>
    <row r="64" spans="1:16" x14ac:dyDescent="0.25">
      <c r="B64" s="273"/>
      <c r="C64" s="273"/>
      <c r="D64" s="273"/>
      <c r="E64" s="273"/>
      <c r="F64" s="273"/>
      <c r="G64" s="273"/>
      <c r="H64" s="273"/>
      <c r="I64" s="273"/>
      <c r="J64" s="273"/>
      <c r="K64" s="273"/>
    </row>
    <row r="65" spans="2:11" x14ac:dyDescent="0.25">
      <c r="B65" s="273"/>
      <c r="C65" s="273"/>
      <c r="D65" s="273"/>
      <c r="E65" s="273"/>
      <c r="F65" s="273"/>
      <c r="G65" s="273"/>
      <c r="H65" s="273"/>
      <c r="I65" s="273"/>
      <c r="J65" s="273"/>
      <c r="K65" s="273"/>
    </row>
  </sheetData>
  <mergeCells count="29">
    <mergeCell ref="I8:J8"/>
    <mergeCell ref="A13:K13"/>
    <mergeCell ref="J16:J17"/>
    <mergeCell ref="K16:K17"/>
    <mergeCell ref="A47:A48"/>
    <mergeCell ref="B47:B48"/>
    <mergeCell ref="C47:C48"/>
    <mergeCell ref="D47:D48"/>
    <mergeCell ref="E16:E17"/>
    <mergeCell ref="F16:F17"/>
    <mergeCell ref="G16:G17"/>
    <mergeCell ref="H16:H17"/>
    <mergeCell ref="I16:I17"/>
    <mergeCell ref="A59:J59"/>
    <mergeCell ref="I4:K4"/>
    <mergeCell ref="I5:K5"/>
    <mergeCell ref="F47:F48"/>
    <mergeCell ref="A53:A56"/>
    <mergeCell ref="B53:B56"/>
    <mergeCell ref="C53:C56"/>
    <mergeCell ref="D53:D56"/>
    <mergeCell ref="F53:F56"/>
    <mergeCell ref="A14:C14"/>
    <mergeCell ref="D14:K14"/>
    <mergeCell ref="A15:C15"/>
    <mergeCell ref="A16:A17"/>
    <mergeCell ref="B16:B17"/>
    <mergeCell ref="C16:C17"/>
    <mergeCell ref="D16:D17"/>
  </mergeCells>
  <pageMargins left="0.78740157480314965" right="0.78740157480314965" top="1.1811023622047245" bottom="0.39370078740157483" header="0.31496062992125984" footer="0.31496062992125984"/>
  <pageSetup paperSize="9" scale="50" orientation="landscape" r:id="rId1"/>
  <rowBreaks count="2" manualBreakCount="2">
    <brk id="27" max="10" man="1"/>
    <brk id="3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110" zoomScaleNormal="100" zoomScaleSheetLayoutView="110" workbookViewId="0">
      <selection activeCell="A9" sqref="A9:F9"/>
    </sheetView>
  </sheetViews>
  <sheetFormatPr defaultColWidth="9.28515625" defaultRowHeight="15.75" x14ac:dyDescent="0.25"/>
  <cols>
    <col min="1" max="1" width="12.7109375" style="56" customWidth="1"/>
    <col min="2" max="2" width="13" style="56" customWidth="1"/>
    <col min="3" max="3" width="11.85546875" style="192" customWidth="1"/>
    <col min="4" max="4" width="26.7109375" style="56" customWidth="1"/>
    <col min="5" max="5" width="42.5703125" style="56" customWidth="1"/>
    <col min="6" max="6" width="16.85546875" style="56" customWidth="1"/>
    <col min="7" max="256" width="9.28515625" style="56"/>
    <col min="257" max="257" width="12.7109375" style="56" customWidth="1"/>
    <col min="258" max="258" width="13" style="56" customWidth="1"/>
    <col min="259" max="259" width="11.85546875" style="56" customWidth="1"/>
    <col min="260" max="260" width="26.7109375" style="56" customWidth="1"/>
    <col min="261" max="261" width="36.42578125" style="56" customWidth="1"/>
    <col min="262" max="262" width="13.28515625" style="56" customWidth="1"/>
    <col min="263" max="512" width="9.28515625" style="56"/>
    <col min="513" max="513" width="12.7109375" style="56" customWidth="1"/>
    <col min="514" max="514" width="13" style="56" customWidth="1"/>
    <col min="515" max="515" width="11.85546875" style="56" customWidth="1"/>
    <col min="516" max="516" width="26.7109375" style="56" customWidth="1"/>
    <col min="517" max="517" width="36.42578125" style="56" customWidth="1"/>
    <col min="518" max="518" width="13.28515625" style="56" customWidth="1"/>
    <col min="519" max="768" width="9.28515625" style="56"/>
    <col min="769" max="769" width="12.7109375" style="56" customWidth="1"/>
    <col min="770" max="770" width="13" style="56" customWidth="1"/>
    <col min="771" max="771" width="11.85546875" style="56" customWidth="1"/>
    <col min="772" max="772" width="26.7109375" style="56" customWidth="1"/>
    <col min="773" max="773" width="36.42578125" style="56" customWidth="1"/>
    <col min="774" max="774" width="13.28515625" style="56" customWidth="1"/>
    <col min="775" max="1024" width="9.28515625" style="56"/>
    <col min="1025" max="1025" width="12.7109375" style="56" customWidth="1"/>
    <col min="1026" max="1026" width="13" style="56" customWidth="1"/>
    <col min="1027" max="1027" width="11.85546875" style="56" customWidth="1"/>
    <col min="1028" max="1028" width="26.7109375" style="56" customWidth="1"/>
    <col min="1029" max="1029" width="36.42578125" style="56" customWidth="1"/>
    <col min="1030" max="1030" width="13.28515625" style="56" customWidth="1"/>
    <col min="1031" max="1280" width="9.28515625" style="56"/>
    <col min="1281" max="1281" width="12.7109375" style="56" customWidth="1"/>
    <col min="1282" max="1282" width="13" style="56" customWidth="1"/>
    <col min="1283" max="1283" width="11.85546875" style="56" customWidth="1"/>
    <col min="1284" max="1284" width="26.7109375" style="56" customWidth="1"/>
    <col min="1285" max="1285" width="36.42578125" style="56" customWidth="1"/>
    <col min="1286" max="1286" width="13.28515625" style="56" customWidth="1"/>
    <col min="1287" max="1536" width="9.28515625" style="56"/>
    <col min="1537" max="1537" width="12.7109375" style="56" customWidth="1"/>
    <col min="1538" max="1538" width="13" style="56" customWidth="1"/>
    <col min="1539" max="1539" width="11.85546875" style="56" customWidth="1"/>
    <col min="1540" max="1540" width="26.7109375" style="56" customWidth="1"/>
    <col min="1541" max="1541" width="36.42578125" style="56" customWidth="1"/>
    <col min="1542" max="1542" width="13.28515625" style="56" customWidth="1"/>
    <col min="1543" max="1792" width="9.28515625" style="56"/>
    <col min="1793" max="1793" width="12.7109375" style="56" customWidth="1"/>
    <col min="1794" max="1794" width="13" style="56" customWidth="1"/>
    <col min="1795" max="1795" width="11.85546875" style="56" customWidth="1"/>
    <col min="1796" max="1796" width="26.7109375" style="56" customWidth="1"/>
    <col min="1797" max="1797" width="36.42578125" style="56" customWidth="1"/>
    <col min="1798" max="1798" width="13.28515625" style="56" customWidth="1"/>
    <col min="1799" max="2048" width="9.28515625" style="56"/>
    <col min="2049" max="2049" width="12.7109375" style="56" customWidth="1"/>
    <col min="2050" max="2050" width="13" style="56" customWidth="1"/>
    <col min="2051" max="2051" width="11.85546875" style="56" customWidth="1"/>
    <col min="2052" max="2052" width="26.7109375" style="56" customWidth="1"/>
    <col min="2053" max="2053" width="36.42578125" style="56" customWidth="1"/>
    <col min="2054" max="2054" width="13.28515625" style="56" customWidth="1"/>
    <col min="2055" max="2304" width="9.28515625" style="56"/>
    <col min="2305" max="2305" width="12.7109375" style="56" customWidth="1"/>
    <col min="2306" max="2306" width="13" style="56" customWidth="1"/>
    <col min="2307" max="2307" width="11.85546875" style="56" customWidth="1"/>
    <col min="2308" max="2308" width="26.7109375" style="56" customWidth="1"/>
    <col min="2309" max="2309" width="36.42578125" style="56" customWidth="1"/>
    <col min="2310" max="2310" width="13.28515625" style="56" customWidth="1"/>
    <col min="2311" max="2560" width="9.28515625" style="56"/>
    <col min="2561" max="2561" width="12.7109375" style="56" customWidth="1"/>
    <col min="2562" max="2562" width="13" style="56" customWidth="1"/>
    <col min="2563" max="2563" width="11.85546875" style="56" customWidth="1"/>
    <col min="2564" max="2564" width="26.7109375" style="56" customWidth="1"/>
    <col min="2565" max="2565" width="36.42578125" style="56" customWidth="1"/>
    <col min="2566" max="2566" width="13.28515625" style="56" customWidth="1"/>
    <col min="2567" max="2816" width="9.28515625" style="56"/>
    <col min="2817" max="2817" width="12.7109375" style="56" customWidth="1"/>
    <col min="2818" max="2818" width="13" style="56" customWidth="1"/>
    <col min="2819" max="2819" width="11.85546875" style="56" customWidth="1"/>
    <col min="2820" max="2820" width="26.7109375" style="56" customWidth="1"/>
    <col min="2821" max="2821" width="36.42578125" style="56" customWidth="1"/>
    <col min="2822" max="2822" width="13.28515625" style="56" customWidth="1"/>
    <col min="2823" max="3072" width="9.28515625" style="56"/>
    <col min="3073" max="3073" width="12.7109375" style="56" customWidth="1"/>
    <col min="3074" max="3074" width="13" style="56" customWidth="1"/>
    <col min="3075" max="3075" width="11.85546875" style="56" customWidth="1"/>
    <col min="3076" max="3076" width="26.7109375" style="56" customWidth="1"/>
    <col min="3077" max="3077" width="36.42578125" style="56" customWidth="1"/>
    <col min="3078" max="3078" width="13.28515625" style="56" customWidth="1"/>
    <col min="3079" max="3328" width="9.28515625" style="56"/>
    <col min="3329" max="3329" width="12.7109375" style="56" customWidth="1"/>
    <col min="3330" max="3330" width="13" style="56" customWidth="1"/>
    <col min="3331" max="3331" width="11.85546875" style="56" customWidth="1"/>
    <col min="3332" max="3332" width="26.7109375" style="56" customWidth="1"/>
    <col min="3333" max="3333" width="36.42578125" style="56" customWidth="1"/>
    <col min="3334" max="3334" width="13.28515625" style="56" customWidth="1"/>
    <col min="3335" max="3584" width="9.28515625" style="56"/>
    <col min="3585" max="3585" width="12.7109375" style="56" customWidth="1"/>
    <col min="3586" max="3586" width="13" style="56" customWidth="1"/>
    <col min="3587" max="3587" width="11.85546875" style="56" customWidth="1"/>
    <col min="3588" max="3588" width="26.7109375" style="56" customWidth="1"/>
    <col min="3589" max="3589" width="36.42578125" style="56" customWidth="1"/>
    <col min="3590" max="3590" width="13.28515625" style="56" customWidth="1"/>
    <col min="3591" max="3840" width="9.28515625" style="56"/>
    <col min="3841" max="3841" width="12.7109375" style="56" customWidth="1"/>
    <col min="3842" max="3842" width="13" style="56" customWidth="1"/>
    <col min="3843" max="3843" width="11.85546875" style="56" customWidth="1"/>
    <col min="3844" max="3844" width="26.7109375" style="56" customWidth="1"/>
    <col min="3845" max="3845" width="36.42578125" style="56" customWidth="1"/>
    <col min="3846" max="3846" width="13.28515625" style="56" customWidth="1"/>
    <col min="3847" max="4096" width="9.28515625" style="56"/>
    <col min="4097" max="4097" width="12.7109375" style="56" customWidth="1"/>
    <col min="4098" max="4098" width="13" style="56" customWidth="1"/>
    <col min="4099" max="4099" width="11.85546875" style="56" customWidth="1"/>
    <col min="4100" max="4100" width="26.7109375" style="56" customWidth="1"/>
    <col min="4101" max="4101" width="36.42578125" style="56" customWidth="1"/>
    <col min="4102" max="4102" width="13.28515625" style="56" customWidth="1"/>
    <col min="4103" max="4352" width="9.28515625" style="56"/>
    <col min="4353" max="4353" width="12.7109375" style="56" customWidth="1"/>
    <col min="4354" max="4354" width="13" style="56" customWidth="1"/>
    <col min="4355" max="4355" width="11.85546875" style="56" customWidth="1"/>
    <col min="4356" max="4356" width="26.7109375" style="56" customWidth="1"/>
    <col min="4357" max="4357" width="36.42578125" style="56" customWidth="1"/>
    <col min="4358" max="4358" width="13.28515625" style="56" customWidth="1"/>
    <col min="4359" max="4608" width="9.28515625" style="56"/>
    <col min="4609" max="4609" width="12.7109375" style="56" customWidth="1"/>
    <col min="4610" max="4610" width="13" style="56" customWidth="1"/>
    <col min="4611" max="4611" width="11.85546875" style="56" customWidth="1"/>
    <col min="4612" max="4612" width="26.7109375" style="56" customWidth="1"/>
    <col min="4613" max="4613" width="36.42578125" style="56" customWidth="1"/>
    <col min="4614" max="4614" width="13.28515625" style="56" customWidth="1"/>
    <col min="4615" max="4864" width="9.28515625" style="56"/>
    <col min="4865" max="4865" width="12.7109375" style="56" customWidth="1"/>
    <col min="4866" max="4866" width="13" style="56" customWidth="1"/>
    <col min="4867" max="4867" width="11.85546875" style="56" customWidth="1"/>
    <col min="4868" max="4868" width="26.7109375" style="56" customWidth="1"/>
    <col min="4869" max="4869" width="36.42578125" style="56" customWidth="1"/>
    <col min="4870" max="4870" width="13.28515625" style="56" customWidth="1"/>
    <col min="4871" max="5120" width="9.28515625" style="56"/>
    <col min="5121" max="5121" width="12.7109375" style="56" customWidth="1"/>
    <col min="5122" max="5122" width="13" style="56" customWidth="1"/>
    <col min="5123" max="5123" width="11.85546875" style="56" customWidth="1"/>
    <col min="5124" max="5124" width="26.7109375" style="56" customWidth="1"/>
    <col min="5125" max="5125" width="36.42578125" style="56" customWidth="1"/>
    <col min="5126" max="5126" width="13.28515625" style="56" customWidth="1"/>
    <col min="5127" max="5376" width="9.28515625" style="56"/>
    <col min="5377" max="5377" width="12.7109375" style="56" customWidth="1"/>
    <col min="5378" max="5378" width="13" style="56" customWidth="1"/>
    <col min="5379" max="5379" width="11.85546875" style="56" customWidth="1"/>
    <col min="5380" max="5380" width="26.7109375" style="56" customWidth="1"/>
    <col min="5381" max="5381" width="36.42578125" style="56" customWidth="1"/>
    <col min="5382" max="5382" width="13.28515625" style="56" customWidth="1"/>
    <col min="5383" max="5632" width="9.28515625" style="56"/>
    <col min="5633" max="5633" width="12.7109375" style="56" customWidth="1"/>
    <col min="5634" max="5634" width="13" style="56" customWidth="1"/>
    <col min="5635" max="5635" width="11.85546875" style="56" customWidth="1"/>
    <col min="5636" max="5636" width="26.7109375" style="56" customWidth="1"/>
    <col min="5637" max="5637" width="36.42578125" style="56" customWidth="1"/>
    <col min="5638" max="5638" width="13.28515625" style="56" customWidth="1"/>
    <col min="5639" max="5888" width="9.28515625" style="56"/>
    <col min="5889" max="5889" width="12.7109375" style="56" customWidth="1"/>
    <col min="5890" max="5890" width="13" style="56" customWidth="1"/>
    <col min="5891" max="5891" width="11.85546875" style="56" customWidth="1"/>
    <col min="5892" max="5892" width="26.7109375" style="56" customWidth="1"/>
    <col min="5893" max="5893" width="36.42578125" style="56" customWidth="1"/>
    <col min="5894" max="5894" width="13.28515625" style="56" customWidth="1"/>
    <col min="5895" max="6144" width="9.28515625" style="56"/>
    <col min="6145" max="6145" width="12.7109375" style="56" customWidth="1"/>
    <col min="6146" max="6146" width="13" style="56" customWidth="1"/>
    <col min="6147" max="6147" width="11.85546875" style="56" customWidth="1"/>
    <col min="6148" max="6148" width="26.7109375" style="56" customWidth="1"/>
    <col min="6149" max="6149" width="36.42578125" style="56" customWidth="1"/>
    <col min="6150" max="6150" width="13.28515625" style="56" customWidth="1"/>
    <col min="6151" max="6400" width="9.28515625" style="56"/>
    <col min="6401" max="6401" width="12.7109375" style="56" customWidth="1"/>
    <col min="6402" max="6402" width="13" style="56" customWidth="1"/>
    <col min="6403" max="6403" width="11.85546875" style="56" customWidth="1"/>
    <col min="6404" max="6404" width="26.7109375" style="56" customWidth="1"/>
    <col min="6405" max="6405" width="36.42578125" style="56" customWidth="1"/>
    <col min="6406" max="6406" width="13.28515625" style="56" customWidth="1"/>
    <col min="6407" max="6656" width="9.28515625" style="56"/>
    <col min="6657" max="6657" width="12.7109375" style="56" customWidth="1"/>
    <col min="6658" max="6658" width="13" style="56" customWidth="1"/>
    <col min="6659" max="6659" width="11.85546875" style="56" customWidth="1"/>
    <col min="6660" max="6660" width="26.7109375" style="56" customWidth="1"/>
    <col min="6661" max="6661" width="36.42578125" style="56" customWidth="1"/>
    <col min="6662" max="6662" width="13.28515625" style="56" customWidth="1"/>
    <col min="6663" max="6912" width="9.28515625" style="56"/>
    <col min="6913" max="6913" width="12.7109375" style="56" customWidth="1"/>
    <col min="6914" max="6914" width="13" style="56" customWidth="1"/>
    <col min="6915" max="6915" width="11.85546875" style="56" customWidth="1"/>
    <col min="6916" max="6916" width="26.7109375" style="56" customWidth="1"/>
    <col min="6917" max="6917" width="36.42578125" style="56" customWidth="1"/>
    <col min="6918" max="6918" width="13.28515625" style="56" customWidth="1"/>
    <col min="6919" max="7168" width="9.28515625" style="56"/>
    <col min="7169" max="7169" width="12.7109375" style="56" customWidth="1"/>
    <col min="7170" max="7170" width="13" style="56" customWidth="1"/>
    <col min="7171" max="7171" width="11.85546875" style="56" customWidth="1"/>
    <col min="7172" max="7172" width="26.7109375" style="56" customWidth="1"/>
    <col min="7173" max="7173" width="36.42578125" style="56" customWidth="1"/>
    <col min="7174" max="7174" width="13.28515625" style="56" customWidth="1"/>
    <col min="7175" max="7424" width="9.28515625" style="56"/>
    <col min="7425" max="7425" width="12.7109375" style="56" customWidth="1"/>
    <col min="7426" max="7426" width="13" style="56" customWidth="1"/>
    <col min="7427" max="7427" width="11.85546875" style="56" customWidth="1"/>
    <col min="7428" max="7428" width="26.7109375" style="56" customWidth="1"/>
    <col min="7429" max="7429" width="36.42578125" style="56" customWidth="1"/>
    <col min="7430" max="7430" width="13.28515625" style="56" customWidth="1"/>
    <col min="7431" max="7680" width="9.28515625" style="56"/>
    <col min="7681" max="7681" width="12.7109375" style="56" customWidth="1"/>
    <col min="7682" max="7682" width="13" style="56" customWidth="1"/>
    <col min="7683" max="7683" width="11.85546875" style="56" customWidth="1"/>
    <col min="7684" max="7684" width="26.7109375" style="56" customWidth="1"/>
    <col min="7685" max="7685" width="36.42578125" style="56" customWidth="1"/>
    <col min="7686" max="7686" width="13.28515625" style="56" customWidth="1"/>
    <col min="7687" max="7936" width="9.28515625" style="56"/>
    <col min="7937" max="7937" width="12.7109375" style="56" customWidth="1"/>
    <col min="7938" max="7938" width="13" style="56" customWidth="1"/>
    <col min="7939" max="7939" width="11.85546875" style="56" customWidth="1"/>
    <col min="7940" max="7940" width="26.7109375" style="56" customWidth="1"/>
    <col min="7941" max="7941" width="36.42578125" style="56" customWidth="1"/>
    <col min="7942" max="7942" width="13.28515625" style="56" customWidth="1"/>
    <col min="7943" max="8192" width="9.28515625" style="56"/>
    <col min="8193" max="8193" width="12.7109375" style="56" customWidth="1"/>
    <col min="8194" max="8194" width="13" style="56" customWidth="1"/>
    <col min="8195" max="8195" width="11.85546875" style="56" customWidth="1"/>
    <col min="8196" max="8196" width="26.7109375" style="56" customWidth="1"/>
    <col min="8197" max="8197" width="36.42578125" style="56" customWidth="1"/>
    <col min="8198" max="8198" width="13.28515625" style="56" customWidth="1"/>
    <col min="8199" max="8448" width="9.28515625" style="56"/>
    <col min="8449" max="8449" width="12.7109375" style="56" customWidth="1"/>
    <col min="8450" max="8450" width="13" style="56" customWidth="1"/>
    <col min="8451" max="8451" width="11.85546875" style="56" customWidth="1"/>
    <col min="8452" max="8452" width="26.7109375" style="56" customWidth="1"/>
    <col min="8453" max="8453" width="36.42578125" style="56" customWidth="1"/>
    <col min="8454" max="8454" width="13.28515625" style="56" customWidth="1"/>
    <col min="8455" max="8704" width="9.28515625" style="56"/>
    <col min="8705" max="8705" width="12.7109375" style="56" customWidth="1"/>
    <col min="8706" max="8706" width="13" style="56" customWidth="1"/>
    <col min="8707" max="8707" width="11.85546875" style="56" customWidth="1"/>
    <col min="8708" max="8708" width="26.7109375" style="56" customWidth="1"/>
    <col min="8709" max="8709" width="36.42578125" style="56" customWidth="1"/>
    <col min="8710" max="8710" width="13.28515625" style="56" customWidth="1"/>
    <col min="8711" max="8960" width="9.28515625" style="56"/>
    <col min="8961" max="8961" width="12.7109375" style="56" customWidth="1"/>
    <col min="8962" max="8962" width="13" style="56" customWidth="1"/>
    <col min="8963" max="8963" width="11.85546875" style="56" customWidth="1"/>
    <col min="8964" max="8964" width="26.7109375" style="56" customWidth="1"/>
    <col min="8965" max="8965" width="36.42578125" style="56" customWidth="1"/>
    <col min="8966" max="8966" width="13.28515625" style="56" customWidth="1"/>
    <col min="8967" max="9216" width="9.28515625" style="56"/>
    <col min="9217" max="9217" width="12.7109375" style="56" customWidth="1"/>
    <col min="9218" max="9218" width="13" style="56" customWidth="1"/>
    <col min="9219" max="9219" width="11.85546875" style="56" customWidth="1"/>
    <col min="9220" max="9220" width="26.7109375" style="56" customWidth="1"/>
    <col min="9221" max="9221" width="36.42578125" style="56" customWidth="1"/>
    <col min="9222" max="9222" width="13.28515625" style="56" customWidth="1"/>
    <col min="9223" max="9472" width="9.28515625" style="56"/>
    <col min="9473" max="9473" width="12.7109375" style="56" customWidth="1"/>
    <col min="9474" max="9474" width="13" style="56" customWidth="1"/>
    <col min="9475" max="9475" width="11.85546875" style="56" customWidth="1"/>
    <col min="9476" max="9476" width="26.7109375" style="56" customWidth="1"/>
    <col min="9477" max="9477" width="36.42578125" style="56" customWidth="1"/>
    <col min="9478" max="9478" width="13.28515625" style="56" customWidth="1"/>
    <col min="9479" max="9728" width="9.28515625" style="56"/>
    <col min="9729" max="9729" width="12.7109375" style="56" customWidth="1"/>
    <col min="9730" max="9730" width="13" style="56" customWidth="1"/>
    <col min="9731" max="9731" width="11.85546875" style="56" customWidth="1"/>
    <col min="9732" max="9732" width="26.7109375" style="56" customWidth="1"/>
    <col min="9733" max="9733" width="36.42578125" style="56" customWidth="1"/>
    <col min="9734" max="9734" width="13.28515625" style="56" customWidth="1"/>
    <col min="9735" max="9984" width="9.28515625" style="56"/>
    <col min="9985" max="9985" width="12.7109375" style="56" customWidth="1"/>
    <col min="9986" max="9986" width="13" style="56" customWidth="1"/>
    <col min="9987" max="9987" width="11.85546875" style="56" customWidth="1"/>
    <col min="9988" max="9988" width="26.7109375" style="56" customWidth="1"/>
    <col min="9989" max="9989" width="36.42578125" style="56" customWidth="1"/>
    <col min="9990" max="9990" width="13.28515625" style="56" customWidth="1"/>
    <col min="9991" max="10240" width="9.28515625" style="56"/>
    <col min="10241" max="10241" width="12.7109375" style="56" customWidth="1"/>
    <col min="10242" max="10242" width="13" style="56" customWidth="1"/>
    <col min="10243" max="10243" width="11.85546875" style="56" customWidth="1"/>
    <col min="10244" max="10244" width="26.7109375" style="56" customWidth="1"/>
    <col min="10245" max="10245" width="36.42578125" style="56" customWidth="1"/>
    <col min="10246" max="10246" width="13.28515625" style="56" customWidth="1"/>
    <col min="10247" max="10496" width="9.28515625" style="56"/>
    <col min="10497" max="10497" width="12.7109375" style="56" customWidth="1"/>
    <col min="10498" max="10498" width="13" style="56" customWidth="1"/>
    <col min="10499" max="10499" width="11.85546875" style="56" customWidth="1"/>
    <col min="10500" max="10500" width="26.7109375" style="56" customWidth="1"/>
    <col min="10501" max="10501" width="36.42578125" style="56" customWidth="1"/>
    <col min="10502" max="10502" width="13.28515625" style="56" customWidth="1"/>
    <col min="10503" max="10752" width="9.28515625" style="56"/>
    <col min="10753" max="10753" width="12.7109375" style="56" customWidth="1"/>
    <col min="10754" max="10754" width="13" style="56" customWidth="1"/>
    <col min="10755" max="10755" width="11.85546875" style="56" customWidth="1"/>
    <col min="10756" max="10756" width="26.7109375" style="56" customWidth="1"/>
    <col min="10757" max="10757" width="36.42578125" style="56" customWidth="1"/>
    <col min="10758" max="10758" width="13.28515625" style="56" customWidth="1"/>
    <col min="10759" max="11008" width="9.28515625" style="56"/>
    <col min="11009" max="11009" width="12.7109375" style="56" customWidth="1"/>
    <col min="11010" max="11010" width="13" style="56" customWidth="1"/>
    <col min="11011" max="11011" width="11.85546875" style="56" customWidth="1"/>
    <col min="11012" max="11012" width="26.7109375" style="56" customWidth="1"/>
    <col min="11013" max="11013" width="36.42578125" style="56" customWidth="1"/>
    <col min="11014" max="11014" width="13.28515625" style="56" customWidth="1"/>
    <col min="11015" max="11264" width="9.28515625" style="56"/>
    <col min="11265" max="11265" width="12.7109375" style="56" customWidth="1"/>
    <col min="11266" max="11266" width="13" style="56" customWidth="1"/>
    <col min="11267" max="11267" width="11.85546875" style="56" customWidth="1"/>
    <col min="11268" max="11268" width="26.7109375" style="56" customWidth="1"/>
    <col min="11269" max="11269" width="36.42578125" style="56" customWidth="1"/>
    <col min="11270" max="11270" width="13.28515625" style="56" customWidth="1"/>
    <col min="11271" max="11520" width="9.28515625" style="56"/>
    <col min="11521" max="11521" width="12.7109375" style="56" customWidth="1"/>
    <col min="11522" max="11522" width="13" style="56" customWidth="1"/>
    <col min="11523" max="11523" width="11.85546875" style="56" customWidth="1"/>
    <col min="11524" max="11524" width="26.7109375" style="56" customWidth="1"/>
    <col min="11525" max="11525" width="36.42578125" style="56" customWidth="1"/>
    <col min="11526" max="11526" width="13.28515625" style="56" customWidth="1"/>
    <col min="11527" max="11776" width="9.28515625" style="56"/>
    <col min="11777" max="11777" width="12.7109375" style="56" customWidth="1"/>
    <col min="11778" max="11778" width="13" style="56" customWidth="1"/>
    <col min="11779" max="11779" width="11.85546875" style="56" customWidth="1"/>
    <col min="11780" max="11780" width="26.7109375" style="56" customWidth="1"/>
    <col min="11781" max="11781" width="36.42578125" style="56" customWidth="1"/>
    <col min="11782" max="11782" width="13.28515625" style="56" customWidth="1"/>
    <col min="11783" max="12032" width="9.28515625" style="56"/>
    <col min="12033" max="12033" width="12.7109375" style="56" customWidth="1"/>
    <col min="12034" max="12034" width="13" style="56" customWidth="1"/>
    <col min="12035" max="12035" width="11.85546875" style="56" customWidth="1"/>
    <col min="12036" max="12036" width="26.7109375" style="56" customWidth="1"/>
    <col min="12037" max="12037" width="36.42578125" style="56" customWidth="1"/>
    <col min="12038" max="12038" width="13.28515625" style="56" customWidth="1"/>
    <col min="12039" max="12288" width="9.28515625" style="56"/>
    <col min="12289" max="12289" width="12.7109375" style="56" customWidth="1"/>
    <col min="12290" max="12290" width="13" style="56" customWidth="1"/>
    <col min="12291" max="12291" width="11.85546875" style="56" customWidth="1"/>
    <col min="12292" max="12292" width="26.7109375" style="56" customWidth="1"/>
    <col min="12293" max="12293" width="36.42578125" style="56" customWidth="1"/>
    <col min="12294" max="12294" width="13.28515625" style="56" customWidth="1"/>
    <col min="12295" max="12544" width="9.28515625" style="56"/>
    <col min="12545" max="12545" width="12.7109375" style="56" customWidth="1"/>
    <col min="12546" max="12546" width="13" style="56" customWidth="1"/>
    <col min="12547" max="12547" width="11.85546875" style="56" customWidth="1"/>
    <col min="12548" max="12548" width="26.7109375" style="56" customWidth="1"/>
    <col min="12549" max="12549" width="36.42578125" style="56" customWidth="1"/>
    <col min="12550" max="12550" width="13.28515625" style="56" customWidth="1"/>
    <col min="12551" max="12800" width="9.28515625" style="56"/>
    <col min="12801" max="12801" width="12.7109375" style="56" customWidth="1"/>
    <col min="12802" max="12802" width="13" style="56" customWidth="1"/>
    <col min="12803" max="12803" width="11.85546875" style="56" customWidth="1"/>
    <col min="12804" max="12804" width="26.7109375" style="56" customWidth="1"/>
    <col min="12805" max="12805" width="36.42578125" style="56" customWidth="1"/>
    <col min="12806" max="12806" width="13.28515625" style="56" customWidth="1"/>
    <col min="12807" max="13056" width="9.28515625" style="56"/>
    <col min="13057" max="13057" width="12.7109375" style="56" customWidth="1"/>
    <col min="13058" max="13058" width="13" style="56" customWidth="1"/>
    <col min="13059" max="13059" width="11.85546875" style="56" customWidth="1"/>
    <col min="13060" max="13060" width="26.7109375" style="56" customWidth="1"/>
    <col min="13061" max="13061" width="36.42578125" style="56" customWidth="1"/>
    <col min="13062" max="13062" width="13.28515625" style="56" customWidth="1"/>
    <col min="13063" max="13312" width="9.28515625" style="56"/>
    <col min="13313" max="13313" width="12.7109375" style="56" customWidth="1"/>
    <col min="13314" max="13314" width="13" style="56" customWidth="1"/>
    <col min="13315" max="13315" width="11.85546875" style="56" customWidth="1"/>
    <col min="13316" max="13316" width="26.7109375" style="56" customWidth="1"/>
    <col min="13317" max="13317" width="36.42578125" style="56" customWidth="1"/>
    <col min="13318" max="13318" width="13.28515625" style="56" customWidth="1"/>
    <col min="13319" max="13568" width="9.28515625" style="56"/>
    <col min="13569" max="13569" width="12.7109375" style="56" customWidth="1"/>
    <col min="13570" max="13570" width="13" style="56" customWidth="1"/>
    <col min="13571" max="13571" width="11.85546875" style="56" customWidth="1"/>
    <col min="13572" max="13572" width="26.7109375" style="56" customWidth="1"/>
    <col min="13573" max="13573" width="36.42578125" style="56" customWidth="1"/>
    <col min="13574" max="13574" width="13.28515625" style="56" customWidth="1"/>
    <col min="13575" max="13824" width="9.28515625" style="56"/>
    <col min="13825" max="13825" width="12.7109375" style="56" customWidth="1"/>
    <col min="13826" max="13826" width="13" style="56" customWidth="1"/>
    <col min="13827" max="13827" width="11.85546875" style="56" customWidth="1"/>
    <col min="13828" max="13828" width="26.7109375" style="56" customWidth="1"/>
    <col min="13829" max="13829" width="36.42578125" style="56" customWidth="1"/>
    <col min="13830" max="13830" width="13.28515625" style="56" customWidth="1"/>
    <col min="13831" max="14080" width="9.28515625" style="56"/>
    <col min="14081" max="14081" width="12.7109375" style="56" customWidth="1"/>
    <col min="14082" max="14082" width="13" style="56" customWidth="1"/>
    <col min="14083" max="14083" width="11.85546875" style="56" customWidth="1"/>
    <col min="14084" max="14084" width="26.7109375" style="56" customWidth="1"/>
    <col min="14085" max="14085" width="36.42578125" style="56" customWidth="1"/>
    <col min="14086" max="14086" width="13.28515625" style="56" customWidth="1"/>
    <col min="14087" max="14336" width="9.28515625" style="56"/>
    <col min="14337" max="14337" width="12.7109375" style="56" customWidth="1"/>
    <col min="14338" max="14338" width="13" style="56" customWidth="1"/>
    <col min="14339" max="14339" width="11.85546875" style="56" customWidth="1"/>
    <col min="14340" max="14340" width="26.7109375" style="56" customWidth="1"/>
    <col min="14341" max="14341" width="36.42578125" style="56" customWidth="1"/>
    <col min="14342" max="14342" width="13.28515625" style="56" customWidth="1"/>
    <col min="14343" max="14592" width="9.28515625" style="56"/>
    <col min="14593" max="14593" width="12.7109375" style="56" customWidth="1"/>
    <col min="14594" max="14594" width="13" style="56" customWidth="1"/>
    <col min="14595" max="14595" width="11.85546875" style="56" customWidth="1"/>
    <col min="14596" max="14596" width="26.7109375" style="56" customWidth="1"/>
    <col min="14597" max="14597" width="36.42578125" style="56" customWidth="1"/>
    <col min="14598" max="14598" width="13.28515625" style="56" customWidth="1"/>
    <col min="14599" max="14848" width="9.28515625" style="56"/>
    <col min="14849" max="14849" width="12.7109375" style="56" customWidth="1"/>
    <col min="14850" max="14850" width="13" style="56" customWidth="1"/>
    <col min="14851" max="14851" width="11.85546875" style="56" customWidth="1"/>
    <col min="14852" max="14852" width="26.7109375" style="56" customWidth="1"/>
    <col min="14853" max="14853" width="36.42578125" style="56" customWidth="1"/>
    <col min="14854" max="14854" width="13.28515625" style="56" customWidth="1"/>
    <col min="14855" max="15104" width="9.28515625" style="56"/>
    <col min="15105" max="15105" width="12.7109375" style="56" customWidth="1"/>
    <col min="15106" max="15106" width="13" style="56" customWidth="1"/>
    <col min="15107" max="15107" width="11.85546875" style="56" customWidth="1"/>
    <col min="15108" max="15108" width="26.7109375" style="56" customWidth="1"/>
    <col min="15109" max="15109" width="36.42578125" style="56" customWidth="1"/>
    <col min="15110" max="15110" width="13.28515625" style="56" customWidth="1"/>
    <col min="15111" max="15360" width="9.28515625" style="56"/>
    <col min="15361" max="15361" width="12.7109375" style="56" customWidth="1"/>
    <col min="15362" max="15362" width="13" style="56" customWidth="1"/>
    <col min="15363" max="15363" width="11.85546875" style="56" customWidth="1"/>
    <col min="15364" max="15364" width="26.7109375" style="56" customWidth="1"/>
    <col min="15365" max="15365" width="36.42578125" style="56" customWidth="1"/>
    <col min="15366" max="15366" width="13.28515625" style="56" customWidth="1"/>
    <col min="15367" max="15616" width="9.28515625" style="56"/>
    <col min="15617" max="15617" width="12.7109375" style="56" customWidth="1"/>
    <col min="15618" max="15618" width="13" style="56" customWidth="1"/>
    <col min="15619" max="15619" width="11.85546875" style="56" customWidth="1"/>
    <col min="15620" max="15620" width="26.7109375" style="56" customWidth="1"/>
    <col min="15621" max="15621" width="36.42578125" style="56" customWidth="1"/>
    <col min="15622" max="15622" width="13.28515625" style="56" customWidth="1"/>
    <col min="15623" max="15872" width="9.28515625" style="56"/>
    <col min="15873" max="15873" width="12.7109375" style="56" customWidth="1"/>
    <col min="15874" max="15874" width="13" style="56" customWidth="1"/>
    <col min="15875" max="15875" width="11.85546875" style="56" customWidth="1"/>
    <col min="15876" max="15876" width="26.7109375" style="56" customWidth="1"/>
    <col min="15877" max="15877" width="36.42578125" style="56" customWidth="1"/>
    <col min="15878" max="15878" width="13.28515625" style="56" customWidth="1"/>
    <col min="15879" max="16128" width="9.28515625" style="56"/>
    <col min="16129" max="16129" width="12.7109375" style="56" customWidth="1"/>
    <col min="16130" max="16130" width="13" style="56" customWidth="1"/>
    <col min="16131" max="16131" width="11.85546875" style="56" customWidth="1"/>
    <col min="16132" max="16132" width="26.7109375" style="56" customWidth="1"/>
    <col min="16133" max="16133" width="36.42578125" style="56" customWidth="1"/>
    <col min="16134" max="16134" width="13.28515625" style="56" customWidth="1"/>
    <col min="16135" max="16384" width="9.28515625" style="56"/>
  </cols>
  <sheetData>
    <row r="1" spans="1:6" x14ac:dyDescent="0.25">
      <c r="E1" s="247" t="s">
        <v>611</v>
      </c>
    </row>
    <row r="2" spans="1:6" ht="15.6" customHeight="1" x14ac:dyDescent="0.25">
      <c r="E2" s="96" t="s">
        <v>620</v>
      </c>
    </row>
    <row r="3" spans="1:6" ht="15" customHeight="1" x14ac:dyDescent="0.25">
      <c r="E3" s="5" t="s">
        <v>223</v>
      </c>
    </row>
    <row r="4" spans="1:6" x14ac:dyDescent="0.25">
      <c r="E4" s="5" t="s">
        <v>510</v>
      </c>
    </row>
    <row r="5" spans="1:6" x14ac:dyDescent="0.25">
      <c r="E5" s="6" t="s">
        <v>504</v>
      </c>
    </row>
    <row r="6" spans="1:6" x14ac:dyDescent="0.25">
      <c r="E6" s="248" t="s">
        <v>505</v>
      </c>
    </row>
    <row r="7" spans="1:6" ht="15.6" customHeight="1" x14ac:dyDescent="0.25">
      <c r="E7" s="249" t="s">
        <v>224</v>
      </c>
    </row>
    <row r="8" spans="1:6" ht="15.6" customHeight="1" x14ac:dyDescent="0.25"/>
    <row r="9" spans="1:6" s="193" customFormat="1" ht="45.6" customHeight="1" x14ac:dyDescent="0.3">
      <c r="A9" s="818" t="s">
        <v>506</v>
      </c>
      <c r="B9" s="818"/>
      <c r="C9" s="818"/>
      <c r="D9" s="818"/>
      <c r="E9" s="818"/>
      <c r="F9" s="818"/>
    </row>
    <row r="10" spans="1:6" s="193" customFormat="1" ht="26.25" customHeight="1" x14ac:dyDescent="0.3">
      <c r="A10" s="787">
        <v>15591000000</v>
      </c>
      <c r="B10" s="787"/>
      <c r="C10" s="787"/>
      <c r="D10" s="250"/>
      <c r="E10" s="250"/>
      <c r="F10" s="250"/>
    </row>
    <row r="11" spans="1:6" s="193" customFormat="1" ht="17.850000000000001" customHeight="1" thickBot="1" x14ac:dyDescent="0.35">
      <c r="A11" s="789" t="s">
        <v>0</v>
      </c>
      <c r="B11" s="789"/>
      <c r="C11" s="789"/>
      <c r="D11" s="250"/>
      <c r="E11" s="250"/>
      <c r="F11" s="251" t="s">
        <v>1</v>
      </c>
    </row>
    <row r="12" spans="1:6" ht="22.7" customHeight="1" x14ac:dyDescent="0.25">
      <c r="A12" s="838" t="s">
        <v>10</v>
      </c>
      <c r="B12" s="840" t="s">
        <v>11</v>
      </c>
      <c r="C12" s="842" t="s">
        <v>174</v>
      </c>
      <c r="D12" s="844" t="s">
        <v>175</v>
      </c>
      <c r="E12" s="794" t="s">
        <v>225</v>
      </c>
      <c r="F12" s="819" t="s">
        <v>226</v>
      </c>
    </row>
    <row r="13" spans="1:6" ht="99" customHeight="1" thickBot="1" x14ac:dyDescent="0.3">
      <c r="A13" s="839"/>
      <c r="B13" s="841"/>
      <c r="C13" s="843"/>
      <c r="D13" s="845"/>
      <c r="E13" s="795"/>
      <c r="F13" s="820"/>
    </row>
    <row r="14" spans="1:6" s="137" customFormat="1" ht="15.75" customHeight="1" thickBot="1" x14ac:dyDescent="0.3">
      <c r="A14" s="252" t="s">
        <v>183</v>
      </c>
      <c r="B14" s="253" t="s">
        <v>184</v>
      </c>
      <c r="C14" s="254" t="s">
        <v>185</v>
      </c>
      <c r="D14" s="255" t="s">
        <v>227</v>
      </c>
      <c r="E14" s="255" t="s">
        <v>186</v>
      </c>
      <c r="F14" s="256" t="s">
        <v>187</v>
      </c>
    </row>
    <row r="15" spans="1:6" s="198" customFormat="1" ht="51" customHeight="1" thickBot="1" x14ac:dyDescent="0.35">
      <c r="A15" s="194">
        <v>1200000</v>
      </c>
      <c r="B15" s="195"/>
      <c r="C15" s="196"/>
      <c r="D15" s="828" t="s">
        <v>228</v>
      </c>
      <c r="E15" s="828"/>
      <c r="F15" s="197">
        <f>F16</f>
        <v>459300</v>
      </c>
    </row>
    <row r="16" spans="1:6" s="203" customFormat="1" ht="45.6" customHeight="1" thickBot="1" x14ac:dyDescent="0.35">
      <c r="A16" s="199">
        <v>1210000</v>
      </c>
      <c r="B16" s="200"/>
      <c r="C16" s="201"/>
      <c r="D16" s="829" t="s">
        <v>228</v>
      </c>
      <c r="E16" s="829"/>
      <c r="F16" s="202">
        <f>F17+F20</f>
        <v>459300</v>
      </c>
    </row>
    <row r="17" spans="1:6" s="193" customFormat="1" ht="42" customHeight="1" x14ac:dyDescent="0.3">
      <c r="A17" s="830" t="s">
        <v>140</v>
      </c>
      <c r="B17" s="832">
        <v>8340</v>
      </c>
      <c r="C17" s="834" t="s">
        <v>142</v>
      </c>
      <c r="D17" s="836" t="s">
        <v>143</v>
      </c>
      <c r="E17" s="257" t="s">
        <v>229</v>
      </c>
      <c r="F17" s="258">
        <f>F18+F19</f>
        <v>410700</v>
      </c>
    </row>
    <row r="18" spans="1:6" s="203" customFormat="1" ht="21.75" customHeight="1" x14ac:dyDescent="0.3">
      <c r="A18" s="831"/>
      <c r="B18" s="833"/>
      <c r="C18" s="835"/>
      <c r="D18" s="837"/>
      <c r="E18" s="259" t="s">
        <v>14</v>
      </c>
      <c r="F18" s="260">
        <f>62956+210500</f>
        <v>273456</v>
      </c>
    </row>
    <row r="19" spans="1:6" s="203" customFormat="1" ht="21.75" customHeight="1" x14ac:dyDescent="0.3">
      <c r="A19" s="831"/>
      <c r="B19" s="833"/>
      <c r="C19" s="835"/>
      <c r="D19" s="837"/>
      <c r="E19" s="259" t="s">
        <v>360</v>
      </c>
      <c r="F19" s="260">
        <f>137244</f>
        <v>137244</v>
      </c>
    </row>
    <row r="20" spans="1:6" s="193" customFormat="1" ht="60" customHeight="1" x14ac:dyDescent="0.3">
      <c r="A20" s="831"/>
      <c r="B20" s="833"/>
      <c r="C20" s="835"/>
      <c r="D20" s="837"/>
      <c r="E20" s="261" t="s">
        <v>516</v>
      </c>
      <c r="F20" s="262">
        <f>F21</f>
        <v>48600</v>
      </c>
    </row>
    <row r="21" spans="1:6" s="193" customFormat="1" ht="19.5" thickBot="1" x14ac:dyDescent="0.35">
      <c r="A21" s="831"/>
      <c r="B21" s="833"/>
      <c r="C21" s="835"/>
      <c r="D21" s="837"/>
      <c r="E21" s="259" t="s">
        <v>14</v>
      </c>
      <c r="F21" s="263">
        <v>48600</v>
      </c>
    </row>
    <row r="22" spans="1:6" s="205" customFormat="1" ht="18" customHeight="1" thickBot="1" x14ac:dyDescent="0.25">
      <c r="A22" s="194" t="s">
        <v>192</v>
      </c>
      <c r="B22" s="195" t="s">
        <v>192</v>
      </c>
      <c r="C22" s="196" t="s">
        <v>192</v>
      </c>
      <c r="D22" s="264" t="s">
        <v>147</v>
      </c>
      <c r="E22" s="265" t="s">
        <v>192</v>
      </c>
      <c r="F22" s="266">
        <f>F15</f>
        <v>459300</v>
      </c>
    </row>
    <row r="23" spans="1:6" s="205" customFormat="1" ht="18" customHeight="1" x14ac:dyDescent="0.2">
      <c r="A23" s="357"/>
      <c r="B23" s="359"/>
      <c r="C23" s="360"/>
      <c r="D23" s="361"/>
      <c r="E23" s="362"/>
      <c r="F23" s="363"/>
    </row>
    <row r="24" spans="1:6" s="193" customFormat="1" ht="18.75" x14ac:dyDescent="0.3">
      <c r="B24" s="267"/>
      <c r="C24" s="268"/>
      <c r="D24" s="269"/>
      <c r="E24" s="270"/>
      <c r="F24" s="271"/>
    </row>
    <row r="25" spans="1:6" s="198" customFormat="1" ht="18.75" x14ac:dyDescent="0.3">
      <c r="A25" s="127" t="s">
        <v>193</v>
      </c>
      <c r="B25" s="127"/>
      <c r="C25" s="272"/>
      <c r="D25" s="123"/>
      <c r="E25" s="708" t="s">
        <v>488</v>
      </c>
      <c r="F25" s="708"/>
    </row>
  </sheetData>
  <mergeCells count="16">
    <mergeCell ref="A9:F9"/>
    <mergeCell ref="A10:C10"/>
    <mergeCell ref="A11:C11"/>
    <mergeCell ref="A12:A13"/>
    <mergeCell ref="B12:B13"/>
    <mergeCell ref="C12:C13"/>
    <mergeCell ref="D12:D13"/>
    <mergeCell ref="E12:E13"/>
    <mergeCell ref="F12:F13"/>
    <mergeCell ref="E25:F25"/>
    <mergeCell ref="D15:E15"/>
    <mergeCell ref="D16:E16"/>
    <mergeCell ref="A17:A21"/>
    <mergeCell ref="B17:B21"/>
    <mergeCell ref="C17:C21"/>
    <mergeCell ref="D17:D21"/>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15</vt:i4>
      </vt:variant>
    </vt:vector>
  </HeadingPairs>
  <TitlesOfParts>
    <vt:vector size="26" baseType="lpstr">
      <vt:lpstr>дод 1 Доходи</vt:lpstr>
      <vt:lpstr>дод 2 Джерела</vt:lpstr>
      <vt:lpstr>дод 3 Видатки</vt:lpstr>
      <vt:lpstr>дод 4 кредитування</vt:lpstr>
      <vt:lpstr>дод 5 Трансферти</vt:lpstr>
      <vt:lpstr>дод 6 Капітальні вкладення</vt:lpstr>
      <vt:lpstr>дод 7 Програми</vt:lpstr>
      <vt:lpstr>дод 8 Бюдж розвитку</vt:lpstr>
      <vt:lpstr>дод 9 ФОНС </vt:lpstr>
      <vt:lpstr>дод 10 Одержувачі</vt:lpstr>
      <vt:lpstr>дод 11 Контроль</vt:lpstr>
      <vt:lpstr>'дод 1 Доходи'!Заголовки_для_друку</vt:lpstr>
      <vt:lpstr>'дод 3 Видатки'!Заголовки_для_друку</vt:lpstr>
      <vt:lpstr>'дод 4 кредитування'!Заголовки_для_друку</vt:lpstr>
      <vt:lpstr>'дод 6 Капітальні вкладення'!Заголовки_для_друку</vt:lpstr>
      <vt:lpstr>'дод 7 Програми'!Заголовки_для_друку</vt:lpstr>
      <vt:lpstr>'дод 8 Бюдж розвитку'!Заголовки_для_друку</vt:lpstr>
      <vt:lpstr>'дод 1 Доходи'!Область_друку</vt:lpstr>
      <vt:lpstr>'дод 10 Одержувачі'!Область_друку</vt:lpstr>
      <vt:lpstr>'дод 11 Контроль'!Область_друку</vt:lpstr>
      <vt:lpstr>'дод 2 Джерела'!Область_друку</vt:lpstr>
      <vt:lpstr>'дод 3 Видатки'!Область_друку</vt:lpstr>
      <vt:lpstr>'дод 5 Трансферти'!Область_друку</vt:lpstr>
      <vt:lpstr>'дод 6 Капітальні вкладення'!Область_друку</vt:lpstr>
      <vt:lpstr>'дод 7 Програми'!Область_друку</vt:lpstr>
      <vt:lpstr>'дод 8 Бюдж розвитку'!Область_друку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2024-12-02T15:56:32Z</cp:lastPrinted>
  <dcterms:created xsi:type="dcterms:W3CDTF">2021-12-17T13:26:15Z</dcterms:created>
  <dcterms:modified xsi:type="dcterms:W3CDTF">2024-12-02T16:27:31Z</dcterms:modified>
</cp:coreProperties>
</file>