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_03_зміни_2025_2025-2027_реф\Сесія\"/>
    </mc:Choice>
  </mc:AlternateContent>
  <xr:revisionPtr revIDLastSave="0" documentId="13_ncr:1_{B5984C63-BBFC-4337-9167-A64711E7E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_2025" sheetId="6" r:id="rId1"/>
    <sheet name="12_2024" sheetId="5" r:id="rId2"/>
    <sheet name="11_2024" sheetId="4" r:id="rId3"/>
    <sheet name="08_2024" sheetId="3" r:id="rId4"/>
    <sheet name="порівняльна таблиця" sheetId="2" r:id="rId5"/>
  </sheets>
  <definedNames>
    <definedName name="_xlnm.Print_Area" localSheetId="0">'03_2025'!$A$1:$L$56</definedName>
    <definedName name="_xlnm.Print_Area" localSheetId="3">'08_2024'!$A$1:$U$41</definedName>
    <definedName name="_xlnm.Print_Area" localSheetId="2">'11_2024'!$A$1:$P$36</definedName>
    <definedName name="_xlnm.Print_Area" localSheetId="1">'12_2024'!$A$1:$P$41</definedName>
    <definedName name="_xlnm.Print_Area" localSheetId="4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 l="1"/>
  <c r="J32" i="6"/>
  <c r="J33" i="6"/>
  <c r="J34" i="6"/>
  <c r="J35" i="6"/>
  <c r="J31" i="6"/>
  <c r="G42" i="6"/>
  <c r="G39" i="6" s="1"/>
  <c r="J44" i="6"/>
  <c r="J45" i="6"/>
  <c r="C39" i="6"/>
  <c r="F39" i="6" s="1"/>
  <c r="F43" i="6"/>
  <c r="F44" i="6"/>
  <c r="F45" i="6"/>
  <c r="F42" i="6"/>
  <c r="J26" i="6"/>
  <c r="J25" i="6"/>
  <c r="J24" i="6"/>
  <c r="J8" i="6"/>
  <c r="F8" i="6"/>
  <c r="C14" i="6"/>
  <c r="F23" i="6" l="1"/>
  <c r="J23" i="6"/>
  <c r="J53" i="6"/>
  <c r="F53" i="6"/>
  <c r="J52" i="6"/>
  <c r="F52" i="6"/>
  <c r="J51" i="6"/>
  <c r="J49" i="6"/>
  <c r="J43" i="6"/>
  <c r="J42" i="6"/>
  <c r="J41" i="6"/>
  <c r="F41" i="6"/>
  <c r="J40" i="6"/>
  <c r="F40" i="6"/>
  <c r="J39" i="6"/>
  <c r="J22" i="6"/>
  <c r="J21" i="6"/>
  <c r="J20" i="6"/>
  <c r="J19" i="6"/>
  <c r="J18" i="6"/>
  <c r="J14" i="6"/>
  <c r="F14" i="6"/>
  <c r="J13" i="6"/>
  <c r="F13" i="6"/>
  <c r="J12" i="6"/>
  <c r="F12" i="6"/>
  <c r="J7" i="6"/>
  <c r="F7" i="6"/>
  <c r="J36" i="5"/>
  <c r="F37" i="5"/>
  <c r="J37" i="5"/>
  <c r="F38" i="5"/>
  <c r="J38" i="5"/>
  <c r="Z12" i="6" l="1"/>
  <c r="J34" i="5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<sst xmlns="http://schemas.openxmlformats.org/spreadsheetml/2006/main" count="760" uniqueCount="160">
  <si>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</si>
  <si>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</si>
  <si>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</si>
  <si>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</si>
  <si>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</si>
  <si>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</si>
  <si>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</si>
  <si>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</si>
  <si>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</si>
  <si>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</si>
  <si>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</si>
  <si>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</si>
  <si>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</si>
  <si>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</si>
  <si>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</si>
  <si>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</si>
  <si>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</si>
  <si>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</si>
  <si>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</si>
  <si>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</si>
  <si>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</si>
  <si>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</si>
  <si>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</si>
  <si>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</si>
  <si>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</si>
  <si>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</si>
  <si>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</si>
  <si>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</si>
  <si>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</si>
  <si>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</si>
  <si>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</si>
  <si>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</si>
  <si>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</si>
  <si>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</si>
  <si>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</si>
  <si>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</si>
  <si>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</si>
  <si>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</si>
  <si>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</si>
  <si>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</si>
  <si>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</si>
  <si>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</si>
  <si>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</si>
  <si>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</si>
  <si>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</si>
  <si>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</si>
  <si>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</si>
  <si>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</si>
  <si>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</si>
  <si>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</si>
  <si>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</si>
  <si>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</si>
  <si>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</si>
  <si>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</si>
  <si>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</si>
  <si>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</si>
  <si>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</si>
  <si>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</si>
  <si>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</si>
  <si>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</si>
  <si>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</si>
  <si>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</si>
  <si>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</si>
  <si>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</si>
  <si>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</si>
  <si>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</si>
  <si>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</si>
  <si>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</si>
  <si>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</si>
  <si>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</si>
  <si>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</si>
  <si>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</si>
  <si>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</si>
  <si>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</si>
  <si>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</si>
  <si>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</si>
  <si>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</si>
  <si>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</si>
  <si>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</si>
  <si>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</si>
  <si>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</si>
  <si>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</si>
  <si>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</si>
  <si>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</si>
  <si>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</si>
  <si>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</si>
  <si>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</si>
  <si>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</si>
  <si>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</si>
  <si>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</si>
  <si>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</si>
  <si>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</si>
  <si>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</si>
  <si>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</si>
  <si>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</si>
  <si>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</si>
  <si>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</si>
  <si>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</si>
  <si>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</si>
  <si>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</si>
  <si>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</si>
  <si>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</si>
  <si>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</si>
  <si>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</si>
  <si>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</si>
  <si>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</si>
  <si>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</si>
  <si>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</si>
  <si>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</si>
  <si>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</si>
  <si>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</si>
  <si>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</si>
  <si>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</si>
  <si>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</si>
  <si>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</si>
  <si>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</si>
  <si>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</si>
  <si>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</si>
  <si>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</si>
  <si>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</si>
  <si>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</si>
  <si>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</si>
  <si>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</si>
  <si>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</si>
  <si>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</si>
  <si>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</si>
  <si>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</si>
  <si>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</si>
  <si>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</si>
  <si>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</si>
  <si>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</si>
  <si>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</si>
  <si>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</si>
  <si>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498,463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</si>
  <si>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</si>
  <si>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Відкорегована назва та вартість заходу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</si>
  <si>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</si>
  <si>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</si>
  <si>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</si>
  <si>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 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</si>
  <si>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</si>
  <si>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Перенесена частина заходу у зв'язку з продовженням робіт в 2025 році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</si>
  <si>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</si>
  <si>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</si>
  <si>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Перенесений захід  з 2024 року</t>
  </si>
  <si>
    <t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</si>
  <si>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</si>
  <si>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</si>
  <si>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 xml:space="preserve">коригування проектно-вишукувальної документації </t>
  </si>
  <si>
    <t>Перенесена частина вартості робіт для введення об'єкту в експлуатацію</t>
  </si>
  <si>
    <t>Відкоригована загальна вартість заходу та перенесена частина вартості робіт (І черга. Пішохідні доріжки) з 2024 року на 2025 рік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</si>
  <si>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</si>
  <si>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>ІV. Зовнішнє освітлення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</si>
  <si>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</si>
  <si>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</si>
  <si>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</si>
  <si>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</si>
  <si>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</si>
  <si>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</si>
  <si>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>Заступник начальника ФЕВ УЖКГ ЮМР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</si>
</sst>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9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vertical="center" wrapText="1"/>
    </xf>
    <xf numFmtId="164" fontId="1" fillId="0" borderId="77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2" fontId="6" fillId="0" borderId="12" xfId="0" applyNumberFormat="1" applyFont="1" applyFill="1" applyBorder="1" applyAlignment="1">
      <alignment horizontal="left" vertical="center" wrapText="1"/>
    </xf>
    <xf numFmtId="2" fontId="1" fillId="0" borderId="40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78" xfId="0" applyNumberFormat="1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164" fontId="1" fillId="0" borderId="26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49" fontId="1" fillId="0" borderId="72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165" fontId="1" fillId="0" borderId="38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center" wrapText="1"/>
    </xf>
    <xf numFmtId="164" fontId="1" fillId="0" borderId="59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28" xfId="0" applyNumberFormat="1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A9EA-F58C-4E44-B2C0-53B184B373B6}">
  <dimension ref="A1:AA56"/>
  <sheetViews>
    <sheetView tabSelected="1" view="pageBreakPreview" topLeftCell="A33" zoomScale="68" zoomScaleNormal="73" zoomScaleSheetLayoutView="68" workbookViewId="0">
      <selection activeCell="G60" sqref="G60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575" t="s">
        <v>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7"/>
    </row>
    <row r="3" spans="1:26" ht="33.6" customHeight="1" thickBot="1" x14ac:dyDescent="0.3">
      <c r="A3" s="578" t="s">
        <v>107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80"/>
    </row>
    <row r="4" spans="1:26" ht="16.5" customHeight="1" thickBot="1" x14ac:dyDescent="0.3">
      <c r="A4" s="531" t="s">
        <v>17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3"/>
    </row>
    <row r="5" spans="1:26" ht="16.5" customHeight="1" thickBot="1" x14ac:dyDescent="0.3">
      <c r="A5" s="581"/>
      <c r="B5" s="582"/>
      <c r="C5" s="540" t="s">
        <v>3</v>
      </c>
      <c r="D5" s="538"/>
      <c r="E5" s="538"/>
      <c r="F5" s="539"/>
      <c r="G5" s="540" t="s">
        <v>11</v>
      </c>
      <c r="H5" s="538"/>
      <c r="I5" s="538"/>
      <c r="J5" s="538"/>
      <c r="K5" s="541" t="s">
        <v>4</v>
      </c>
      <c r="L5" s="543" t="s">
        <v>11</v>
      </c>
    </row>
    <row r="6" spans="1:26" ht="16.5" customHeight="1" thickBot="1" x14ac:dyDescent="0.3">
      <c r="A6" s="583"/>
      <c r="B6" s="584"/>
      <c r="C6" s="492" t="s">
        <v>104</v>
      </c>
      <c r="D6" s="373" t="s">
        <v>105</v>
      </c>
      <c r="E6" s="373" t="s">
        <v>106</v>
      </c>
      <c r="F6" s="248" t="s">
        <v>0</v>
      </c>
      <c r="G6" s="492" t="s">
        <v>104</v>
      </c>
      <c r="H6" s="373" t="s">
        <v>105</v>
      </c>
      <c r="I6" s="373" t="s">
        <v>106</v>
      </c>
      <c r="J6" s="430" t="s">
        <v>0</v>
      </c>
      <c r="K6" s="542"/>
      <c r="L6" s="544"/>
    </row>
    <row r="7" spans="1:26" s="169" customFormat="1" ht="60.6" customHeight="1" x14ac:dyDescent="0.25">
      <c r="A7" s="497">
        <v>1</v>
      </c>
      <c r="B7" s="504" t="s">
        <v>143</v>
      </c>
      <c r="C7" s="498"/>
      <c r="D7" s="499"/>
      <c r="E7" s="499"/>
      <c r="F7" s="500">
        <f>C7+D7+E7</f>
        <v>0</v>
      </c>
      <c r="G7" s="501">
        <v>60</v>
      </c>
      <c r="H7" s="499"/>
      <c r="I7" s="499"/>
      <c r="J7" s="502">
        <f>G7+H7+H7</f>
        <v>60</v>
      </c>
      <c r="K7" s="503" t="s">
        <v>12</v>
      </c>
      <c r="L7" s="380" t="s">
        <v>144</v>
      </c>
      <c r="M7" s="168"/>
    </row>
    <row r="8" spans="1:26" s="169" customFormat="1" ht="51" customHeight="1" thickBot="1" x14ac:dyDescent="0.3">
      <c r="A8" s="459">
        <v>2</v>
      </c>
      <c r="B8" s="505" t="s">
        <v>145</v>
      </c>
      <c r="C8" s="460"/>
      <c r="D8" s="461"/>
      <c r="E8" s="461"/>
      <c r="F8" s="462">
        <f>C8+D8+E8</f>
        <v>0</v>
      </c>
      <c r="G8" s="460">
        <v>198.44</v>
      </c>
      <c r="H8" s="461"/>
      <c r="I8" s="461"/>
      <c r="J8" s="244">
        <f t="shared" ref="J8" si="0">G8+H8+H8</f>
        <v>198.44</v>
      </c>
      <c r="K8" s="463" t="s">
        <v>12</v>
      </c>
      <c r="L8" s="381" t="s">
        <v>144</v>
      </c>
      <c r="M8" s="168"/>
    </row>
    <row r="9" spans="1:26" s="25" customFormat="1" ht="15" customHeight="1" thickBot="1" x14ac:dyDescent="0.3">
      <c r="A9" s="567" t="s">
        <v>22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9"/>
      <c r="M9" s="24"/>
    </row>
    <row r="10" spans="1:26" s="25" customFormat="1" ht="18" customHeight="1" thickBot="1" x14ac:dyDescent="0.3">
      <c r="A10" s="534" t="s">
        <v>108</v>
      </c>
      <c r="B10" s="560"/>
      <c r="C10" s="534" t="s">
        <v>3</v>
      </c>
      <c r="D10" s="560"/>
      <c r="E10" s="560"/>
      <c r="F10" s="535"/>
      <c r="G10" s="570" t="s">
        <v>11</v>
      </c>
      <c r="H10" s="571"/>
      <c r="I10" s="571"/>
      <c r="J10" s="572"/>
      <c r="K10" s="560" t="s">
        <v>4</v>
      </c>
      <c r="L10" s="573" t="s">
        <v>11</v>
      </c>
      <c r="M10" s="24"/>
    </row>
    <row r="11" spans="1:26" s="25" customFormat="1" ht="15.6" customHeight="1" thickBot="1" x14ac:dyDescent="0.3">
      <c r="A11" s="561"/>
      <c r="B11" s="562"/>
      <c r="C11" s="447" t="s">
        <v>104</v>
      </c>
      <c r="D11" s="251" t="s">
        <v>105</v>
      </c>
      <c r="E11" s="251" t="s">
        <v>106</v>
      </c>
      <c r="F11" s="448" t="s">
        <v>0</v>
      </c>
      <c r="G11" s="447" t="s">
        <v>104</v>
      </c>
      <c r="H11" s="255" t="s">
        <v>105</v>
      </c>
      <c r="I11" s="251" t="s">
        <v>106</v>
      </c>
      <c r="J11" s="449" t="s">
        <v>0</v>
      </c>
      <c r="K11" s="562"/>
      <c r="L11" s="574"/>
      <c r="M11" s="24"/>
    </row>
    <row r="12" spans="1:26" s="169" customFormat="1" ht="73.150000000000006" customHeight="1" x14ac:dyDescent="0.25">
      <c r="A12" s="455" t="s">
        <v>1</v>
      </c>
      <c r="B12" s="467" t="s">
        <v>132</v>
      </c>
      <c r="C12" s="457">
        <v>0</v>
      </c>
      <c r="D12" s="68"/>
      <c r="E12" s="68"/>
      <c r="F12" s="114">
        <f>C12+D12+E12</f>
        <v>0</v>
      </c>
      <c r="G12" s="457">
        <v>45</v>
      </c>
      <c r="H12" s="68"/>
      <c r="I12" s="456"/>
      <c r="J12" s="114">
        <f>SUM(G12:I12)</f>
        <v>45</v>
      </c>
      <c r="K12" s="410" t="s">
        <v>12</v>
      </c>
      <c r="L12" s="471" t="s">
        <v>149</v>
      </c>
      <c r="M12" s="168"/>
      <c r="Z12" s="168">
        <f>J12-F12</f>
        <v>45</v>
      </c>
    </row>
    <row r="13" spans="1:26" s="169" customFormat="1" ht="72.599999999999994" customHeight="1" x14ac:dyDescent="0.25">
      <c r="A13" s="374" t="s">
        <v>15</v>
      </c>
      <c r="B13" s="458" t="s">
        <v>142</v>
      </c>
      <c r="C13" s="454">
        <v>0</v>
      </c>
      <c r="D13" s="370"/>
      <c r="E13" s="370"/>
      <c r="F13" s="371">
        <f>C13+D13+E13</f>
        <v>0</v>
      </c>
      <c r="G13" s="454">
        <v>417.53199999999998</v>
      </c>
      <c r="H13" s="370"/>
      <c r="I13" s="370"/>
      <c r="J13" s="371">
        <f>SUM(G13:I13)</f>
        <v>417.53199999999998</v>
      </c>
      <c r="K13" s="405" t="s">
        <v>12</v>
      </c>
      <c r="L13" s="381" t="s">
        <v>141</v>
      </c>
      <c r="M13" s="168"/>
    </row>
    <row r="14" spans="1:26" s="169" customFormat="1" ht="82.9" customHeight="1" thickBot="1" x14ac:dyDescent="0.3">
      <c r="A14" s="510" t="s">
        <v>16</v>
      </c>
      <c r="B14" s="511" t="s">
        <v>122</v>
      </c>
      <c r="C14" s="512">
        <f>3098.317</f>
        <v>3098.317</v>
      </c>
      <c r="D14" s="22"/>
      <c r="E14" s="22"/>
      <c r="F14" s="185">
        <f>C14+D14+E14</f>
        <v>3098.317</v>
      </c>
      <c r="G14" s="35">
        <v>15090.175999999999</v>
      </c>
      <c r="H14" s="22"/>
      <c r="I14" s="22"/>
      <c r="J14" s="185">
        <f>SUM(G14:I14)</f>
        <v>15090.175999999999</v>
      </c>
      <c r="K14" s="513" t="s">
        <v>12</v>
      </c>
      <c r="L14" s="514" t="s">
        <v>141</v>
      </c>
      <c r="M14" s="168"/>
    </row>
    <row r="15" spans="1:26" s="25" customFormat="1" ht="15.6" customHeight="1" thickBot="1" x14ac:dyDescent="0.3">
      <c r="A15" s="531" t="s">
        <v>21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3"/>
      <c r="M15" s="24"/>
    </row>
    <row r="16" spans="1:26" s="25" customFormat="1" ht="16.149999999999999" customHeight="1" thickBot="1" x14ac:dyDescent="0.3">
      <c r="A16" s="534" t="s">
        <v>108</v>
      </c>
      <c r="B16" s="535"/>
      <c r="C16" s="538" t="s">
        <v>3</v>
      </c>
      <c r="D16" s="538"/>
      <c r="E16" s="538"/>
      <c r="F16" s="539"/>
      <c r="G16" s="540" t="s">
        <v>11</v>
      </c>
      <c r="H16" s="538"/>
      <c r="I16" s="538"/>
      <c r="J16" s="539"/>
      <c r="K16" s="541" t="s">
        <v>4</v>
      </c>
      <c r="L16" s="543" t="s">
        <v>11</v>
      </c>
      <c r="M16" s="24"/>
    </row>
    <row r="17" spans="1:13" s="25" customFormat="1" ht="16.149999999999999" customHeight="1" thickBot="1" x14ac:dyDescent="0.3">
      <c r="A17" s="536"/>
      <c r="B17" s="537"/>
      <c r="C17" s="488" t="s">
        <v>104</v>
      </c>
      <c r="D17" s="373" t="s">
        <v>105</v>
      </c>
      <c r="E17" s="373" t="s">
        <v>106</v>
      </c>
      <c r="F17" s="430" t="s">
        <v>0</v>
      </c>
      <c r="G17" s="487" t="s">
        <v>104</v>
      </c>
      <c r="H17" s="373" t="s">
        <v>105</v>
      </c>
      <c r="I17" s="373" t="s">
        <v>106</v>
      </c>
      <c r="J17" s="248" t="s">
        <v>0</v>
      </c>
      <c r="K17" s="542"/>
      <c r="L17" s="544"/>
      <c r="M17" s="24"/>
    </row>
    <row r="18" spans="1:13" s="169" customFormat="1" ht="129" customHeight="1" thickBot="1" x14ac:dyDescent="0.3">
      <c r="A18" s="408" t="s">
        <v>1</v>
      </c>
      <c r="B18" s="82" t="s">
        <v>139</v>
      </c>
      <c r="C18" s="116"/>
      <c r="D18" s="68"/>
      <c r="E18" s="68"/>
      <c r="F18" s="106"/>
      <c r="G18" s="67">
        <v>33</v>
      </c>
      <c r="H18" s="70"/>
      <c r="I18" s="70"/>
      <c r="J18" s="114">
        <f>SUM(G18:I18)</f>
        <v>33</v>
      </c>
      <c r="K18" s="479" t="s">
        <v>120</v>
      </c>
      <c r="L18" s="409" t="s">
        <v>14</v>
      </c>
      <c r="M18" s="168"/>
    </row>
    <row r="19" spans="1:13" s="169" customFormat="1" ht="108.6" customHeight="1" x14ac:dyDescent="0.25">
      <c r="A19" s="352" t="s">
        <v>15</v>
      </c>
      <c r="B19" s="450" t="s">
        <v>138</v>
      </c>
      <c r="C19" s="429"/>
      <c r="D19" s="104"/>
      <c r="E19" s="104"/>
      <c r="F19" s="495"/>
      <c r="G19" s="105">
        <v>33</v>
      </c>
      <c r="H19" s="412"/>
      <c r="I19" s="412"/>
      <c r="J19" s="115">
        <f t="shared" ref="J19:J27" si="1">SUM(G19:I19)</f>
        <v>33</v>
      </c>
      <c r="K19" s="411" t="s">
        <v>120</v>
      </c>
      <c r="L19" s="409" t="s">
        <v>14</v>
      </c>
      <c r="M19" s="168"/>
    </row>
    <row r="20" spans="1:13" s="169" customFormat="1" ht="111" customHeight="1" x14ac:dyDescent="0.25">
      <c r="A20" s="352" t="s">
        <v>16</v>
      </c>
      <c r="B20" s="450" t="s">
        <v>137</v>
      </c>
      <c r="C20" s="429"/>
      <c r="D20" s="104"/>
      <c r="E20" s="104"/>
      <c r="F20" s="495"/>
      <c r="G20" s="105">
        <v>26</v>
      </c>
      <c r="H20" s="412"/>
      <c r="I20" s="412"/>
      <c r="J20" s="115">
        <f t="shared" si="1"/>
        <v>26</v>
      </c>
      <c r="K20" s="411" t="s">
        <v>120</v>
      </c>
      <c r="L20" s="413" t="s">
        <v>14</v>
      </c>
      <c r="M20" s="168"/>
    </row>
    <row r="21" spans="1:13" s="169" customFormat="1" ht="106.5" customHeight="1" x14ac:dyDescent="0.25">
      <c r="A21" s="352" t="s">
        <v>30</v>
      </c>
      <c r="B21" s="450" t="s">
        <v>136</v>
      </c>
      <c r="C21" s="429"/>
      <c r="D21" s="104"/>
      <c r="E21" s="104"/>
      <c r="F21" s="495"/>
      <c r="G21" s="105">
        <v>17.399999999999999</v>
      </c>
      <c r="H21" s="412"/>
      <c r="I21" s="412"/>
      <c r="J21" s="115">
        <f t="shared" si="1"/>
        <v>17.399999999999999</v>
      </c>
      <c r="K21" s="411" t="s">
        <v>120</v>
      </c>
      <c r="L21" s="413" t="s">
        <v>14</v>
      </c>
      <c r="M21" s="168"/>
    </row>
    <row r="22" spans="1:13" s="169" customFormat="1" ht="100.15" customHeight="1" x14ac:dyDescent="0.25">
      <c r="A22" s="431" t="s">
        <v>31</v>
      </c>
      <c r="B22" s="451" t="s">
        <v>140</v>
      </c>
      <c r="C22" s="433"/>
      <c r="D22" s="136"/>
      <c r="E22" s="136"/>
      <c r="F22" s="496"/>
      <c r="G22" s="135">
        <v>23</v>
      </c>
      <c r="H22" s="434"/>
      <c r="I22" s="434"/>
      <c r="J22" s="372">
        <f t="shared" si="1"/>
        <v>23</v>
      </c>
      <c r="K22" s="489" t="s">
        <v>120</v>
      </c>
      <c r="L22" s="490" t="s">
        <v>14</v>
      </c>
      <c r="M22" s="168"/>
    </row>
    <row r="23" spans="1:13" s="169" customFormat="1" ht="64.900000000000006" customHeight="1" x14ac:dyDescent="0.25">
      <c r="A23" s="352" t="s">
        <v>32</v>
      </c>
      <c r="B23" s="446" t="s">
        <v>134</v>
      </c>
      <c r="C23" s="429">
        <v>100</v>
      </c>
      <c r="D23" s="104"/>
      <c r="E23" s="104"/>
      <c r="F23" s="244">
        <f t="shared" ref="F23" si="2">SUM(C23:E23)</f>
        <v>100</v>
      </c>
      <c r="G23" s="105">
        <v>49.8</v>
      </c>
      <c r="H23" s="412"/>
      <c r="I23" s="412"/>
      <c r="J23" s="115">
        <f t="shared" si="1"/>
        <v>49.8</v>
      </c>
      <c r="K23" s="411" t="s">
        <v>12</v>
      </c>
      <c r="L23" s="413" t="s">
        <v>135</v>
      </c>
      <c r="M23" s="168"/>
    </row>
    <row r="24" spans="1:13" s="169" customFormat="1" ht="46.15" customHeight="1" x14ac:dyDescent="0.25">
      <c r="A24" s="545" t="s">
        <v>33</v>
      </c>
      <c r="B24" s="481" t="s">
        <v>146</v>
      </c>
      <c r="C24" s="429"/>
      <c r="D24" s="104"/>
      <c r="E24" s="104"/>
      <c r="F24" s="495"/>
      <c r="G24" s="105">
        <v>45</v>
      </c>
      <c r="H24" s="412"/>
      <c r="I24" s="412"/>
      <c r="J24" s="115">
        <f t="shared" si="1"/>
        <v>45</v>
      </c>
      <c r="K24" s="547" t="s">
        <v>12</v>
      </c>
      <c r="L24" s="549" t="s">
        <v>149</v>
      </c>
      <c r="M24" s="168"/>
    </row>
    <row r="25" spans="1:13" s="169" customFormat="1" ht="48" customHeight="1" x14ac:dyDescent="0.25">
      <c r="A25" s="546"/>
      <c r="B25" s="482" t="s">
        <v>151</v>
      </c>
      <c r="C25" s="429"/>
      <c r="D25" s="104"/>
      <c r="E25" s="104"/>
      <c r="F25" s="495"/>
      <c r="G25" s="484">
        <v>45</v>
      </c>
      <c r="H25" s="464"/>
      <c r="I25" s="464"/>
      <c r="J25" s="485">
        <f t="shared" si="1"/>
        <v>45</v>
      </c>
      <c r="K25" s="548"/>
      <c r="L25" s="550"/>
      <c r="M25" s="168"/>
    </row>
    <row r="26" spans="1:13" s="169" customFormat="1" ht="66.75" customHeight="1" x14ac:dyDescent="0.25">
      <c r="A26" s="431" t="s">
        <v>40</v>
      </c>
      <c r="B26" s="493" t="s">
        <v>147</v>
      </c>
      <c r="C26" s="119"/>
      <c r="D26" s="91"/>
      <c r="E26" s="91"/>
      <c r="F26" s="123"/>
      <c r="G26" s="90">
        <v>55.030999999999999</v>
      </c>
      <c r="H26" s="494"/>
      <c r="I26" s="494"/>
      <c r="J26" s="133">
        <f t="shared" si="1"/>
        <v>55.030999999999999</v>
      </c>
      <c r="K26" s="489" t="s">
        <v>12</v>
      </c>
      <c r="L26" s="413" t="s">
        <v>14</v>
      </c>
      <c r="M26" s="168"/>
    </row>
    <row r="27" spans="1:13" s="169" customFormat="1" ht="57" customHeight="1" thickBot="1" x14ac:dyDescent="0.3">
      <c r="A27" s="33" t="s">
        <v>41</v>
      </c>
      <c r="B27" s="483" t="s">
        <v>158</v>
      </c>
      <c r="C27" s="477"/>
      <c r="D27" s="22"/>
      <c r="E27" s="22"/>
      <c r="F27" s="515"/>
      <c r="G27" s="35">
        <v>49.8</v>
      </c>
      <c r="H27" s="486"/>
      <c r="I27" s="486"/>
      <c r="J27" s="185">
        <f t="shared" si="1"/>
        <v>49.8</v>
      </c>
      <c r="K27" s="480" t="s">
        <v>12</v>
      </c>
      <c r="L27" s="491" t="s">
        <v>14</v>
      </c>
      <c r="M27" s="168"/>
    </row>
    <row r="28" spans="1:13" s="169" customFormat="1" ht="21.6" customHeight="1" thickBot="1" x14ac:dyDescent="0.3">
      <c r="A28" s="557" t="s">
        <v>152</v>
      </c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9"/>
      <c r="M28" s="168"/>
    </row>
    <row r="29" spans="1:13" s="169" customFormat="1" ht="19.899999999999999" customHeight="1" thickBot="1" x14ac:dyDescent="0.3">
      <c r="A29" s="534" t="s">
        <v>108</v>
      </c>
      <c r="B29" s="560"/>
      <c r="C29" s="540" t="s">
        <v>3</v>
      </c>
      <c r="D29" s="538"/>
      <c r="E29" s="538"/>
      <c r="F29" s="539"/>
      <c r="G29" s="538" t="s">
        <v>11</v>
      </c>
      <c r="H29" s="538"/>
      <c r="I29" s="538"/>
      <c r="J29" s="538"/>
      <c r="K29" s="541" t="s">
        <v>4</v>
      </c>
      <c r="L29" s="543" t="s">
        <v>11</v>
      </c>
      <c r="M29" s="168"/>
    </row>
    <row r="30" spans="1:13" s="169" customFormat="1" ht="21.6" customHeight="1" thickBot="1" x14ac:dyDescent="0.3">
      <c r="A30" s="561"/>
      <c r="B30" s="562"/>
      <c r="C30" s="472" t="s">
        <v>104</v>
      </c>
      <c r="D30" s="251" t="s">
        <v>105</v>
      </c>
      <c r="E30" s="251" t="s">
        <v>106</v>
      </c>
      <c r="F30" s="474" t="s">
        <v>0</v>
      </c>
      <c r="G30" s="473" t="s">
        <v>104</v>
      </c>
      <c r="H30" s="251" t="s">
        <v>105</v>
      </c>
      <c r="I30" s="251" t="s">
        <v>106</v>
      </c>
      <c r="J30" s="14" t="s">
        <v>0</v>
      </c>
      <c r="K30" s="585"/>
      <c r="L30" s="586"/>
      <c r="M30" s="168"/>
    </row>
    <row r="31" spans="1:13" s="169" customFormat="1" ht="47.25" customHeight="1" x14ac:dyDescent="0.25">
      <c r="A31" s="408" t="s">
        <v>1</v>
      </c>
      <c r="B31" s="427" t="s">
        <v>153</v>
      </c>
      <c r="C31" s="67"/>
      <c r="D31" s="68"/>
      <c r="E31" s="68"/>
      <c r="F31" s="69"/>
      <c r="G31" s="116">
        <v>22.87</v>
      </c>
      <c r="H31" s="70"/>
      <c r="I31" s="70"/>
      <c r="J31" s="242">
        <f>SUM(G31:I31)</f>
        <v>22.87</v>
      </c>
      <c r="K31" s="479" t="s">
        <v>51</v>
      </c>
      <c r="L31" s="409" t="s">
        <v>14</v>
      </c>
      <c r="M31" s="168"/>
    </row>
    <row r="32" spans="1:13" s="169" customFormat="1" ht="47.25" customHeight="1" x14ac:dyDescent="0.25">
      <c r="A32" s="352" t="s">
        <v>15</v>
      </c>
      <c r="B32" s="458" t="s">
        <v>154</v>
      </c>
      <c r="C32" s="105"/>
      <c r="D32" s="104"/>
      <c r="E32" s="104"/>
      <c r="F32" s="164"/>
      <c r="G32" s="429">
        <v>22.87</v>
      </c>
      <c r="H32" s="412"/>
      <c r="I32" s="412"/>
      <c r="J32" s="244">
        <f t="shared" ref="J32:J35" si="3">SUM(G32:I32)</f>
        <v>22.87</v>
      </c>
      <c r="K32" s="411" t="s">
        <v>51</v>
      </c>
      <c r="L32" s="413" t="s">
        <v>14</v>
      </c>
      <c r="M32" s="168"/>
    </row>
    <row r="33" spans="1:13" s="169" customFormat="1" ht="47.25" customHeight="1" x14ac:dyDescent="0.25">
      <c r="A33" s="352" t="s">
        <v>16</v>
      </c>
      <c r="B33" s="458" t="s">
        <v>155</v>
      </c>
      <c r="C33" s="105"/>
      <c r="D33" s="104"/>
      <c r="E33" s="104"/>
      <c r="F33" s="164"/>
      <c r="G33" s="429">
        <v>22.87</v>
      </c>
      <c r="H33" s="412"/>
      <c r="I33" s="412"/>
      <c r="J33" s="244">
        <f t="shared" si="3"/>
        <v>22.87</v>
      </c>
      <c r="K33" s="411" t="s">
        <v>51</v>
      </c>
      <c r="L33" s="413" t="s">
        <v>14</v>
      </c>
      <c r="M33" s="168"/>
    </row>
    <row r="34" spans="1:13" s="169" customFormat="1" ht="47.25" customHeight="1" x14ac:dyDescent="0.25">
      <c r="A34" s="352" t="s">
        <v>30</v>
      </c>
      <c r="B34" s="458" t="s">
        <v>156</v>
      </c>
      <c r="C34" s="105"/>
      <c r="D34" s="104"/>
      <c r="E34" s="104"/>
      <c r="F34" s="164"/>
      <c r="G34" s="429">
        <v>22.87</v>
      </c>
      <c r="H34" s="412"/>
      <c r="I34" s="412"/>
      <c r="J34" s="244">
        <f t="shared" si="3"/>
        <v>22.87</v>
      </c>
      <c r="K34" s="411" t="s">
        <v>51</v>
      </c>
      <c r="L34" s="413" t="s">
        <v>14</v>
      </c>
      <c r="M34" s="168"/>
    </row>
    <row r="35" spans="1:13" s="169" customFormat="1" ht="47.25" customHeight="1" thickBot="1" x14ac:dyDescent="0.3">
      <c r="A35" s="33" t="s">
        <v>31</v>
      </c>
      <c r="B35" s="476" t="s">
        <v>157</v>
      </c>
      <c r="C35" s="35"/>
      <c r="D35" s="22"/>
      <c r="E35" s="22"/>
      <c r="F35" s="470"/>
      <c r="G35" s="477">
        <v>22.87</v>
      </c>
      <c r="H35" s="34"/>
      <c r="I35" s="34"/>
      <c r="J35" s="478">
        <f t="shared" si="3"/>
        <v>22.87</v>
      </c>
      <c r="K35" s="480" t="s">
        <v>51</v>
      </c>
      <c r="L35" s="475" t="s">
        <v>14</v>
      </c>
      <c r="M35" s="168"/>
    </row>
    <row r="36" spans="1:13" s="25" customFormat="1" ht="20.45" customHeight="1" thickBot="1" x14ac:dyDescent="0.3">
      <c r="A36" s="557" t="s">
        <v>10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9"/>
      <c r="M36" s="24"/>
    </row>
    <row r="37" spans="1:13" s="25" customFormat="1" ht="16.5" customHeight="1" thickBot="1" x14ac:dyDescent="0.3">
      <c r="A37" s="534" t="s">
        <v>108</v>
      </c>
      <c r="B37" s="560"/>
      <c r="C37" s="563" t="s">
        <v>3</v>
      </c>
      <c r="D37" s="564"/>
      <c r="E37" s="564"/>
      <c r="F37" s="565"/>
      <c r="G37" s="563" t="s">
        <v>11</v>
      </c>
      <c r="H37" s="564"/>
      <c r="I37" s="564"/>
      <c r="J37" s="566"/>
      <c r="K37" s="541" t="s">
        <v>4</v>
      </c>
      <c r="L37" s="543" t="s">
        <v>11</v>
      </c>
      <c r="M37" s="24"/>
    </row>
    <row r="38" spans="1:13" s="25" customFormat="1" ht="16.5" customHeight="1" thickBot="1" x14ac:dyDescent="0.3">
      <c r="A38" s="561"/>
      <c r="B38" s="562"/>
      <c r="C38" s="452" t="s">
        <v>104</v>
      </c>
      <c r="D38" s="251" t="s">
        <v>105</v>
      </c>
      <c r="E38" s="251" t="s">
        <v>106</v>
      </c>
      <c r="F38" s="453" t="s">
        <v>0</v>
      </c>
      <c r="G38" s="452" t="s">
        <v>104</v>
      </c>
      <c r="H38" s="251" t="s">
        <v>105</v>
      </c>
      <c r="I38" s="251" t="s">
        <v>106</v>
      </c>
      <c r="J38" s="14" t="s">
        <v>0</v>
      </c>
      <c r="K38" s="585"/>
      <c r="L38" s="544"/>
      <c r="M38" s="24"/>
    </row>
    <row r="39" spans="1:13" s="169" customFormat="1" ht="51.6" customHeight="1" x14ac:dyDescent="0.25">
      <c r="A39" s="528" t="s">
        <v>1</v>
      </c>
      <c r="B39" s="506" t="s">
        <v>67</v>
      </c>
      <c r="C39" s="468">
        <f>C42+C43+C44+C45</f>
        <v>37565.411</v>
      </c>
      <c r="D39" s="68"/>
      <c r="E39" s="68"/>
      <c r="F39" s="69">
        <f>C39+D39+E39</f>
        <v>37565.411</v>
      </c>
      <c r="G39" s="468">
        <f>G42+G43+G44+G45</f>
        <v>38712.436000000002</v>
      </c>
      <c r="H39" s="86"/>
      <c r="I39" s="86"/>
      <c r="J39" s="242">
        <f>G39</f>
        <v>38712.436000000002</v>
      </c>
      <c r="K39" s="551" t="s">
        <v>12</v>
      </c>
      <c r="L39" s="554" t="s">
        <v>150</v>
      </c>
      <c r="M39" s="168"/>
    </row>
    <row r="40" spans="1:13" s="169" customFormat="1" ht="52.9" hidden="1" customHeight="1" x14ac:dyDescent="0.25">
      <c r="A40" s="529"/>
      <c r="B40" s="507" t="s">
        <v>49</v>
      </c>
      <c r="C40" s="465"/>
      <c r="D40" s="104"/>
      <c r="E40" s="104"/>
      <c r="F40" s="164">
        <f t="shared" ref="F40:F41" si="4">C40+D40+E40</f>
        <v>0</v>
      </c>
      <c r="G40" s="445"/>
      <c r="H40" s="107"/>
      <c r="I40" s="107"/>
      <c r="J40" s="244">
        <f t="shared" ref="J40:J45" si="5">G40</f>
        <v>0</v>
      </c>
      <c r="K40" s="552"/>
      <c r="L40" s="555"/>
      <c r="M40" s="168"/>
    </row>
    <row r="41" spans="1:13" s="169" customFormat="1" ht="22.9" hidden="1" customHeight="1" x14ac:dyDescent="0.25">
      <c r="A41" s="529"/>
      <c r="B41" s="507" t="s">
        <v>148</v>
      </c>
      <c r="C41" s="465"/>
      <c r="D41" s="104"/>
      <c r="E41" s="104"/>
      <c r="F41" s="164">
        <f t="shared" si="4"/>
        <v>0</v>
      </c>
      <c r="G41" s="445"/>
      <c r="H41" s="107"/>
      <c r="I41" s="107"/>
      <c r="J41" s="244">
        <f t="shared" si="5"/>
        <v>0</v>
      </c>
      <c r="K41" s="552"/>
      <c r="L41" s="555"/>
      <c r="M41" s="168"/>
    </row>
    <row r="42" spans="1:13" s="169" customFormat="1" ht="44.45" customHeight="1" x14ac:dyDescent="0.25">
      <c r="A42" s="529"/>
      <c r="B42" s="508" t="s">
        <v>124</v>
      </c>
      <c r="C42" s="466">
        <v>2799.5079999999998</v>
      </c>
      <c r="D42" s="104"/>
      <c r="E42" s="104"/>
      <c r="F42" s="164">
        <f>C42+D42+E42</f>
        <v>2799.5079999999998</v>
      </c>
      <c r="G42" s="466">
        <f>10463.759-2902.21</f>
        <v>7561.549</v>
      </c>
      <c r="H42" s="107"/>
      <c r="I42" s="107"/>
      <c r="J42" s="244">
        <f t="shared" si="5"/>
        <v>7561.549</v>
      </c>
      <c r="K42" s="552"/>
      <c r="L42" s="555"/>
      <c r="M42" s="168"/>
    </row>
    <row r="43" spans="1:13" s="169" customFormat="1" ht="51.6" customHeight="1" x14ac:dyDescent="0.25">
      <c r="A43" s="529"/>
      <c r="B43" s="508" t="s">
        <v>125</v>
      </c>
      <c r="C43" s="466">
        <v>8992.5139999999992</v>
      </c>
      <c r="D43" s="91"/>
      <c r="E43" s="91"/>
      <c r="F43" s="164">
        <f t="shared" ref="F43:F45" si="6">C43+D43+E43</f>
        <v>8992.5139999999992</v>
      </c>
      <c r="G43" s="466">
        <v>6142.6570000000002</v>
      </c>
      <c r="H43" s="94"/>
      <c r="I43" s="94"/>
      <c r="J43" s="244">
        <f t="shared" si="5"/>
        <v>6142.6570000000002</v>
      </c>
      <c r="K43" s="552"/>
      <c r="L43" s="555"/>
      <c r="M43" s="168"/>
    </row>
    <row r="44" spans="1:13" s="169" customFormat="1" ht="48.6" customHeight="1" x14ac:dyDescent="0.25">
      <c r="A44" s="529"/>
      <c r="B44" s="508" t="s">
        <v>126</v>
      </c>
      <c r="C44" s="466">
        <v>4375.7150000000001</v>
      </c>
      <c r="D44" s="104"/>
      <c r="E44" s="104"/>
      <c r="F44" s="164">
        <f t="shared" si="6"/>
        <v>4375.7150000000001</v>
      </c>
      <c r="G44" s="466">
        <v>3312.3580000000002</v>
      </c>
      <c r="H44" s="107"/>
      <c r="I44" s="107"/>
      <c r="J44" s="244">
        <f t="shared" si="5"/>
        <v>3312.3580000000002</v>
      </c>
      <c r="K44" s="552"/>
      <c r="L44" s="555"/>
      <c r="M44" s="168"/>
    </row>
    <row r="45" spans="1:13" s="169" customFormat="1" ht="46.9" customHeight="1" thickBot="1" x14ac:dyDescent="0.3">
      <c r="A45" s="530"/>
      <c r="B45" s="509" t="s">
        <v>127</v>
      </c>
      <c r="C45" s="469">
        <v>21397.673999999999</v>
      </c>
      <c r="D45" s="22"/>
      <c r="E45" s="22"/>
      <c r="F45" s="470">
        <f t="shared" si="6"/>
        <v>21397.673999999999</v>
      </c>
      <c r="G45" s="469">
        <v>21695.871999999999</v>
      </c>
      <c r="H45" s="187"/>
      <c r="I45" s="187"/>
      <c r="J45" s="478">
        <f t="shared" si="5"/>
        <v>21695.871999999999</v>
      </c>
      <c r="K45" s="553"/>
      <c r="L45" s="556"/>
      <c r="M45" s="168"/>
    </row>
    <row r="46" spans="1:13" ht="15.6" hidden="1" customHeight="1" thickBot="1" x14ac:dyDescent="0.3">
      <c r="A46" s="517" t="s">
        <v>64</v>
      </c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9"/>
    </row>
    <row r="47" spans="1:13" ht="15.6" hidden="1" customHeight="1" thickBot="1" x14ac:dyDescent="0.3">
      <c r="A47" s="520" t="s">
        <v>108</v>
      </c>
      <c r="B47" s="521"/>
      <c r="C47" s="523" t="s">
        <v>3</v>
      </c>
      <c r="D47" s="524"/>
      <c r="E47" s="524"/>
      <c r="F47" s="525"/>
      <c r="G47" s="523" t="s">
        <v>11</v>
      </c>
      <c r="H47" s="524"/>
      <c r="I47" s="524"/>
      <c r="J47" s="525"/>
      <c r="K47" s="526" t="s">
        <v>4</v>
      </c>
      <c r="L47" s="526" t="s">
        <v>11</v>
      </c>
    </row>
    <row r="48" spans="1:13" ht="15.6" hidden="1" customHeight="1" x14ac:dyDescent="0.25">
      <c r="A48" s="522"/>
      <c r="B48" s="516"/>
      <c r="C48" s="441" t="s">
        <v>104</v>
      </c>
      <c r="D48" s="442" t="s">
        <v>105</v>
      </c>
      <c r="E48" s="442" t="s">
        <v>106</v>
      </c>
      <c r="F48" s="443" t="s">
        <v>0</v>
      </c>
      <c r="G48" s="441" t="s">
        <v>104</v>
      </c>
      <c r="H48" s="442" t="s">
        <v>105</v>
      </c>
      <c r="I48" s="442" t="s">
        <v>106</v>
      </c>
      <c r="J48" s="443" t="s">
        <v>0</v>
      </c>
      <c r="K48" s="527"/>
      <c r="L48" s="527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440" t="s">
        <v>101</v>
      </c>
      <c r="L49" s="290" t="s">
        <v>72</v>
      </c>
      <c r="M49" s="168"/>
    </row>
    <row r="50" spans="1:27" ht="29.25" hidden="1" customHeight="1" x14ac:dyDescent="0.25">
      <c r="A50" s="516" t="s">
        <v>69</v>
      </c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440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9" customHeight="1" x14ac:dyDescent="0.25"/>
    <row r="55" spans="1:27" s="3" customFormat="1" ht="3.7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5">
    <mergeCell ref="K37:K38"/>
    <mergeCell ref="L37:L38"/>
    <mergeCell ref="A28:L28"/>
    <mergeCell ref="A29:B30"/>
    <mergeCell ref="C29:F29"/>
    <mergeCell ref="G29:J29"/>
    <mergeCell ref="K29:K30"/>
    <mergeCell ref="L29:L30"/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39:A45"/>
    <mergeCell ref="A15:L15"/>
    <mergeCell ref="A16:B17"/>
    <mergeCell ref="C16:F16"/>
    <mergeCell ref="G16:J16"/>
    <mergeCell ref="K16:K17"/>
    <mergeCell ref="L16:L17"/>
    <mergeCell ref="A24:A25"/>
    <mergeCell ref="K24:K25"/>
    <mergeCell ref="L24:L25"/>
    <mergeCell ref="K39:K45"/>
    <mergeCell ref="L39:L45"/>
    <mergeCell ref="A36:L36"/>
    <mergeCell ref="A37:B38"/>
    <mergeCell ref="C37:F37"/>
    <mergeCell ref="G37:J37"/>
    <mergeCell ref="A50:L50"/>
    <mergeCell ref="A46:L46"/>
    <mergeCell ref="A47:B48"/>
    <mergeCell ref="C47:F47"/>
    <mergeCell ref="G47:J47"/>
    <mergeCell ref="K47:K48"/>
    <mergeCell ref="L47:L48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1"/>
  <sheetViews>
    <sheetView view="pageBreakPreview" topLeftCell="A30" zoomScale="94" zoomScaleNormal="73" zoomScaleSheetLayoutView="94" workbookViewId="0">
      <selection activeCell="E46" sqref="E46"/>
    </sheetView>
  </sheetViews>
  <sheetFormatPr defaultColWidth="9.140625" defaultRowHeight="15" x14ac:dyDescent="0.25"/>
  <cols>
    <col min="1" max="1" width="4.140625" style="1" customWidth="1"/>
    <col min="2" max="2" width="52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20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575" t="s">
        <v>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7"/>
    </row>
    <row r="3" spans="1:26" ht="33.6" customHeight="1" thickBot="1" x14ac:dyDescent="0.3">
      <c r="A3" s="578" t="s">
        <v>107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80"/>
    </row>
    <row r="4" spans="1:26" ht="16.5" customHeight="1" thickBot="1" x14ac:dyDescent="0.3">
      <c r="A4" s="531" t="s">
        <v>17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3"/>
    </row>
    <row r="5" spans="1:26" ht="16.5" customHeight="1" thickBot="1" x14ac:dyDescent="0.3">
      <c r="A5" s="598"/>
      <c r="B5" s="599"/>
      <c r="C5" s="602" t="s">
        <v>3</v>
      </c>
      <c r="D5" s="603"/>
      <c r="E5" s="603"/>
      <c r="F5" s="604"/>
      <c r="G5" s="602" t="s">
        <v>11</v>
      </c>
      <c r="H5" s="603"/>
      <c r="I5" s="603"/>
      <c r="J5" s="603"/>
      <c r="K5" s="541" t="s">
        <v>4</v>
      </c>
      <c r="L5" s="590" t="s">
        <v>11</v>
      </c>
    </row>
    <row r="6" spans="1:26" ht="16.5" customHeight="1" thickBot="1" x14ac:dyDescent="0.3">
      <c r="A6" s="600"/>
      <c r="B6" s="601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585"/>
      <c r="L6" s="591"/>
    </row>
    <row r="7" spans="1:26" s="169" customFormat="1" ht="71.45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567" t="s">
        <v>22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9"/>
      <c r="M8" s="24"/>
    </row>
    <row r="9" spans="1:26" s="25" customFormat="1" ht="18" customHeight="1" thickBot="1" x14ac:dyDescent="0.3">
      <c r="A9" s="534" t="s">
        <v>108</v>
      </c>
      <c r="B9" s="560"/>
      <c r="C9" s="534" t="s">
        <v>3</v>
      </c>
      <c r="D9" s="560"/>
      <c r="E9" s="560"/>
      <c r="F9" s="535"/>
      <c r="G9" s="570" t="s">
        <v>11</v>
      </c>
      <c r="H9" s="571"/>
      <c r="I9" s="571"/>
      <c r="J9" s="572"/>
      <c r="K9" s="560" t="s">
        <v>4</v>
      </c>
      <c r="L9" s="573" t="s">
        <v>11</v>
      </c>
      <c r="M9" s="24"/>
    </row>
    <row r="10" spans="1:26" s="25" customFormat="1" ht="15.6" customHeight="1" thickBot="1" x14ac:dyDescent="0.3">
      <c r="A10" s="536"/>
      <c r="B10" s="589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589"/>
      <c r="L10" s="605"/>
      <c r="M10" s="24"/>
    </row>
    <row r="11" spans="1:26" s="169" customFormat="1" ht="91.9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0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12.6" hidden="1" customHeight="1" x14ac:dyDescent="0.25">
      <c r="A13" s="397" t="s">
        <v>16</v>
      </c>
      <c r="B13" s="327" t="s">
        <v>113</v>
      </c>
      <c r="C13" s="344"/>
      <c r="D13" s="292">
        <v>480</v>
      </c>
      <c r="E13" s="292"/>
      <c r="F13" s="395">
        <f>C13+D13+E13</f>
        <v>480</v>
      </c>
      <c r="G13" s="344"/>
      <c r="H13" s="292">
        <v>0</v>
      </c>
      <c r="I13" s="292"/>
      <c r="J13" s="395">
        <f>SUM(G13:I13)</f>
        <v>0</v>
      </c>
      <c r="K13" s="396" t="s">
        <v>12</v>
      </c>
      <c r="L13" s="398" t="s">
        <v>90</v>
      </c>
      <c r="M13" s="168"/>
    </row>
    <row r="14" spans="1:26" s="169" customFormat="1" ht="10.9" hidden="1" customHeight="1" thickBot="1" x14ac:dyDescent="0.3">
      <c r="A14" s="397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399" t="s">
        <v>12</v>
      </c>
      <c r="L14" s="398" t="s">
        <v>72</v>
      </c>
      <c r="M14" s="168"/>
    </row>
    <row r="15" spans="1:26" s="25" customFormat="1" ht="15.6" customHeight="1" thickBot="1" x14ac:dyDescent="0.3">
      <c r="A15" s="531" t="s">
        <v>21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3"/>
      <c r="M15" s="24"/>
    </row>
    <row r="16" spans="1:26" s="25" customFormat="1" ht="13.9" customHeight="1" thickBot="1" x14ac:dyDescent="0.3">
      <c r="A16" s="534" t="s">
        <v>108</v>
      </c>
      <c r="B16" s="560"/>
      <c r="C16" s="540" t="s">
        <v>3</v>
      </c>
      <c r="D16" s="538"/>
      <c r="E16" s="538"/>
      <c r="F16" s="539"/>
      <c r="G16" s="540" t="s">
        <v>11</v>
      </c>
      <c r="H16" s="538"/>
      <c r="I16" s="538"/>
      <c r="J16" s="538"/>
      <c r="K16" s="541" t="s">
        <v>4</v>
      </c>
      <c r="L16" s="543" t="s">
        <v>11</v>
      </c>
      <c r="M16" s="24"/>
    </row>
    <row r="17" spans="1:13" s="25" customFormat="1" ht="16.149999999999999" customHeight="1" thickBot="1" x14ac:dyDescent="0.3">
      <c r="A17" s="536"/>
      <c r="B17" s="589"/>
      <c r="C17" s="394" t="s">
        <v>104</v>
      </c>
      <c r="D17" s="373" t="s">
        <v>105</v>
      </c>
      <c r="E17" s="373" t="s">
        <v>106</v>
      </c>
      <c r="F17" s="248" t="s">
        <v>0</v>
      </c>
      <c r="G17" s="394" t="s">
        <v>104</v>
      </c>
      <c r="H17" s="373" t="s">
        <v>105</v>
      </c>
      <c r="I17" s="373" t="s">
        <v>106</v>
      </c>
      <c r="J17" s="430" t="s">
        <v>0</v>
      </c>
      <c r="K17" s="542"/>
      <c r="L17" s="544"/>
      <c r="M17" s="24"/>
    </row>
    <row r="18" spans="1:13" s="169" customFormat="1" ht="59.25" customHeight="1" x14ac:dyDescent="0.25">
      <c r="A18" s="408" t="s">
        <v>1</v>
      </c>
      <c r="B18" s="427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0" t="s">
        <v>12</v>
      </c>
      <c r="L18" s="409" t="s">
        <v>14</v>
      </c>
      <c r="M18" s="168"/>
    </row>
    <row r="19" spans="1:13" s="169" customFormat="1" ht="53.25" customHeight="1" x14ac:dyDescent="0.25">
      <c r="A19" s="352" t="s">
        <v>15</v>
      </c>
      <c r="B19" s="428" t="s">
        <v>118</v>
      </c>
      <c r="C19" s="105">
        <v>145.904</v>
      </c>
      <c r="D19" s="104"/>
      <c r="E19" s="104"/>
      <c r="F19" s="164">
        <f>C19+D19+E19</f>
        <v>145.904</v>
      </c>
      <c r="G19" s="429"/>
      <c r="H19" s="412"/>
      <c r="I19" s="412"/>
      <c r="J19" s="244">
        <f t="shared" ref="J19:J22" si="0">SUM(G19:I19)</f>
        <v>0</v>
      </c>
      <c r="K19" s="411" t="s">
        <v>120</v>
      </c>
      <c r="L19" s="413" t="s">
        <v>119</v>
      </c>
      <c r="M19" s="168"/>
    </row>
    <row r="20" spans="1:13" s="169" customFormat="1" ht="51" customHeight="1" x14ac:dyDescent="0.25">
      <c r="A20" s="352" t="s">
        <v>16</v>
      </c>
      <c r="B20" s="428" t="s">
        <v>121</v>
      </c>
      <c r="C20" s="105"/>
      <c r="D20" s="104"/>
      <c r="E20" s="104"/>
      <c r="F20" s="164"/>
      <c r="G20" s="429">
        <v>639.02</v>
      </c>
      <c r="H20" s="412"/>
      <c r="I20" s="412"/>
      <c r="J20" s="244">
        <f t="shared" si="0"/>
        <v>639.02</v>
      </c>
      <c r="K20" s="411" t="s">
        <v>51</v>
      </c>
      <c r="L20" s="413" t="s">
        <v>14</v>
      </c>
      <c r="M20" s="168"/>
    </row>
    <row r="21" spans="1:13" s="169" customFormat="1" ht="70.150000000000006" customHeight="1" thickBot="1" x14ac:dyDescent="0.3">
      <c r="A21" s="391" t="s">
        <v>30</v>
      </c>
      <c r="B21" s="426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1" t="s">
        <v>92</v>
      </c>
      <c r="L21" s="413" t="s">
        <v>14</v>
      </c>
      <c r="M21" s="168"/>
    </row>
    <row r="22" spans="1:13" s="169" customFormat="1" ht="83.45" customHeight="1" thickBot="1" x14ac:dyDescent="0.3">
      <c r="A22" s="431" t="s">
        <v>31</v>
      </c>
      <c r="B22" s="432" t="s">
        <v>130</v>
      </c>
      <c r="C22" s="135"/>
      <c r="D22" s="136"/>
      <c r="E22" s="136"/>
      <c r="F22" s="138"/>
      <c r="G22" s="433">
        <v>57.75</v>
      </c>
      <c r="H22" s="434"/>
      <c r="I22" s="434"/>
      <c r="J22" s="435">
        <f t="shared" si="0"/>
        <v>57.75</v>
      </c>
      <c r="K22" s="436" t="s">
        <v>92</v>
      </c>
      <c r="L22" s="437" t="s">
        <v>14</v>
      </c>
      <c r="M22" s="168"/>
    </row>
    <row r="23" spans="1:13" s="25" customFormat="1" ht="16.5" customHeight="1" thickBot="1" x14ac:dyDescent="0.3">
      <c r="A23" s="531" t="s">
        <v>10</v>
      </c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3"/>
      <c r="M23" s="24"/>
    </row>
    <row r="24" spans="1:13" s="25" customFormat="1" ht="16.5" customHeight="1" thickBot="1" x14ac:dyDescent="0.3">
      <c r="A24" s="534" t="s">
        <v>108</v>
      </c>
      <c r="B24" s="560"/>
      <c r="C24" s="563" t="s">
        <v>3</v>
      </c>
      <c r="D24" s="564"/>
      <c r="E24" s="564"/>
      <c r="F24" s="565"/>
      <c r="G24" s="563" t="s">
        <v>11</v>
      </c>
      <c r="H24" s="564"/>
      <c r="I24" s="564"/>
      <c r="J24" s="565"/>
      <c r="K24" s="590" t="s">
        <v>4</v>
      </c>
      <c r="L24" s="590" t="s">
        <v>11</v>
      </c>
      <c r="M24" s="24"/>
    </row>
    <row r="25" spans="1:13" s="25" customFormat="1" ht="16.5" customHeight="1" thickBot="1" x14ac:dyDescent="0.3">
      <c r="A25" s="536"/>
      <c r="B25" s="589"/>
      <c r="C25" s="415" t="s">
        <v>104</v>
      </c>
      <c r="D25" s="373" t="s">
        <v>105</v>
      </c>
      <c r="E25" s="373" t="s">
        <v>106</v>
      </c>
      <c r="F25" s="248" t="s">
        <v>0</v>
      </c>
      <c r="G25" s="415" t="s">
        <v>104</v>
      </c>
      <c r="H25" s="373" t="s">
        <v>105</v>
      </c>
      <c r="I25" s="373" t="s">
        <v>106</v>
      </c>
      <c r="J25" s="248" t="s">
        <v>0</v>
      </c>
      <c r="K25" s="591"/>
      <c r="L25" s="591"/>
      <c r="M25" s="24"/>
    </row>
    <row r="26" spans="1:13" s="169" customFormat="1" ht="55.9" customHeight="1" x14ac:dyDescent="0.25">
      <c r="A26" s="592" t="s">
        <v>1</v>
      </c>
      <c r="B26" s="416" t="s">
        <v>67</v>
      </c>
      <c r="C26" s="109"/>
      <c r="D26" s="68"/>
      <c r="E26" s="68"/>
      <c r="F26" s="69">
        <f>C26+D26+E26</f>
        <v>0</v>
      </c>
      <c r="G26" s="422">
        <f>SUM(G27:G30)</f>
        <v>37565.411</v>
      </c>
      <c r="H26" s="86"/>
      <c r="I26" s="86"/>
      <c r="J26" s="420">
        <f>G26</f>
        <v>37565.411</v>
      </c>
      <c r="K26" s="595" t="s">
        <v>12</v>
      </c>
      <c r="L26" s="549" t="s">
        <v>128</v>
      </c>
      <c r="M26" s="168"/>
    </row>
    <row r="27" spans="1:13" s="169" customFormat="1" ht="52.9" customHeight="1" x14ac:dyDescent="0.25">
      <c r="A27" s="593"/>
      <c r="B27" s="417" t="s">
        <v>124</v>
      </c>
      <c r="C27" s="418"/>
      <c r="D27" s="104"/>
      <c r="E27" s="104"/>
      <c r="F27" s="164">
        <f t="shared" ref="F27:F30" si="1">C27+D27+E27</f>
        <v>0</v>
      </c>
      <c r="G27" s="423">
        <v>2799.5079999999998</v>
      </c>
      <c r="H27" s="107"/>
      <c r="I27" s="107"/>
      <c r="J27" s="421">
        <f t="shared" ref="J27:J30" si="2">G27</f>
        <v>2799.5079999999998</v>
      </c>
      <c r="K27" s="596"/>
      <c r="L27" s="555"/>
      <c r="M27" s="168"/>
    </row>
    <row r="28" spans="1:13" s="169" customFormat="1" ht="51.6" customHeight="1" x14ac:dyDescent="0.25">
      <c r="A28" s="593"/>
      <c r="B28" s="416" t="s">
        <v>125</v>
      </c>
      <c r="C28" s="418"/>
      <c r="D28" s="104"/>
      <c r="E28" s="104"/>
      <c r="F28" s="164">
        <f t="shared" si="1"/>
        <v>0</v>
      </c>
      <c r="G28" s="423">
        <v>8992.5139999999992</v>
      </c>
      <c r="H28" s="107"/>
      <c r="I28" s="107"/>
      <c r="J28" s="421">
        <f t="shared" si="2"/>
        <v>8992.5139999999992</v>
      </c>
      <c r="K28" s="596"/>
      <c r="L28" s="555"/>
      <c r="M28" s="168"/>
    </row>
    <row r="29" spans="1:13" s="169" customFormat="1" ht="52.5" customHeight="1" x14ac:dyDescent="0.25">
      <c r="A29" s="593"/>
      <c r="B29" s="416" t="s">
        <v>126</v>
      </c>
      <c r="C29" s="418"/>
      <c r="D29" s="104"/>
      <c r="E29" s="104"/>
      <c r="F29" s="164">
        <f t="shared" si="1"/>
        <v>0</v>
      </c>
      <c r="G29" s="423">
        <v>4375.7150000000001</v>
      </c>
      <c r="H29" s="107"/>
      <c r="I29" s="107"/>
      <c r="J29" s="421">
        <f t="shared" si="2"/>
        <v>4375.7150000000001</v>
      </c>
      <c r="K29" s="596"/>
      <c r="L29" s="555"/>
      <c r="M29" s="168"/>
    </row>
    <row r="30" spans="1:13" s="169" customFormat="1" ht="57.6" customHeight="1" thickBot="1" x14ac:dyDescent="0.3">
      <c r="A30" s="594"/>
      <c r="B30" s="416" t="s">
        <v>127</v>
      </c>
      <c r="C30" s="418"/>
      <c r="D30" s="104"/>
      <c r="E30" s="104"/>
      <c r="F30" s="419">
        <f t="shared" si="1"/>
        <v>0</v>
      </c>
      <c r="G30" s="424">
        <v>21397.673999999999</v>
      </c>
      <c r="H30" s="187"/>
      <c r="I30" s="187"/>
      <c r="J30" s="425">
        <f t="shared" si="2"/>
        <v>21397.673999999999</v>
      </c>
      <c r="K30" s="597"/>
      <c r="L30" s="556"/>
      <c r="M30" s="168"/>
    </row>
    <row r="31" spans="1:13" ht="15.6" customHeight="1" thickBot="1" x14ac:dyDescent="0.3">
      <c r="A31" s="587" t="s">
        <v>64</v>
      </c>
      <c r="B31" s="588"/>
      <c r="C31" s="588"/>
      <c r="D31" s="588"/>
      <c r="E31" s="588"/>
      <c r="F31" s="588"/>
      <c r="G31" s="518"/>
      <c r="H31" s="518"/>
      <c r="I31" s="518"/>
      <c r="J31" s="518"/>
      <c r="K31" s="518"/>
      <c r="L31" s="519"/>
    </row>
    <row r="32" spans="1:13" ht="15.6" customHeight="1" thickBot="1" x14ac:dyDescent="0.3">
      <c r="A32" s="534" t="s">
        <v>108</v>
      </c>
      <c r="B32" s="560"/>
      <c r="C32" s="563" t="s">
        <v>3</v>
      </c>
      <c r="D32" s="564"/>
      <c r="E32" s="564"/>
      <c r="F32" s="565"/>
      <c r="G32" s="563" t="s">
        <v>11</v>
      </c>
      <c r="H32" s="564"/>
      <c r="I32" s="564"/>
      <c r="J32" s="565"/>
      <c r="K32" s="590" t="s">
        <v>4</v>
      </c>
      <c r="L32" s="590" t="s">
        <v>11</v>
      </c>
    </row>
    <row r="33" spans="1:27" ht="15.6" customHeight="1" x14ac:dyDescent="0.25">
      <c r="A33" s="561"/>
      <c r="B33" s="562"/>
      <c r="C33" s="414" t="s">
        <v>104</v>
      </c>
      <c r="D33" s="251" t="s">
        <v>105</v>
      </c>
      <c r="E33" s="251" t="s">
        <v>106</v>
      </c>
      <c r="F33" s="12" t="s">
        <v>0</v>
      </c>
      <c r="G33" s="414" t="s">
        <v>104</v>
      </c>
      <c r="H33" s="251" t="s">
        <v>105</v>
      </c>
      <c r="I33" s="251" t="s">
        <v>106</v>
      </c>
      <c r="J33" s="12" t="s">
        <v>0</v>
      </c>
      <c r="K33" s="591"/>
      <c r="L33" s="591"/>
    </row>
    <row r="34" spans="1:27" s="169" customFormat="1" ht="49.15" customHeight="1" x14ac:dyDescent="0.25">
      <c r="A34" s="198" t="s">
        <v>1</v>
      </c>
      <c r="B34" s="438" t="s">
        <v>131</v>
      </c>
      <c r="C34" s="439"/>
      <c r="D34" s="439"/>
      <c r="E34" s="439"/>
      <c r="F34" s="421">
        <v>0</v>
      </c>
      <c r="G34" s="109">
        <v>498.46300000000002</v>
      </c>
      <c r="H34" s="439"/>
      <c r="I34" s="439"/>
      <c r="J34" s="421">
        <f>G34</f>
        <v>498.46300000000002</v>
      </c>
      <c r="K34" s="267" t="s">
        <v>101</v>
      </c>
      <c r="L34" s="243" t="s">
        <v>72</v>
      </c>
      <c r="M34" s="168"/>
    </row>
    <row r="35" spans="1:27" ht="29.25" customHeight="1" x14ac:dyDescent="0.25">
      <c r="A35" s="562" t="s">
        <v>69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AA35" s="3"/>
    </row>
    <row r="36" spans="1:27" ht="45" customHeight="1" x14ac:dyDescent="0.25">
      <c r="A36" s="198" t="s">
        <v>1</v>
      </c>
      <c r="B36" s="438" t="s">
        <v>131</v>
      </c>
      <c r="C36" s="439" t="s">
        <v>133</v>
      </c>
      <c r="D36" s="439"/>
      <c r="E36" s="439"/>
      <c r="F36" s="421">
        <v>0</v>
      </c>
      <c r="G36" s="109">
        <v>500</v>
      </c>
      <c r="H36" s="439"/>
      <c r="I36" s="439"/>
      <c r="J36" s="421">
        <f>G36</f>
        <v>500</v>
      </c>
      <c r="K36" s="267" t="s">
        <v>101</v>
      </c>
      <c r="L36" s="243" t="s">
        <v>76</v>
      </c>
    </row>
    <row r="37" spans="1:27" ht="45" hidden="1" customHeight="1" x14ac:dyDescent="0.25">
      <c r="A37" s="224" t="s">
        <v>15</v>
      </c>
      <c r="B37" s="225" t="s">
        <v>73</v>
      </c>
      <c r="C37" s="227"/>
      <c r="D37" s="228"/>
      <c r="E37" s="228"/>
      <c r="F37" s="229" t="e">
        <f>C37+D37+E37+#REF!+#REF!</f>
        <v>#REF!</v>
      </c>
      <c r="G37" s="227"/>
      <c r="H37" s="228"/>
      <c r="I37" s="228"/>
      <c r="J37" s="230" t="e">
        <f>#REF!</f>
        <v>#REF!</v>
      </c>
      <c r="K37" s="214" t="s">
        <v>51</v>
      </c>
      <c r="L37" s="231" t="s">
        <v>76</v>
      </c>
    </row>
    <row r="38" spans="1:27" s="3" customFormat="1" ht="79.5" hidden="1" customHeight="1" thickBot="1" x14ac:dyDescent="0.3">
      <c r="A38" s="232" t="s">
        <v>16</v>
      </c>
      <c r="B38" s="233" t="s">
        <v>67</v>
      </c>
      <c r="C38" s="235"/>
      <c r="D38" s="236">
        <v>1580.9570000000001</v>
      </c>
      <c r="E38" s="236"/>
      <c r="F38" s="237" t="e">
        <f>C38+D38+E38+#REF!+#REF!</f>
        <v>#REF!</v>
      </c>
      <c r="G38" s="235"/>
      <c r="H38" s="238">
        <v>2275.0148100000001</v>
      </c>
      <c r="I38" s="236"/>
      <c r="J38" s="239" t="e">
        <f>H38+#REF!+#REF!</f>
        <v>#REF!</v>
      </c>
      <c r="K38" s="256" t="s">
        <v>12</v>
      </c>
      <c r="L38" s="241" t="s">
        <v>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40" spans="1:27" s="3" customFormat="1" ht="3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x14ac:dyDescent="0.25">
      <c r="A41" s="1"/>
      <c r="B41" s="2" t="s">
        <v>93</v>
      </c>
      <c r="C41" s="2"/>
      <c r="D41" s="2"/>
      <c r="E41" s="2"/>
      <c r="F41" s="2"/>
      <c r="G41" s="2" t="s">
        <v>94</v>
      </c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</sheetData>
  <mergeCells count="36">
    <mergeCell ref="A15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  <mergeCell ref="A16:B17"/>
    <mergeCell ref="C16:F16"/>
    <mergeCell ref="G16:J16"/>
    <mergeCell ref="K16:K17"/>
    <mergeCell ref="L16:L17"/>
    <mergeCell ref="A31:L31"/>
    <mergeCell ref="A35:L35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9" zoomScale="94" zoomScaleNormal="73" zoomScaleSheetLayoutView="94" workbookViewId="0">
      <selection activeCell="L11" sqref="L11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5" width="9.42578125" style="2" customWidth="1"/>
    <col min="6" max="6" width="10.8554687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575" t="s">
        <v>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7"/>
    </row>
    <row r="3" spans="1:26" ht="33.6" customHeight="1" thickBot="1" x14ac:dyDescent="0.3">
      <c r="A3" s="578" t="s">
        <v>107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80"/>
    </row>
    <row r="4" spans="1:26" ht="16.5" hidden="1" customHeight="1" thickBot="1" x14ac:dyDescent="0.3">
      <c r="A4" s="531" t="s">
        <v>17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3"/>
    </row>
    <row r="5" spans="1:26" ht="16.5" hidden="1" customHeight="1" thickBot="1" x14ac:dyDescent="0.3">
      <c r="A5" s="598"/>
      <c r="B5" s="599"/>
      <c r="C5" s="602" t="s">
        <v>3</v>
      </c>
      <c r="D5" s="603"/>
      <c r="E5" s="603"/>
      <c r="F5" s="604"/>
      <c r="G5" s="602" t="s">
        <v>11</v>
      </c>
      <c r="H5" s="603"/>
      <c r="I5" s="603"/>
      <c r="J5" s="604"/>
      <c r="K5" s="541" t="s">
        <v>4</v>
      </c>
      <c r="L5" s="590" t="s">
        <v>11</v>
      </c>
    </row>
    <row r="6" spans="1:26" ht="16.5" hidden="1" customHeight="1" thickBot="1" x14ac:dyDescent="0.3">
      <c r="A6" s="600"/>
      <c r="B6" s="601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585"/>
      <c r="L6" s="591"/>
    </row>
    <row r="7" spans="1:26" s="169" customFormat="1" ht="90" hidden="1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567" t="s">
        <v>22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9"/>
      <c r="M8" s="24"/>
    </row>
    <row r="9" spans="1:26" s="25" customFormat="1" ht="18" customHeight="1" thickBot="1" x14ac:dyDescent="0.3">
      <c r="A9" s="534" t="s">
        <v>108</v>
      </c>
      <c r="B9" s="560"/>
      <c r="C9" s="534" t="s">
        <v>3</v>
      </c>
      <c r="D9" s="560"/>
      <c r="E9" s="560"/>
      <c r="F9" s="535"/>
      <c r="G9" s="570" t="s">
        <v>11</v>
      </c>
      <c r="H9" s="571"/>
      <c r="I9" s="571"/>
      <c r="J9" s="572"/>
      <c r="K9" s="560" t="s">
        <v>4</v>
      </c>
      <c r="L9" s="573" t="s">
        <v>11</v>
      </c>
      <c r="M9" s="24"/>
    </row>
    <row r="10" spans="1:26" s="25" customFormat="1" ht="15.6" customHeight="1" thickBot="1" x14ac:dyDescent="0.3">
      <c r="A10" s="536"/>
      <c r="B10" s="589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589"/>
      <c r="L10" s="605"/>
      <c r="M10" s="24"/>
    </row>
    <row r="11" spans="1:26" s="169" customFormat="1" ht="119.45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5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150000000000006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85.9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6" t="s">
        <v>12</v>
      </c>
      <c r="L13" s="382" t="s">
        <v>90</v>
      </c>
      <c r="M13" s="168"/>
    </row>
    <row r="14" spans="1:26" s="169" customFormat="1" ht="77.45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7" t="s">
        <v>12</v>
      </c>
      <c r="L14" s="382" t="s">
        <v>72</v>
      </c>
      <c r="M14" s="168"/>
    </row>
    <row r="15" spans="1:26" s="169" customFormat="1" ht="15.6" customHeight="1" thickBot="1" x14ac:dyDescent="0.3">
      <c r="A15" s="606" t="s">
        <v>21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8"/>
      <c r="M15" s="168"/>
    </row>
    <row r="16" spans="1:26" s="169" customFormat="1" ht="13.9" customHeight="1" thickBot="1" x14ac:dyDescent="0.3">
      <c r="A16" s="534" t="s">
        <v>108</v>
      </c>
      <c r="B16" s="560"/>
      <c r="C16" s="534" t="s">
        <v>3</v>
      </c>
      <c r="D16" s="560"/>
      <c r="E16" s="560"/>
      <c r="F16" s="535"/>
      <c r="G16" s="534" t="s">
        <v>11</v>
      </c>
      <c r="H16" s="560"/>
      <c r="I16" s="560"/>
      <c r="J16" s="535"/>
      <c r="K16" s="609" t="s">
        <v>4</v>
      </c>
      <c r="L16" s="611" t="s">
        <v>11</v>
      </c>
      <c r="M16" s="168"/>
    </row>
    <row r="17" spans="1:27" s="169" customFormat="1" ht="16.149999999999999" customHeight="1" thickBot="1" x14ac:dyDescent="0.3">
      <c r="A17" s="536"/>
      <c r="B17" s="589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610"/>
      <c r="L17" s="612"/>
      <c r="M17" s="168"/>
    </row>
    <row r="18" spans="1:27" s="169" customFormat="1" ht="47.45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4" t="s">
        <v>109</v>
      </c>
      <c r="L18" s="390" t="s">
        <v>14</v>
      </c>
      <c r="M18" s="168"/>
    </row>
    <row r="19" spans="1:27" s="25" customFormat="1" ht="16.5" hidden="1" customHeight="1" x14ac:dyDescent="0.25">
      <c r="A19" s="557" t="s">
        <v>10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9"/>
      <c r="M19" s="24"/>
    </row>
    <row r="20" spans="1:27" s="25" customFormat="1" ht="16.5" hidden="1" customHeight="1" x14ac:dyDescent="0.25">
      <c r="A20" s="598"/>
      <c r="B20" s="599"/>
      <c r="C20" s="581" t="s">
        <v>3</v>
      </c>
      <c r="D20" s="582"/>
      <c r="E20" s="582"/>
      <c r="F20" s="543"/>
      <c r="G20" s="581" t="s">
        <v>11</v>
      </c>
      <c r="H20" s="582"/>
      <c r="I20" s="582"/>
      <c r="J20" s="543"/>
      <c r="K20" s="590" t="s">
        <v>4</v>
      </c>
      <c r="L20" s="590" t="s">
        <v>11</v>
      </c>
      <c r="M20" s="24"/>
    </row>
    <row r="21" spans="1:27" s="25" customFormat="1" ht="16.5" hidden="1" customHeight="1" x14ac:dyDescent="0.25">
      <c r="A21" s="600"/>
      <c r="B21" s="601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591"/>
      <c r="L21" s="591"/>
      <c r="M21" s="24"/>
    </row>
    <row r="22" spans="1:27" s="169" customFormat="1" ht="86.45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587" t="s">
        <v>64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613"/>
    </row>
    <row r="27" spans="1:27" ht="49.15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562" t="s">
        <v>69</v>
      </c>
      <c r="B30" s="562"/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6:L26"/>
    <mergeCell ref="A30:L30"/>
    <mergeCell ref="A19:L19"/>
    <mergeCell ref="A20:B21"/>
    <mergeCell ref="C20:F20"/>
    <mergeCell ref="G20:J20"/>
    <mergeCell ref="K20:K21"/>
    <mergeCell ref="L20:L21"/>
    <mergeCell ref="A15:L15"/>
    <mergeCell ref="A16:B17"/>
    <mergeCell ref="C16:F16"/>
    <mergeCell ref="G16:J16"/>
    <mergeCell ref="K16:K17"/>
    <mergeCell ref="L16:L17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0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75" t="s">
        <v>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7"/>
    </row>
    <row r="3" spans="1:30" ht="18.75" customHeight="1" thickBot="1" x14ac:dyDescent="0.3">
      <c r="A3" s="578" t="s">
        <v>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80"/>
    </row>
    <row r="4" spans="1:30" ht="16.5" customHeight="1" thickBot="1" x14ac:dyDescent="0.3">
      <c r="A4" s="531" t="s">
        <v>17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3"/>
    </row>
    <row r="5" spans="1:30" ht="16.5" customHeight="1" thickBot="1" x14ac:dyDescent="0.3">
      <c r="A5" s="598"/>
      <c r="B5" s="599"/>
      <c r="C5" s="614"/>
      <c r="D5" s="602" t="s">
        <v>3</v>
      </c>
      <c r="E5" s="603"/>
      <c r="F5" s="603"/>
      <c r="G5" s="603"/>
      <c r="H5" s="603"/>
      <c r="I5" s="604"/>
      <c r="J5" s="602" t="s">
        <v>11</v>
      </c>
      <c r="K5" s="603"/>
      <c r="L5" s="603"/>
      <c r="M5" s="603"/>
      <c r="N5" s="603"/>
      <c r="O5" s="604"/>
      <c r="P5" s="541" t="s">
        <v>4</v>
      </c>
      <c r="Q5" s="590" t="s">
        <v>11</v>
      </c>
    </row>
    <row r="6" spans="1:30" ht="16.5" customHeight="1" thickBot="1" x14ac:dyDescent="0.3">
      <c r="A6" s="600"/>
      <c r="B6" s="601"/>
      <c r="C6" s="615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85"/>
      <c r="Q6" s="591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16" t="s">
        <v>22</v>
      </c>
      <c r="B12" s="617"/>
      <c r="C12" s="61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8"/>
      <c r="R12" s="24"/>
    </row>
    <row r="13" spans="1:30" s="25" customFormat="1" ht="33" customHeight="1" thickBot="1" x14ac:dyDescent="0.3">
      <c r="A13" s="534"/>
      <c r="B13" s="560"/>
      <c r="C13" s="535"/>
      <c r="D13" s="534" t="s">
        <v>3</v>
      </c>
      <c r="E13" s="560"/>
      <c r="F13" s="560"/>
      <c r="G13" s="560"/>
      <c r="H13" s="560"/>
      <c r="I13" s="535"/>
      <c r="J13" s="570" t="s">
        <v>11</v>
      </c>
      <c r="K13" s="571"/>
      <c r="L13" s="571"/>
      <c r="M13" s="571"/>
      <c r="N13" s="571"/>
      <c r="O13" s="572"/>
      <c r="P13" s="620" t="s">
        <v>4</v>
      </c>
      <c r="Q13" s="620" t="s">
        <v>11</v>
      </c>
      <c r="R13" s="24"/>
    </row>
    <row r="14" spans="1:30" s="25" customFormat="1" ht="30" customHeight="1" thickBot="1" x14ac:dyDescent="0.3">
      <c r="A14" s="561"/>
      <c r="B14" s="562"/>
      <c r="C14" s="619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621"/>
      <c r="Q14" s="621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531" t="s">
        <v>21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625"/>
      <c r="R19" s="24"/>
    </row>
    <row r="20" spans="1:18" s="25" customFormat="1" ht="21.75" customHeight="1" thickBot="1" x14ac:dyDescent="0.3">
      <c r="A20" s="581"/>
      <c r="B20" s="582"/>
      <c r="C20" s="626"/>
      <c r="D20" s="540" t="s">
        <v>3</v>
      </c>
      <c r="E20" s="538"/>
      <c r="F20" s="538"/>
      <c r="G20" s="538"/>
      <c r="H20" s="538"/>
      <c r="I20" s="539"/>
      <c r="J20" s="540" t="s">
        <v>11</v>
      </c>
      <c r="K20" s="538"/>
      <c r="L20" s="538"/>
      <c r="M20" s="538"/>
      <c r="N20" s="538"/>
      <c r="O20" s="539"/>
      <c r="P20" s="541" t="s">
        <v>4</v>
      </c>
      <c r="Q20" s="627" t="s">
        <v>11</v>
      </c>
      <c r="R20" s="24"/>
    </row>
    <row r="21" spans="1:18" s="25" customFormat="1" ht="24" customHeight="1" thickBot="1" x14ac:dyDescent="0.3">
      <c r="A21" s="600"/>
      <c r="B21" s="601"/>
      <c r="C21" s="615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585"/>
      <c r="Q21" s="627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624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624"/>
      <c r="R23" s="24"/>
    </row>
    <row r="24" spans="1:18" s="25" customFormat="1" ht="64.900000000000006" customHeight="1" thickBot="1" x14ac:dyDescent="0.3">
      <c r="A24" s="622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623" t="s">
        <v>86</v>
      </c>
      <c r="Q24" s="624" t="s">
        <v>72</v>
      </c>
      <c r="R24" s="24"/>
    </row>
    <row r="25" spans="1:18" s="25" customFormat="1" ht="20.25" hidden="1" customHeight="1" x14ac:dyDescent="0.25">
      <c r="A25" s="622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623"/>
      <c r="Q25" s="624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557" t="s">
        <v>10</v>
      </c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9"/>
      <c r="R28" s="24"/>
    </row>
    <row r="29" spans="1:18" s="25" customFormat="1" ht="16.5" customHeight="1" x14ac:dyDescent="0.25">
      <c r="A29" s="598"/>
      <c r="B29" s="599"/>
      <c r="C29" s="614"/>
      <c r="D29" s="581" t="s">
        <v>3</v>
      </c>
      <c r="E29" s="582"/>
      <c r="F29" s="582"/>
      <c r="G29" s="582"/>
      <c r="H29" s="582"/>
      <c r="I29" s="543"/>
      <c r="J29" s="581" t="s">
        <v>11</v>
      </c>
      <c r="K29" s="582"/>
      <c r="L29" s="582"/>
      <c r="M29" s="582"/>
      <c r="N29" s="582"/>
      <c r="O29" s="543"/>
      <c r="P29" s="590" t="s">
        <v>4</v>
      </c>
      <c r="Q29" s="590" t="s">
        <v>11</v>
      </c>
      <c r="R29" s="24"/>
    </row>
    <row r="30" spans="1:18" s="25" customFormat="1" ht="16.5" customHeight="1" thickBot="1" x14ac:dyDescent="0.3">
      <c r="A30" s="600"/>
      <c r="B30" s="601"/>
      <c r="C30" s="629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591"/>
      <c r="Q30" s="591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628" t="s">
        <v>64</v>
      </c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613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560" t="s">
        <v>69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75" t="s">
        <v>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7"/>
    </row>
    <row r="3" spans="1:30" ht="18.75" customHeight="1" x14ac:dyDescent="0.25">
      <c r="A3" s="578" t="s">
        <v>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80"/>
    </row>
    <row r="4" spans="1:30" ht="16.5" hidden="1" customHeight="1" thickBot="1" x14ac:dyDescent="0.3">
      <c r="A4" s="531" t="s">
        <v>17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3"/>
    </row>
    <row r="5" spans="1:30" ht="16.5" hidden="1" customHeight="1" thickBot="1" x14ac:dyDescent="0.3">
      <c r="A5" s="598"/>
      <c r="B5" s="599"/>
      <c r="C5" s="614"/>
      <c r="D5" s="602" t="s">
        <v>3</v>
      </c>
      <c r="E5" s="603"/>
      <c r="F5" s="603"/>
      <c r="G5" s="603"/>
      <c r="H5" s="603"/>
      <c r="I5" s="604"/>
      <c r="J5" s="602" t="s">
        <v>11</v>
      </c>
      <c r="K5" s="603"/>
      <c r="L5" s="603"/>
      <c r="M5" s="603"/>
      <c r="N5" s="603"/>
      <c r="O5" s="604"/>
      <c r="P5" s="541" t="s">
        <v>4</v>
      </c>
      <c r="Q5" s="590" t="s">
        <v>11</v>
      </c>
    </row>
    <row r="6" spans="1:30" ht="16.5" hidden="1" customHeight="1" thickBot="1" x14ac:dyDescent="0.3">
      <c r="A6" s="600"/>
      <c r="B6" s="601"/>
      <c r="C6" s="615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585"/>
      <c r="Q6" s="591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16" t="s">
        <v>22</v>
      </c>
      <c r="B12" s="617"/>
      <c r="C12" s="61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8"/>
      <c r="R12" s="24"/>
    </row>
    <row r="13" spans="1:30" s="25" customFormat="1" ht="33" customHeight="1" thickBot="1" x14ac:dyDescent="0.3">
      <c r="A13" s="540"/>
      <c r="B13" s="538"/>
      <c r="C13" s="539"/>
      <c r="D13" s="540" t="s">
        <v>3</v>
      </c>
      <c r="E13" s="538"/>
      <c r="F13" s="538"/>
      <c r="G13" s="538"/>
      <c r="H13" s="538"/>
      <c r="I13" s="539"/>
      <c r="J13" s="630" t="s">
        <v>11</v>
      </c>
      <c r="K13" s="631"/>
      <c r="L13" s="631"/>
      <c r="M13" s="631"/>
      <c r="N13" s="631"/>
      <c r="O13" s="632"/>
      <c r="P13" s="633" t="s">
        <v>4</v>
      </c>
      <c r="Q13" s="633" t="s">
        <v>11</v>
      </c>
      <c r="R13" s="24"/>
    </row>
    <row r="14" spans="1:30" s="25" customFormat="1" ht="30" customHeight="1" thickBot="1" x14ac:dyDescent="0.3">
      <c r="A14" s="602"/>
      <c r="B14" s="603"/>
      <c r="C14" s="604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634"/>
      <c r="Q14" s="634"/>
      <c r="R14" s="24"/>
    </row>
    <row r="15" spans="1:30" s="25" customFormat="1" ht="62.25" customHeight="1" x14ac:dyDescent="0.25">
      <c r="A15" s="592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635" t="s">
        <v>12</v>
      </c>
      <c r="Q15" s="635" t="s">
        <v>14</v>
      </c>
      <c r="R15" s="24"/>
    </row>
    <row r="16" spans="1:30" s="25" customFormat="1" ht="22.5" customHeight="1" thickBot="1" x14ac:dyDescent="0.3">
      <c r="A16" s="594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637"/>
      <c r="Q16" s="637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531" t="s">
        <v>21</v>
      </c>
      <c r="B18" s="532"/>
      <c r="C18" s="532"/>
      <c r="D18" s="532"/>
      <c r="E18" s="532"/>
      <c r="F18" s="532"/>
      <c r="G18" s="532"/>
      <c r="H18" s="532"/>
      <c r="I18" s="532"/>
      <c r="J18" s="558"/>
      <c r="K18" s="558"/>
      <c r="L18" s="558"/>
      <c r="M18" s="558"/>
      <c r="N18" s="558"/>
      <c r="O18" s="558"/>
      <c r="P18" s="532"/>
      <c r="Q18" s="533"/>
      <c r="R18" s="24"/>
    </row>
    <row r="19" spans="1:30" s="25" customFormat="1" ht="21.75" customHeight="1" thickBot="1" x14ac:dyDescent="0.3">
      <c r="A19" s="581"/>
      <c r="B19" s="582"/>
      <c r="C19" s="626"/>
      <c r="D19" s="540" t="s">
        <v>3</v>
      </c>
      <c r="E19" s="538"/>
      <c r="F19" s="538"/>
      <c r="G19" s="538"/>
      <c r="H19" s="538"/>
      <c r="I19" s="539"/>
      <c r="J19" s="540" t="s">
        <v>11</v>
      </c>
      <c r="K19" s="538"/>
      <c r="L19" s="538"/>
      <c r="M19" s="538"/>
      <c r="N19" s="538"/>
      <c r="O19" s="539"/>
      <c r="P19" s="541" t="s">
        <v>4</v>
      </c>
      <c r="Q19" s="590" t="s">
        <v>11</v>
      </c>
      <c r="R19" s="24"/>
    </row>
    <row r="20" spans="1:30" s="25" customFormat="1" ht="24" customHeight="1" thickBot="1" x14ac:dyDescent="0.3">
      <c r="A20" s="600"/>
      <c r="B20" s="601"/>
      <c r="C20" s="615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585"/>
      <c r="Q20" s="591"/>
      <c r="R20" s="24"/>
    </row>
    <row r="21" spans="1:30" s="25" customFormat="1" ht="74.25" customHeight="1" thickBot="1" x14ac:dyDescent="0.3">
      <c r="A21" s="592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635" t="s">
        <v>12</v>
      </c>
      <c r="Q21" s="635" t="s">
        <v>38</v>
      </c>
      <c r="R21" s="24"/>
    </row>
    <row r="22" spans="1:30" s="25" customFormat="1" ht="19.5" customHeight="1" thickBot="1" x14ac:dyDescent="0.3">
      <c r="A22" s="594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636"/>
      <c r="Q22" s="636"/>
      <c r="R22" s="24"/>
    </row>
    <row r="23" spans="1:30" s="25" customFormat="1" ht="65.25" customHeight="1" x14ac:dyDescent="0.25">
      <c r="A23" s="592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647" t="s">
        <v>12</v>
      </c>
      <c r="Q23" s="635" t="s">
        <v>14</v>
      </c>
      <c r="R23" s="24"/>
    </row>
    <row r="24" spans="1:30" s="25" customFormat="1" ht="20.25" customHeight="1" thickBot="1" x14ac:dyDescent="0.3">
      <c r="A24" s="593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648"/>
      <c r="Q24" s="636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636" t="s">
        <v>51</v>
      </c>
      <c r="Q26" s="636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636"/>
      <c r="Q27" s="636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636"/>
      <c r="Q28" s="636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636"/>
      <c r="Q29" s="636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636"/>
      <c r="Q30" s="636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636"/>
      <c r="Q31" s="636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637"/>
      <c r="Q32" s="637"/>
      <c r="R32" s="139"/>
    </row>
    <row r="33" spans="1:18" s="25" customFormat="1" ht="52.5" customHeight="1" thickBot="1" x14ac:dyDescent="0.3">
      <c r="A33" s="124" t="s">
        <v>43</v>
      </c>
      <c r="B33" s="642" t="s">
        <v>58</v>
      </c>
      <c r="C33" s="643"/>
      <c r="D33" s="643"/>
      <c r="E33" s="643"/>
      <c r="F33" s="643"/>
      <c r="G33" s="643"/>
      <c r="H33" s="643"/>
      <c r="I33" s="644"/>
      <c r="J33" s="639" t="s">
        <v>61</v>
      </c>
      <c r="K33" s="640"/>
      <c r="L33" s="640"/>
      <c r="M33" s="640"/>
      <c r="N33" s="640"/>
      <c r="O33" s="641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531" t="s">
        <v>10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3"/>
      <c r="R36" s="24"/>
    </row>
    <row r="37" spans="1:18" s="25" customFormat="1" ht="16.5" customHeight="1" x14ac:dyDescent="0.25">
      <c r="A37" s="598"/>
      <c r="B37" s="599"/>
      <c r="C37" s="614"/>
      <c r="D37" s="581" t="s">
        <v>3</v>
      </c>
      <c r="E37" s="582"/>
      <c r="F37" s="582"/>
      <c r="G37" s="582"/>
      <c r="H37" s="582"/>
      <c r="I37" s="543"/>
      <c r="J37" s="581" t="s">
        <v>11</v>
      </c>
      <c r="K37" s="582"/>
      <c r="L37" s="582"/>
      <c r="M37" s="582"/>
      <c r="N37" s="582"/>
      <c r="O37" s="543"/>
      <c r="P37" s="590" t="s">
        <v>4</v>
      </c>
      <c r="Q37" s="590" t="s">
        <v>11</v>
      </c>
      <c r="R37" s="24"/>
    </row>
    <row r="38" spans="1:18" s="25" customFormat="1" ht="16.5" customHeight="1" thickBot="1" x14ac:dyDescent="0.3">
      <c r="A38" s="600"/>
      <c r="B38" s="601"/>
      <c r="C38" s="629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638"/>
      <c r="Q38" s="638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635" t="s">
        <v>34</v>
      </c>
      <c r="Q39" s="635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636"/>
      <c r="Q40" s="636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636"/>
      <c r="Q41" s="636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636"/>
      <c r="Q42" s="636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636"/>
      <c r="Q43" s="636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636"/>
      <c r="Q44" s="636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636"/>
      <c r="Q45" s="636"/>
      <c r="R45" s="24"/>
    </row>
    <row r="46" spans="1:18" s="25" customFormat="1" ht="81.75" customHeight="1" x14ac:dyDescent="0.25">
      <c r="A46" s="592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635" t="s">
        <v>12</v>
      </c>
      <c r="Q46" s="635" t="s">
        <v>48</v>
      </c>
      <c r="R46" s="24"/>
    </row>
    <row r="47" spans="1:18" s="25" customFormat="1" ht="20.25" customHeight="1" thickBot="1" x14ac:dyDescent="0.3">
      <c r="A47" s="594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637"/>
      <c r="Q47" s="637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628" t="s">
        <v>64</v>
      </c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6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560" t="s">
        <v>69</v>
      </c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03_2025</vt:lpstr>
      <vt:lpstr>12_2024</vt:lpstr>
      <vt:lpstr>11_2024</vt:lpstr>
      <vt:lpstr>08_2024</vt:lpstr>
      <vt:lpstr>порівняльна таблиця</vt:lpstr>
      <vt:lpstr>'03_2025'!Область_печати</vt:lpstr>
      <vt:lpstr>'08_2024'!Область_печати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2025-02-21T12:54:25Z</cp:lastPrinted>
  <dcterms:created xsi:type="dcterms:W3CDTF">2012-09-03T05:49:41Z</dcterms:created>
  <dcterms:modified xsi:type="dcterms:W3CDTF">2025-02-21T12:55:59Z</dcterms:modified>
</cp:coreProperties>
</file>