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8730" tabRatio="711"/>
  </bookViews>
  <sheets>
    <sheet name="ФАКТ 2024" sheetId="9" r:id="rId1"/>
    <sheet name="диаграмма" sheetId="10" r:id="rId2"/>
  </sheets>
  <definedNames>
    <definedName name="_xlnm.Print_Titles" localSheetId="0">'ФАКТ 2024'!$31:$33</definedName>
    <definedName name="_xlnm.Print_Area" localSheetId="0">'ФАКТ 2024'!$A$6:$G$110</definedName>
  </definedNames>
  <calcPr calcId="145621"/>
</workbook>
</file>

<file path=xl/calcChain.xml><?xml version="1.0" encoding="utf-8"?>
<calcChain xmlns="http://schemas.openxmlformats.org/spreadsheetml/2006/main">
  <c r="F67" i="9" l="1"/>
  <c r="G67" i="9"/>
  <c r="F68" i="9"/>
  <c r="G68" i="9"/>
  <c r="D80" i="9"/>
  <c r="E61" i="9"/>
  <c r="D61" i="9"/>
  <c r="E46" i="9"/>
  <c r="D46" i="9"/>
  <c r="F89" i="9" l="1"/>
  <c r="F88" i="9"/>
  <c r="F87" i="9"/>
  <c r="F85" i="9"/>
  <c r="C80" i="9"/>
  <c r="C71" i="9"/>
  <c r="C70" i="9" s="1"/>
  <c r="E80" i="9"/>
  <c r="G44" i="9" l="1"/>
  <c r="F74" i="9"/>
  <c r="F73" i="9"/>
  <c r="F72" i="9"/>
  <c r="F66" i="9"/>
  <c r="F65" i="9"/>
  <c r="F64" i="9"/>
  <c r="F63" i="9"/>
  <c r="F62" i="9"/>
  <c r="F55" i="9"/>
  <c r="E71" i="9"/>
  <c r="E59" i="9" s="1"/>
  <c r="G66" i="9"/>
  <c r="G65" i="9"/>
  <c r="G64" i="9"/>
  <c r="G63" i="9"/>
  <c r="G62" i="9"/>
  <c r="G55" i="9"/>
  <c r="F44" i="9"/>
  <c r="G42" i="9"/>
  <c r="F42" i="9"/>
  <c r="F61" i="9"/>
  <c r="E48" i="9" l="1"/>
  <c r="E49" i="9"/>
  <c r="F46" i="9"/>
  <c r="D71" i="9" l="1"/>
  <c r="G46" i="9"/>
  <c r="D70" i="9" l="1"/>
  <c r="F71" i="9"/>
  <c r="E70" i="9"/>
  <c r="F70" i="9" l="1"/>
  <c r="C46" i="9"/>
  <c r="C61" i="9"/>
  <c r="C59" i="9" s="1"/>
  <c r="I1" i="9"/>
  <c r="E1" i="9"/>
  <c r="C1" i="9"/>
  <c r="C49" i="9" l="1"/>
  <c r="C48" i="9"/>
  <c r="C82" i="9" s="1"/>
  <c r="D59" i="9"/>
  <c r="C60" i="9"/>
  <c r="D48" i="9" l="1"/>
  <c r="D49" i="9"/>
  <c r="F59" i="9"/>
  <c r="E60" i="9"/>
  <c r="G61" i="9"/>
  <c r="G80" i="9"/>
  <c r="D60" i="9"/>
  <c r="F48" i="9" l="1"/>
  <c r="F80" i="9"/>
  <c r="F60" i="9"/>
  <c r="G60" i="9"/>
  <c r="G59" i="9"/>
  <c r="F49" i="9"/>
  <c r="G49" i="9" l="1"/>
  <c r="F82" i="9"/>
  <c r="G48" i="9"/>
</calcChain>
</file>

<file path=xl/sharedStrings.xml><?xml version="1.0" encoding="utf-8"?>
<sst xmlns="http://schemas.openxmlformats.org/spreadsheetml/2006/main" count="192" uniqueCount="173">
  <si>
    <t>X</t>
  </si>
  <si>
    <t>020</t>
  </si>
  <si>
    <t>030</t>
  </si>
  <si>
    <t xml:space="preserve">за ЄДРПОУ 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</si>
  <si>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</si>
  <si>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</si>
  <si>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</si>
  <si>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</si>
  <si>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</si>
  <si>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</si>
  <si>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</si>
  <si>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</si>
  <si>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</si>
  <si>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</si>
  <si>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</si>
  <si>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</si>
  <si>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</si>
  <si>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</si>
  <si>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</si>
  <si>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>Усього витрати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</si>
  <si>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</si>
  <si>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</si>
  <si>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</si>
  <si>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</si>
  <si>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</si>
  <si>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</si>
  <si>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</si>
  <si>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011</t>
  </si>
  <si>
    <t>012</t>
  </si>
  <si>
    <t>013</t>
  </si>
  <si>
    <t>014</t>
  </si>
  <si>
    <t>015</t>
  </si>
  <si>
    <t>податок на додану вартість</t>
  </si>
  <si>
    <t>016</t>
  </si>
  <si>
    <t>Усього доходів</t>
  </si>
  <si>
    <t>коди</t>
  </si>
  <si>
    <t>Територія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</si>
  <si>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</si>
  <si>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</si>
  <si>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</si>
  <si>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</si>
  <si>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І. Формування прибутку підприємства</t>
  </si>
  <si>
    <t>Дохід (виручка) від реалізації продукції (товарів, робіт, послуг)</t>
  </si>
  <si>
    <t>інші непрямі податки</t>
  </si>
  <si>
    <t>005</t>
  </si>
  <si>
    <t>006</t>
  </si>
  <si>
    <t>007</t>
  </si>
  <si>
    <t>008</t>
  </si>
  <si>
    <t>009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</si>
  <si>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</si>
  <si>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</si>
  <si>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</si>
  <si>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</si>
  <si>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</si>
  <si>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</si>
  <si>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</si>
  <si>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 xml:space="preserve">прибуток </t>
  </si>
  <si>
    <t>збиток</t>
  </si>
  <si>
    <t>ІІ. Розподіл чистого прибутку</t>
  </si>
  <si>
    <t xml:space="preserve">Відрахування частини прибутку:  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</si>
  <si>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</si>
  <si>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</si>
  <si>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</si>
  <si>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</si>
  <si>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</si>
  <si>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</si>
  <si>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035</t>
  </si>
  <si>
    <t>місцеві податки та збори</t>
  </si>
  <si>
    <t>Залишок нерозподіленого прибутку (непокритого збитку) на кінець звітного періоду</t>
  </si>
  <si>
    <t>Комунальне підприємство</t>
  </si>
  <si>
    <t>84.11</t>
  </si>
  <si>
    <t>007/1</t>
  </si>
  <si>
    <t>018/1</t>
  </si>
  <si>
    <t xml:space="preserve">Фонд розвитку виробництва (%)  </t>
  </si>
  <si>
    <t>Обов’язкові платежі, у тому числі:</t>
  </si>
  <si>
    <t>інші платежі (розшифрувати)</t>
  </si>
  <si>
    <t>до Порядку затвердження фінансового плану</t>
  </si>
  <si>
    <t>Комунальних підпрприємств</t>
  </si>
  <si>
    <t>м. Южне</t>
  </si>
  <si>
    <t>Витрати за рахунок доходів із місцевого бюджету за цільовими програмами, у т.ч:</t>
  </si>
  <si>
    <t>018/2</t>
  </si>
  <si>
    <t>018/3</t>
  </si>
  <si>
    <t>018/4</t>
  </si>
  <si>
    <t>018/5</t>
  </si>
  <si>
    <t>018/6</t>
  </si>
  <si>
    <t>018/7</t>
  </si>
  <si>
    <t xml:space="preserve"> - інши витрати </t>
  </si>
  <si>
    <t>018/8</t>
  </si>
  <si>
    <t>018/9</t>
  </si>
  <si>
    <t xml:space="preserve"> - адміністративні     </t>
  </si>
  <si>
    <t xml:space="preserve"> - загальновиробничі </t>
  </si>
  <si>
    <t>Чистий дохід (виручка) від реалізації   продукції (товарів, робіт, послуг) (розшифрування)</t>
  </si>
  <si>
    <t xml:space="preserve">  - спец.фонд:  </t>
  </si>
  <si>
    <t>007/2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</si>
  <si>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</si>
  <si>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Охорона діяльність</t>
  </si>
  <si>
    <t xml:space="preserve">Одиниця виміру: </t>
  </si>
  <si>
    <t>тис.грн</t>
  </si>
  <si>
    <t>комунальна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</si>
  <si>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</si>
  <si>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010</t>
  </si>
  <si>
    <t>011/1</t>
  </si>
  <si>
    <t xml:space="preserve"> - заробітна плата (згідно додатку)</t>
  </si>
  <si>
    <t xml:space="preserve"> - нарахування ЄСВ (згідно додатку)</t>
  </si>
  <si>
    <t xml:space="preserve"> - матеріальні витрати  (згідно додатку)</t>
  </si>
  <si>
    <t xml:space="preserve"> - спеціального фонду:  </t>
  </si>
  <si>
    <t xml:space="preserve">Фінансовий результат від операційної діяльності       прибуток                                                                       </t>
  </si>
  <si>
    <t>Податок на прибуток від звичайної діяльності</t>
  </si>
  <si>
    <t>Фонд матеріального заохочення (%)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</si>
  <si>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</si>
  <si>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</si>
  <si>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</si>
  <si>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</si>
  <si>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</si>
  <si>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</si>
  <si>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</si>
  <si>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</si>
  <si>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</si>
  <si>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</si>
  <si>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</si>
  <si>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</si>
  <si>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</si>
  <si>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</si>
  <si>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</si>
  <si>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</si>
  <si>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</si>
  <si>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Підприємство  ЮЖНЕНСЬКЕ  КОМУНАЛЬНЕ ПІДПРИЄМСТВО "МУНІЦИПАЛЬНА ВАРТА"</t>
  </si>
  <si>
    <t>020/1</t>
  </si>
  <si>
    <t>020/2</t>
  </si>
  <si>
    <t>020/3</t>
  </si>
  <si>
    <t>020/4</t>
  </si>
  <si>
    <t>020/5</t>
  </si>
  <si>
    <t>020/6</t>
  </si>
  <si>
    <t>020/7</t>
  </si>
  <si>
    <t>020/8</t>
  </si>
  <si>
    <t>036</t>
  </si>
  <si>
    <t>037</t>
  </si>
  <si>
    <t>Програма забезпечення діяльності  Южненського комунального підприємства "Муніципальна варта " на 2022-2024 роки</t>
  </si>
  <si>
    <t>Програми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</si>
  <si>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ЗВІТ ПРО ВИКОНАННЯ ФІНАНСОВОГО ПЛАНУ</t>
  </si>
  <si>
    <t>Факт за попер. період</t>
  </si>
  <si>
    <t>Відхилення (+, -)</t>
  </si>
  <si>
    <t xml:space="preserve">Додаток                                                      </t>
  </si>
  <si>
    <t>Южненської міської ради</t>
  </si>
  <si>
    <t xml:space="preserve">від "____"__________2023 року  </t>
  </si>
  <si>
    <t>№_______</t>
  </si>
  <si>
    <r>
      <t xml:space="preserve"> - інші операційні витрати 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</si>
  <si>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t>Виконання (%)</t>
  </si>
  <si>
    <t xml:space="preserve">Дохід із місцевого бюджету за цільовими програмами,  у т.ч.         - загальний фонд                                                                    </t>
  </si>
  <si>
    <t xml:space="preserve">Начальник  ЮКП «МУНІЦИПАЛЬНА ВАРТА»                                                            </t>
  </si>
  <si>
    <t>(підпис)</t>
  </si>
  <si>
    <t>Фонд соціального розвітку (%)</t>
  </si>
  <si>
    <t xml:space="preserve">Фінансовий результат від звичайної діяльності до оподаткування                          прибуток               </t>
  </si>
  <si>
    <t xml:space="preserve"> збиток</t>
  </si>
  <si>
    <t>Чистий  прибуток, у тому числі:</t>
  </si>
  <si>
    <t xml:space="preserve">ЮЖНЕНСЬКОГО КОМУНАЛЬНОГО ПІДПРИЄМСТВА "МУНІЦИПАЛЬНА ВАРТА" </t>
  </si>
  <si>
    <t xml:space="preserve">до проєкту рішення виконавчого комітету                                      </t>
  </si>
  <si>
    <t>Додаток 2 до Порядку</t>
  </si>
  <si>
    <t>2023р.</t>
  </si>
  <si>
    <t>ФАКТИЧНІ ДОХОДИ ТА ВИТРАТИ ПІДПРИЄМСТВА, ТИС. ГРН.</t>
  </si>
  <si>
    <t>м. Південне</t>
  </si>
  <si>
    <t>Виконавчий комітет Південнівської міської ради</t>
  </si>
  <si>
    <t>Сур'єв Іван Костянтинович</t>
  </si>
  <si>
    <r>
      <t xml:space="preserve">ЗА 2024 р. </t>
    </r>
    <r>
      <rPr>
        <b/>
        <sz val="12"/>
        <rFont val="Times New Roman"/>
        <family val="1"/>
        <charset val="204"/>
      </rPr>
      <t xml:space="preserve">(квартал, півріччя, </t>
    </r>
    <r>
      <rPr>
        <b/>
        <u/>
        <sz val="12"/>
        <rFont val="Times New Roman"/>
        <family val="1"/>
        <charset val="204"/>
      </rPr>
      <t>рік</t>
    </r>
    <r>
      <rPr>
        <b/>
        <sz val="12"/>
        <rFont val="Times New Roman"/>
        <family val="1"/>
        <charset val="204"/>
      </rPr>
      <t>)</t>
    </r>
  </si>
  <si>
    <t xml:space="preserve">План на         2024 рік </t>
  </si>
  <si>
    <t xml:space="preserve">Факт за                2024 рік </t>
  </si>
  <si>
    <t xml:space="preserve">Бухгалтер ЮКП «МУНІЦИПАЛЬНА ВАРТА»  </t>
  </si>
  <si>
    <t>Іван СУР'ЄВ</t>
  </si>
  <si>
    <t>028/1</t>
  </si>
  <si>
    <t>028/2</t>
  </si>
  <si>
    <t>Наталія МЕШКАЛА</t>
  </si>
  <si>
    <t>м. Южне, просп. Миру, 17</t>
  </si>
  <si>
    <t>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</si>
</sst>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</font>
    <font>
      <sz val="12"/>
      <name val="Arial Cyr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FF0000"/>
      <name val="Times New Roman Cyr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3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164" fontId="14" fillId="0" borderId="3" xfId="0" applyNumberFormat="1" applyFont="1" applyBorder="1" applyAlignment="1">
      <alignment wrapText="1"/>
    </xf>
    <xf numFmtId="0" fontId="13" fillId="0" borderId="0" xfId="0" applyFont="1"/>
    <xf numFmtId="164" fontId="6" fillId="0" borderId="0" xfId="0" applyNumberFormat="1" applyFont="1"/>
    <xf numFmtId="0" fontId="6" fillId="0" borderId="0" xfId="0" applyFont="1"/>
    <xf numFmtId="0" fontId="1" fillId="0" borderId="0" xfId="0" applyFont="1"/>
    <xf numFmtId="164" fontId="1" fillId="0" borderId="0" xfId="0" applyNumberFormat="1" applyFont="1"/>
    <xf numFmtId="0" fontId="6" fillId="0" borderId="1" xfId="0" applyFont="1" applyBorder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/>
    <xf numFmtId="4" fontId="1" fillId="0" borderId="0" xfId="0" applyNumberFormat="1" applyFont="1"/>
    <xf numFmtId="4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6" fillId="0" borderId="1" xfId="0" applyFont="1" applyBorder="1"/>
    <xf numFmtId="0" fontId="1" fillId="0" borderId="0" xfId="0" applyFont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9" xfId="0" applyFont="1" applyBorder="1" applyAlignment="1">
      <alignment horizontal="left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16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4" fontId="1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1" fillId="0" borderId="10" xfId="0" applyFont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1" fillId="4" borderId="0" xfId="0" applyFont="1" applyFill="1"/>
    <xf numFmtId="4" fontId="4" fillId="0" borderId="5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wrapText="1"/>
    </xf>
    <xf numFmtId="2" fontId="11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  <xf numFmtId="0" fontId="10" fillId="0" borderId="4" xfId="0" applyFont="1" applyBorder="1" applyAlignment="1"/>
    <xf numFmtId="0" fontId="10" fillId="0" borderId="2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19" fillId="0" borderId="1" xfId="0" applyFont="1" applyBorder="1" applyAlignment="1">
      <alignment wrapText="1"/>
    </xf>
    <xf numFmtId="0" fontId="10" fillId="0" borderId="1" xfId="0" applyFont="1" applyBorder="1" applyAlignment="1"/>
    <xf numFmtId="0" fontId="11" fillId="0" borderId="9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wrapText="1"/>
    </xf>
    <xf numFmtId="4" fontId="1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3" xfId="0" applyFont="1" applyBorder="1" applyAlignment="1"/>
    <xf numFmtId="0" fontId="2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 wrapText="1"/>
    </xf>
    <xf numFmtId="4" fontId="11" fillId="0" borderId="29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/>
    </xf>
    <xf numFmtId="4" fontId="11" fillId="0" borderId="29" xfId="0" applyNumberFormat="1" applyFont="1" applyBorder="1" applyAlignment="1">
      <alignment horizontal="right" vertical="center" wrapText="1"/>
    </xf>
    <xf numFmtId="4" fontId="11" fillId="0" borderId="29" xfId="0" applyNumberFormat="1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4" fontId="11" fillId="0" borderId="30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24" xfId="0" applyNumberFormat="1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1" fillId="0" borderId="1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4" fillId="3" borderId="36" xfId="0" applyNumberFormat="1" applyFont="1" applyFill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quotePrefix="1" applyFont="1" applyBorder="1" applyAlignment="1">
      <alignment horizontal="center"/>
    </xf>
    <xf numFmtId="0" fontId="11" fillId="3" borderId="27" xfId="0" quotePrefix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0" fontId="11" fillId="0" borderId="34" xfId="0" quotePrefix="1" applyFont="1" applyFill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/>
    </xf>
    <xf numFmtId="0" fontId="11" fillId="4" borderId="22" xfId="0" quotePrefix="1" applyFont="1" applyFill="1" applyBorder="1" applyAlignment="1">
      <alignment horizontal="center" vertical="center"/>
    </xf>
    <xf numFmtId="0" fontId="11" fillId="0" borderId="35" xfId="0" quotePrefix="1" applyFont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1" fillId="4" borderId="25" xfId="0" quotePrefix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/>
    </xf>
    <xf numFmtId="165" fontId="11" fillId="0" borderId="26" xfId="0" applyNumberFormat="1" applyFont="1" applyFill="1" applyBorder="1" applyAlignment="1">
      <alignment horizontal="center" wrapText="1"/>
    </xf>
    <xf numFmtId="4" fontId="11" fillId="0" borderId="32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164" fontId="4" fillId="0" borderId="24" xfId="0" applyNumberFormat="1" applyFont="1" applyBorder="1" applyAlignment="1">
      <alignment horizontal="right" wrapText="1"/>
    </xf>
    <xf numFmtId="0" fontId="4" fillId="0" borderId="24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4" fontId="11" fillId="0" borderId="20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wrapText="1"/>
    </xf>
    <xf numFmtId="4" fontId="11" fillId="0" borderId="26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165" fontId="11" fillId="0" borderId="20" xfId="0" applyNumberFormat="1" applyFont="1" applyBorder="1" applyAlignment="1">
      <alignment horizontal="center" wrapText="1"/>
    </xf>
    <xf numFmtId="165" fontId="11" fillId="0" borderId="6" xfId="0" applyNumberFormat="1" applyFont="1" applyBorder="1" applyAlignment="1">
      <alignment horizontal="center" wrapText="1"/>
    </xf>
    <xf numFmtId="4" fontId="11" fillId="0" borderId="1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4" fontId="4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22" xfId="0" quotePrefix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4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164" fontId="11" fillId="0" borderId="8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2" xfId="0" quotePrefix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uk-UA"/>
              <a:t>ФАКТИЧНІ ДОХОДИ ТА ВИТРАТИ ПІДПРИЄМСТВА, ТИС. ГРН.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6827646544181979E-2"/>
                  <c:y val="3.3072324292796731E-2"/>
                </c:manualLayout>
              </c:layout>
              <c:tx>
                <c:rich>
                  <a:bodyPr/>
                  <a:lstStyle/>
                  <a:p>
                    <a:r>
                      <a:rPr lang="uk-UA"/>
                      <a:t>2023р. -</a:t>
                    </a:r>
                  </a:p>
                  <a:p>
                    <a:r>
                      <a:rPr lang="uk-UA"/>
                      <a:t>16 390,54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750328083989503E-2"/>
                  <c:y val="-8.458697871099452E-2"/>
                </c:manualLayout>
              </c:layout>
              <c:tx>
                <c:rich>
                  <a:bodyPr/>
                  <a:lstStyle/>
                  <a:p>
                    <a:r>
                      <a:rPr lang="uk-UA"/>
                      <a:t>2024р. - </a:t>
                    </a:r>
                  </a:p>
                  <a:p>
                    <a:r>
                      <a:rPr lang="uk-UA"/>
                      <a:t>17 979,17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ru-RU"/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диаграмма!$C$2:$D$2</c:f>
              <c:strCache>
                <c:ptCount val="2"/>
                <c:pt idx="0">
                  <c:v>2023р.</c:v>
                </c:pt>
                <c:pt idx="1">
                  <c:v>2024р.</c:v>
                </c:pt>
              </c:strCache>
            </c:strRef>
          </c:cat>
          <c:val>
            <c:numRef>
              <c:f>диаграмма!$C$3:$D$3</c:f>
              <c:numCache>
                <c:formatCode>#,##0.00</c:formatCode>
                <c:ptCount val="2"/>
                <c:pt idx="0">
                  <c:v>16390.54</c:v>
                </c:pt>
                <c:pt idx="1">
                  <c:v>17979.169999999998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19050</xdr:rowOff>
    </xdr:from>
    <xdr:to>
      <xdr:col>12</xdr:col>
      <xdr:colOff>333375</xdr:colOff>
      <xdr:row>18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14"/>
  <sheetViews>
    <sheetView tabSelected="1" view="pageBreakPreview" topLeftCell="A66" zoomScale="75" zoomScaleNormal="75" zoomScaleSheetLayoutView="75" workbookViewId="0">
      <selection activeCell="E83" sqref="E83"/>
    </sheetView>
  </sheetViews>
  <sheetFormatPr defaultColWidth="11" defaultRowHeight="15" x14ac:dyDescent="0.2"/>
  <cols>
    <col min="1" max="1" width="39.140625" style="36" customWidth="1"/>
    <col min="2" max="2" width="10.7109375" style="4" customWidth="1"/>
    <col min="3" max="3" width="13.140625" style="4" customWidth="1"/>
    <col min="4" max="4" width="13.140625" style="13" customWidth="1"/>
    <col min="5" max="5" width="12.85546875" style="12" customWidth="1"/>
    <col min="6" max="6" width="14.5703125" style="12" customWidth="1"/>
    <col min="7" max="7" width="19.140625" style="12" customWidth="1"/>
    <col min="8" max="8" width="33" style="12" customWidth="1"/>
    <col min="9" max="16384" width="11" style="12"/>
  </cols>
  <sheetData>
    <row r="1" spans="1:11" ht="15.75" hidden="1" customHeight="1" x14ac:dyDescent="0.3">
      <c r="A1" s="54"/>
      <c r="B1" s="31"/>
      <c r="C1" s="31" t="e">
        <f>#REF!/1000</f>
        <v>#REF!</v>
      </c>
      <c r="D1" s="32"/>
      <c r="E1" s="32" t="e">
        <f>#REF!/1000</f>
        <v>#REF!</v>
      </c>
      <c r="F1" s="32"/>
      <c r="G1" s="32"/>
      <c r="H1" s="32"/>
      <c r="I1" s="32" t="e">
        <f>#REF!/1000</f>
        <v>#REF!</v>
      </c>
      <c r="J1" s="32"/>
      <c r="K1" s="32"/>
    </row>
    <row r="2" spans="1:11" ht="15.75" hidden="1" customHeight="1" x14ac:dyDescent="0.25">
      <c r="A2" s="55"/>
      <c r="B2" s="5"/>
      <c r="C2" s="5"/>
      <c r="D2" s="10"/>
      <c r="E2" s="167" t="s">
        <v>76</v>
      </c>
      <c r="F2" s="167"/>
      <c r="G2" s="167"/>
    </row>
    <row r="3" spans="1:11" ht="15.75" hidden="1" customHeight="1" x14ac:dyDescent="0.25">
      <c r="A3" s="55"/>
      <c r="B3" s="5"/>
      <c r="C3" s="5"/>
      <c r="D3" s="10"/>
      <c r="E3" s="167" t="s">
        <v>77</v>
      </c>
      <c r="F3" s="167"/>
      <c r="G3" s="167"/>
    </row>
    <row r="4" spans="1:11" ht="15.75" hidden="1" customHeight="1" x14ac:dyDescent="0.25">
      <c r="A4" s="55"/>
      <c r="B4" s="5"/>
      <c r="C4" s="5"/>
      <c r="D4" s="10"/>
      <c r="E4" s="167" t="s">
        <v>78</v>
      </c>
      <c r="F4" s="167"/>
      <c r="G4" s="167"/>
    </row>
    <row r="5" spans="1:11" ht="11.25" hidden="1" customHeight="1" x14ac:dyDescent="0.25">
      <c r="A5" s="56"/>
      <c r="B5" s="5"/>
      <c r="C5" s="5"/>
      <c r="D5" s="6"/>
      <c r="E5" s="5"/>
      <c r="F5" s="11"/>
      <c r="G5" s="11"/>
    </row>
    <row r="6" spans="1:11" ht="22.5" hidden="1" customHeight="1" x14ac:dyDescent="0.25">
      <c r="A6" s="56"/>
      <c r="B6" s="5"/>
      <c r="C6" s="5"/>
      <c r="D6" s="6"/>
      <c r="E6" s="171" t="s">
        <v>142</v>
      </c>
      <c r="F6" s="171"/>
      <c r="G6" s="171"/>
    </row>
    <row r="7" spans="1:11" ht="19.5" hidden="1" customHeight="1" x14ac:dyDescent="0.25">
      <c r="A7" s="56"/>
      <c r="B7" s="90"/>
      <c r="C7" s="90"/>
      <c r="D7" s="6"/>
      <c r="E7" s="57" t="s">
        <v>156</v>
      </c>
      <c r="F7" s="91"/>
      <c r="G7" s="91"/>
    </row>
    <row r="8" spans="1:11" ht="15.75" hidden="1" customHeight="1" x14ac:dyDescent="0.25">
      <c r="A8" s="56"/>
      <c r="B8" s="90"/>
      <c r="C8" s="90"/>
      <c r="D8" s="6"/>
      <c r="E8" s="57" t="s">
        <v>143</v>
      </c>
      <c r="F8" s="91"/>
      <c r="G8" s="91"/>
    </row>
    <row r="9" spans="1:11" ht="17.25" hidden="1" customHeight="1" x14ac:dyDescent="0.25">
      <c r="A9" s="56"/>
      <c r="B9" s="90"/>
      <c r="C9" s="90"/>
      <c r="D9" s="6"/>
      <c r="E9" s="171" t="s">
        <v>144</v>
      </c>
      <c r="F9" s="171"/>
      <c r="G9" s="171"/>
    </row>
    <row r="10" spans="1:11" ht="20.25" hidden="1" customHeight="1" x14ac:dyDescent="0.25">
      <c r="A10" s="56"/>
      <c r="B10" s="5"/>
      <c r="C10" s="5"/>
      <c r="D10" s="6"/>
      <c r="E10" s="57" t="s">
        <v>145</v>
      </c>
      <c r="F10" s="11"/>
      <c r="G10" s="11"/>
    </row>
    <row r="11" spans="1:11" ht="20.25" customHeight="1" x14ac:dyDescent="0.25">
      <c r="A11" s="56"/>
      <c r="B11" s="95"/>
      <c r="C11" s="95"/>
      <c r="D11" s="6"/>
      <c r="E11" s="57"/>
      <c r="F11" s="160"/>
      <c r="G11" s="160" t="s">
        <v>157</v>
      </c>
    </row>
    <row r="12" spans="1:11" ht="20.25" customHeight="1" x14ac:dyDescent="0.25">
      <c r="A12" s="57"/>
      <c r="B12" s="5"/>
      <c r="C12" s="5"/>
      <c r="D12" s="6"/>
      <c r="E12" s="69"/>
      <c r="F12" s="69"/>
      <c r="G12" s="161" t="s">
        <v>35</v>
      </c>
      <c r="H12" s="27"/>
    </row>
    <row r="13" spans="1:11" ht="36" customHeight="1" x14ac:dyDescent="0.25">
      <c r="A13" s="169" t="s">
        <v>126</v>
      </c>
      <c r="B13" s="169"/>
      <c r="C13" s="169"/>
      <c r="D13" s="169"/>
      <c r="E13" s="169"/>
      <c r="F13" s="67" t="s">
        <v>3</v>
      </c>
      <c r="G13" s="1">
        <v>41779965</v>
      </c>
    </row>
    <row r="14" spans="1:11" ht="15.75" x14ac:dyDescent="0.25">
      <c r="A14" s="14" t="s">
        <v>23</v>
      </c>
      <c r="B14" s="166" t="s">
        <v>69</v>
      </c>
      <c r="C14" s="166"/>
      <c r="D14" s="166"/>
      <c r="E14" s="166"/>
      <c r="F14" s="68" t="s">
        <v>14</v>
      </c>
      <c r="G14" s="1">
        <v>150</v>
      </c>
    </row>
    <row r="15" spans="1:11" ht="15.75" x14ac:dyDescent="0.25">
      <c r="A15" s="14" t="s">
        <v>36</v>
      </c>
      <c r="B15" s="170" t="s">
        <v>160</v>
      </c>
      <c r="C15" s="170"/>
      <c r="D15" s="170"/>
      <c r="E15" s="170"/>
      <c r="F15" s="68" t="s">
        <v>37</v>
      </c>
      <c r="G15" s="1">
        <v>511700000</v>
      </c>
    </row>
    <row r="16" spans="1:11" ht="15.75" x14ac:dyDescent="0.25">
      <c r="A16" s="14" t="s">
        <v>94</v>
      </c>
      <c r="B16" s="168" t="s">
        <v>161</v>
      </c>
      <c r="C16" s="168"/>
      <c r="D16" s="168"/>
      <c r="E16" s="168"/>
      <c r="F16" s="68"/>
      <c r="G16" s="1"/>
    </row>
    <row r="17" spans="1:7" ht="15.75" x14ac:dyDescent="0.25">
      <c r="A17" s="14" t="s">
        <v>25</v>
      </c>
      <c r="B17" s="166" t="s">
        <v>95</v>
      </c>
      <c r="C17" s="166"/>
      <c r="D17" s="166"/>
      <c r="E17" s="166"/>
      <c r="F17" s="68"/>
      <c r="G17" s="1"/>
    </row>
    <row r="18" spans="1:7" ht="15.75" x14ac:dyDescent="0.25">
      <c r="A18" s="14" t="s">
        <v>24</v>
      </c>
      <c r="B18" s="166"/>
      <c r="C18" s="166"/>
      <c r="D18" s="166"/>
      <c r="E18" s="166"/>
      <c r="F18" s="68" t="s">
        <v>4</v>
      </c>
      <c r="G18" s="1" t="s">
        <v>70</v>
      </c>
    </row>
    <row r="19" spans="1:7" ht="15.75" x14ac:dyDescent="0.25">
      <c r="A19" s="14" t="s">
        <v>96</v>
      </c>
      <c r="B19" s="166" t="s">
        <v>97</v>
      </c>
      <c r="C19" s="166"/>
      <c r="D19" s="166"/>
      <c r="E19" s="166"/>
      <c r="F19" s="68"/>
      <c r="G19" s="72"/>
    </row>
    <row r="20" spans="1:7" ht="15.75" x14ac:dyDescent="0.25">
      <c r="A20" s="14" t="s">
        <v>38</v>
      </c>
      <c r="B20" s="166" t="s">
        <v>98</v>
      </c>
      <c r="C20" s="166"/>
      <c r="D20" s="166"/>
      <c r="E20" s="166"/>
      <c r="F20" s="68"/>
      <c r="G20" s="72"/>
    </row>
    <row r="21" spans="1:7" ht="15.75" x14ac:dyDescent="0.25">
      <c r="A21" s="14" t="s">
        <v>39</v>
      </c>
      <c r="B21" s="33">
        <v>49</v>
      </c>
      <c r="C21" s="7"/>
      <c r="D21" s="8"/>
      <c r="E21" s="34"/>
      <c r="F21" s="2"/>
      <c r="G21" s="73"/>
    </row>
    <row r="22" spans="1:7" ht="15.75" x14ac:dyDescent="0.25">
      <c r="A22" s="14" t="s">
        <v>20</v>
      </c>
      <c r="B22" s="175" t="s">
        <v>171</v>
      </c>
      <c r="C22" s="176"/>
      <c r="D22" s="176"/>
      <c r="E22" s="176"/>
      <c r="F22" s="3"/>
      <c r="G22" s="35"/>
    </row>
    <row r="23" spans="1:7" ht="15.75" x14ac:dyDescent="0.25">
      <c r="A23" s="14" t="s">
        <v>21</v>
      </c>
      <c r="B23" s="186"/>
      <c r="C23" s="187"/>
      <c r="D23" s="187"/>
      <c r="E23" s="187"/>
      <c r="F23" s="188"/>
      <c r="G23" s="74"/>
    </row>
    <row r="24" spans="1:7" ht="15.75" x14ac:dyDescent="0.25">
      <c r="A24" s="14" t="s">
        <v>22</v>
      </c>
      <c r="B24" s="70" t="s">
        <v>162</v>
      </c>
      <c r="C24" s="71"/>
      <c r="D24" s="71"/>
      <c r="E24" s="71"/>
      <c r="F24" s="71"/>
      <c r="G24" s="75"/>
    </row>
    <row r="25" spans="1:7" ht="11.25" customHeight="1" x14ac:dyDescent="0.2"/>
    <row r="26" spans="1:7" ht="20.25" x14ac:dyDescent="0.3">
      <c r="A26" s="177" t="s">
        <v>139</v>
      </c>
      <c r="B26" s="177"/>
      <c r="C26" s="177"/>
      <c r="D26" s="177"/>
      <c r="E26" s="177"/>
      <c r="F26" s="177"/>
      <c r="G26" s="177"/>
    </row>
    <row r="27" spans="1:7" ht="20.25" x14ac:dyDescent="0.3">
      <c r="A27" s="178" t="s">
        <v>155</v>
      </c>
      <c r="B27" s="178"/>
      <c r="C27" s="178"/>
      <c r="D27" s="178"/>
      <c r="E27" s="178"/>
      <c r="F27" s="178"/>
      <c r="G27" s="178"/>
    </row>
    <row r="28" spans="1:7" ht="21" thickBot="1" x14ac:dyDescent="0.35">
      <c r="A28" s="178" t="s">
        <v>163</v>
      </c>
      <c r="B28" s="178"/>
      <c r="C28" s="178"/>
      <c r="D28" s="178"/>
      <c r="E28" s="178"/>
      <c r="F28" s="178"/>
      <c r="G28" s="178"/>
    </row>
    <row r="29" spans="1:7" ht="18.75" customHeight="1" thickBot="1" x14ac:dyDescent="0.25">
      <c r="A29" s="179" t="s">
        <v>40</v>
      </c>
      <c r="B29" s="180"/>
      <c r="C29" s="180"/>
      <c r="D29" s="180"/>
      <c r="E29" s="180"/>
      <c r="F29" s="180"/>
      <c r="G29" s="181"/>
    </row>
    <row r="30" spans="1:7" ht="16.5" customHeight="1" thickBot="1" x14ac:dyDescent="0.25">
      <c r="A30" s="179" t="s">
        <v>41</v>
      </c>
      <c r="B30" s="180"/>
      <c r="C30" s="180"/>
      <c r="D30" s="180"/>
      <c r="E30" s="180"/>
      <c r="F30" s="180"/>
      <c r="G30" s="181"/>
    </row>
    <row r="31" spans="1:7" ht="18.600000000000001" customHeight="1" x14ac:dyDescent="0.2">
      <c r="A31" s="189"/>
      <c r="B31" s="191" t="s">
        <v>26</v>
      </c>
      <c r="C31" s="193" t="s">
        <v>140</v>
      </c>
      <c r="D31" s="182" t="s">
        <v>164</v>
      </c>
      <c r="E31" s="182" t="s">
        <v>165</v>
      </c>
      <c r="F31" s="182" t="s">
        <v>141</v>
      </c>
      <c r="G31" s="184" t="s">
        <v>147</v>
      </c>
    </row>
    <row r="32" spans="1:7" ht="63.6" customHeight="1" x14ac:dyDescent="0.2">
      <c r="A32" s="190"/>
      <c r="B32" s="192"/>
      <c r="C32" s="194"/>
      <c r="D32" s="183"/>
      <c r="E32" s="183"/>
      <c r="F32" s="183"/>
      <c r="G32" s="185"/>
    </row>
    <row r="33" spans="1:8" ht="20.25" customHeight="1" thickBot="1" x14ac:dyDescent="0.3">
      <c r="A33" s="124"/>
      <c r="B33" s="126">
        <v>1</v>
      </c>
      <c r="C33" s="125">
        <v>2</v>
      </c>
      <c r="D33" s="111">
        <v>3</v>
      </c>
      <c r="E33" s="110">
        <v>4</v>
      </c>
      <c r="F33" s="110">
        <v>5</v>
      </c>
      <c r="G33" s="112">
        <v>6</v>
      </c>
    </row>
    <row r="34" spans="1:8" ht="24" customHeight="1" thickBot="1" x14ac:dyDescent="0.25">
      <c r="A34" s="172" t="s">
        <v>52</v>
      </c>
      <c r="B34" s="173"/>
      <c r="C34" s="173"/>
      <c r="D34" s="173"/>
      <c r="E34" s="173"/>
      <c r="F34" s="173"/>
      <c r="G34" s="174"/>
    </row>
    <row r="35" spans="1:8" ht="36.75" customHeight="1" x14ac:dyDescent="0.25">
      <c r="A35" s="52" t="s">
        <v>42</v>
      </c>
      <c r="B35" s="128" t="s">
        <v>15</v>
      </c>
      <c r="C35" s="119"/>
      <c r="D35" s="120"/>
      <c r="E35" s="120"/>
      <c r="F35" s="120"/>
      <c r="G35" s="121"/>
    </row>
    <row r="36" spans="1:8" ht="20.45" customHeight="1" x14ac:dyDescent="0.25">
      <c r="A36" s="38" t="s">
        <v>32</v>
      </c>
      <c r="B36" s="129" t="s">
        <v>16</v>
      </c>
      <c r="C36" s="113"/>
      <c r="D36" s="40"/>
      <c r="E36" s="40"/>
      <c r="F36" s="40"/>
      <c r="G36" s="98"/>
    </row>
    <row r="37" spans="1:8" ht="20.45" customHeight="1" x14ac:dyDescent="0.25">
      <c r="A37" s="38" t="s">
        <v>43</v>
      </c>
      <c r="B37" s="129" t="s">
        <v>17</v>
      </c>
      <c r="C37" s="113"/>
      <c r="D37" s="40"/>
      <c r="E37" s="40"/>
      <c r="F37" s="40"/>
      <c r="G37" s="98"/>
    </row>
    <row r="38" spans="1:8" ht="31.5" x14ac:dyDescent="0.25">
      <c r="A38" s="41" t="s">
        <v>109</v>
      </c>
      <c r="B38" s="129" t="s">
        <v>18</v>
      </c>
      <c r="C38" s="113"/>
      <c r="D38" s="40"/>
      <c r="E38" s="40"/>
      <c r="F38" s="40"/>
      <c r="G38" s="98"/>
    </row>
    <row r="39" spans="1:8" s="15" customFormat="1" ht="47.45" customHeight="1" x14ac:dyDescent="0.25">
      <c r="A39" s="42" t="s">
        <v>91</v>
      </c>
      <c r="B39" s="129" t="s">
        <v>44</v>
      </c>
      <c r="C39" s="113"/>
      <c r="D39" s="40"/>
      <c r="E39" s="40"/>
      <c r="F39" s="40"/>
      <c r="G39" s="98"/>
    </row>
    <row r="40" spans="1:8" ht="31.5" x14ac:dyDescent="0.25">
      <c r="A40" s="41" t="s">
        <v>110</v>
      </c>
      <c r="B40" s="129" t="s">
        <v>45</v>
      </c>
      <c r="C40" s="113"/>
      <c r="D40" s="40"/>
      <c r="E40" s="40"/>
      <c r="F40" s="40"/>
      <c r="G40" s="98"/>
    </row>
    <row r="41" spans="1:8" ht="31.5" x14ac:dyDescent="0.25">
      <c r="A41" s="41" t="s">
        <v>111</v>
      </c>
      <c r="B41" s="129" t="s">
        <v>46</v>
      </c>
      <c r="C41" s="113"/>
      <c r="D41" s="40"/>
      <c r="E41" s="40"/>
      <c r="F41" s="40"/>
      <c r="G41" s="98"/>
    </row>
    <row r="42" spans="1:8" ht="47.25" x14ac:dyDescent="0.25">
      <c r="A42" s="41" t="s">
        <v>148</v>
      </c>
      <c r="B42" s="130" t="s">
        <v>71</v>
      </c>
      <c r="C42" s="162">
        <v>16390.54</v>
      </c>
      <c r="D42" s="82">
        <v>20069.400000000001</v>
      </c>
      <c r="E42" s="82">
        <v>17079.169999999998</v>
      </c>
      <c r="F42" s="43">
        <f>E42-D42</f>
        <v>-2990.2300000000032</v>
      </c>
      <c r="G42" s="99">
        <f>E42/D42*100</f>
        <v>85.100551087725577</v>
      </c>
      <c r="H42" s="29"/>
    </row>
    <row r="43" spans="1:8" ht="25.9" customHeight="1" x14ac:dyDescent="0.2">
      <c r="A43" s="76" t="s">
        <v>92</v>
      </c>
      <c r="B43" s="130" t="s">
        <v>93</v>
      </c>
      <c r="C43" s="162"/>
      <c r="D43" s="82">
        <v>900</v>
      </c>
      <c r="E43" s="82">
        <v>900</v>
      </c>
      <c r="F43" s="39"/>
      <c r="G43" s="100"/>
    </row>
    <row r="44" spans="1:8" ht="31.5" x14ac:dyDescent="0.25">
      <c r="A44" s="41" t="s">
        <v>112</v>
      </c>
      <c r="B44" s="129" t="s">
        <v>47</v>
      </c>
      <c r="C44" s="162">
        <v>2007.9</v>
      </c>
      <c r="D44" s="82">
        <v>531.89</v>
      </c>
      <c r="E44" s="82">
        <v>1129.96</v>
      </c>
      <c r="F44" s="43">
        <f>E44-D44</f>
        <v>598.07000000000005</v>
      </c>
      <c r="G44" s="99">
        <f>E44/D44*100</f>
        <v>212.44242230536389</v>
      </c>
    </row>
    <row r="45" spans="1:8" ht="16.5" thickBot="1" x14ac:dyDescent="0.3">
      <c r="A45" s="58" t="s">
        <v>113</v>
      </c>
      <c r="B45" s="131" t="s">
        <v>48</v>
      </c>
      <c r="C45" s="115"/>
      <c r="D45" s="83"/>
      <c r="E45" s="83"/>
      <c r="F45" s="83"/>
      <c r="G45" s="116"/>
    </row>
    <row r="46" spans="1:8" ht="23.45" customHeight="1" thickBot="1" x14ac:dyDescent="0.25">
      <c r="A46" s="77" t="s">
        <v>34</v>
      </c>
      <c r="B46" s="132" t="s">
        <v>100</v>
      </c>
      <c r="C46" s="127">
        <f>C42+C39+C44</f>
        <v>18398.440000000002</v>
      </c>
      <c r="D46" s="44">
        <f>D42+D39+D43+D44</f>
        <v>21501.29</v>
      </c>
      <c r="E46" s="44">
        <f>E42+E39+E43+E44</f>
        <v>19109.129999999997</v>
      </c>
      <c r="F46" s="44">
        <f>F42+F39+F44</f>
        <v>-2392.160000000003</v>
      </c>
      <c r="G46" s="86">
        <f>E46/D46*100</f>
        <v>88.874341958087157</v>
      </c>
      <c r="H46" s="29"/>
    </row>
    <row r="47" spans="1:8" ht="24" customHeight="1" thickBot="1" x14ac:dyDescent="0.25">
      <c r="A47" s="200" t="s">
        <v>53</v>
      </c>
      <c r="B47" s="201"/>
      <c r="C47" s="201"/>
      <c r="D47" s="201"/>
      <c r="E47" s="201"/>
      <c r="F47" s="201"/>
      <c r="G47" s="202"/>
    </row>
    <row r="48" spans="1:8" ht="31.5" x14ac:dyDescent="0.25">
      <c r="A48" s="37" t="s">
        <v>114</v>
      </c>
      <c r="B48" s="134" t="s">
        <v>27</v>
      </c>
      <c r="C48" s="117">
        <f>C55+C59</f>
        <v>18398.440000000002</v>
      </c>
      <c r="D48" s="117">
        <f>D59</f>
        <v>20969.400000000001</v>
      </c>
      <c r="E48" s="117">
        <f>E59</f>
        <v>17979.170000000002</v>
      </c>
      <c r="F48" s="117">
        <f>E48-D48</f>
        <v>-2990.2299999999996</v>
      </c>
      <c r="G48" s="118">
        <f>E48/D48*100</f>
        <v>85.740030711417589</v>
      </c>
      <c r="H48" s="29"/>
    </row>
    <row r="49" spans="1:8" ht="31.5" x14ac:dyDescent="0.25">
      <c r="A49" s="61" t="s">
        <v>115</v>
      </c>
      <c r="B49" s="129" t="s">
        <v>101</v>
      </c>
      <c r="C49" s="43">
        <f t="shared" ref="C49" si="0">C50+C51+C54+C55+C59</f>
        <v>18398.440000000002</v>
      </c>
      <c r="D49" s="43">
        <f>D50+D51+D54+D59</f>
        <v>20969.400000000001</v>
      </c>
      <c r="E49" s="43">
        <f>E50+E51+E54+E59</f>
        <v>17979.170000000002</v>
      </c>
      <c r="F49" s="43">
        <f>E49-D49</f>
        <v>-2990.2299999999996</v>
      </c>
      <c r="G49" s="99">
        <f>E49/D49*100</f>
        <v>85.740030711417589</v>
      </c>
    </row>
    <row r="50" spans="1:8" ht="31.5" x14ac:dyDescent="0.25">
      <c r="A50" s="41" t="s">
        <v>116</v>
      </c>
      <c r="B50" s="129" t="s">
        <v>28</v>
      </c>
      <c r="C50" s="113"/>
      <c r="D50" s="39"/>
      <c r="E50" s="39"/>
      <c r="F50" s="39"/>
      <c r="G50" s="100"/>
    </row>
    <row r="51" spans="1:8" ht="31.5" x14ac:dyDescent="0.25">
      <c r="A51" s="41" t="s">
        <v>117</v>
      </c>
      <c r="B51" s="195" t="s">
        <v>29</v>
      </c>
      <c r="C51" s="113"/>
      <c r="D51" s="39"/>
      <c r="E51" s="39"/>
      <c r="F51" s="39"/>
      <c r="G51" s="100"/>
    </row>
    <row r="52" spans="1:8" ht="15.75" x14ac:dyDescent="0.25">
      <c r="A52" s="60" t="s">
        <v>89</v>
      </c>
      <c r="B52" s="195"/>
      <c r="C52" s="113"/>
      <c r="D52" s="39"/>
      <c r="E52" s="39"/>
      <c r="F52" s="39"/>
      <c r="G52" s="100"/>
    </row>
    <row r="53" spans="1:8" ht="15.75" x14ac:dyDescent="0.25">
      <c r="A53" s="60" t="s">
        <v>90</v>
      </c>
      <c r="B53" s="195"/>
      <c r="C53" s="113"/>
      <c r="D53" s="39"/>
      <c r="E53" s="39"/>
      <c r="F53" s="39"/>
      <c r="G53" s="100"/>
    </row>
    <row r="54" spans="1:8" ht="31.5" x14ac:dyDescent="0.25">
      <c r="A54" s="41" t="s">
        <v>118</v>
      </c>
      <c r="B54" s="129" t="s">
        <v>30</v>
      </c>
      <c r="C54" s="113"/>
      <c r="D54" s="39"/>
      <c r="E54" s="39"/>
      <c r="F54" s="39"/>
      <c r="G54" s="100"/>
    </row>
    <row r="55" spans="1:8" ht="31.5" x14ac:dyDescent="0.25">
      <c r="A55" s="60" t="s">
        <v>119</v>
      </c>
      <c r="B55" s="129" t="s">
        <v>31</v>
      </c>
      <c r="C55" s="162">
        <v>2007.9</v>
      </c>
      <c r="D55" s="82">
        <v>531.89</v>
      </c>
      <c r="E55" s="82">
        <v>1129.96</v>
      </c>
      <c r="F55" s="43">
        <f>E55-D55</f>
        <v>598.07000000000005</v>
      </c>
      <c r="G55" s="99">
        <f>E55/D55*100</f>
        <v>212.44242230536389</v>
      </c>
    </row>
    <row r="56" spans="1:8" ht="15.75" x14ac:dyDescent="0.25">
      <c r="A56" s="60" t="s">
        <v>99</v>
      </c>
      <c r="B56" s="129" t="s">
        <v>33</v>
      </c>
      <c r="C56" s="113"/>
      <c r="D56" s="39"/>
      <c r="E56" s="39"/>
      <c r="F56" s="39"/>
      <c r="G56" s="100"/>
    </row>
    <row r="57" spans="1:8" ht="31.5" x14ac:dyDescent="0.25">
      <c r="A57" s="41" t="s">
        <v>120</v>
      </c>
      <c r="B57" s="129" t="s">
        <v>49</v>
      </c>
      <c r="C57" s="113"/>
      <c r="D57" s="39"/>
      <c r="E57" s="39"/>
      <c r="F57" s="39"/>
      <c r="G57" s="100"/>
    </row>
    <row r="58" spans="1:8" ht="31.5" x14ac:dyDescent="0.25">
      <c r="A58" s="41" t="s">
        <v>121</v>
      </c>
      <c r="B58" s="129" t="s">
        <v>50</v>
      </c>
      <c r="C58" s="122"/>
      <c r="D58" s="39"/>
      <c r="E58" s="39"/>
      <c r="F58" s="39"/>
      <c r="G58" s="100"/>
    </row>
    <row r="59" spans="1:8" ht="60" customHeight="1" x14ac:dyDescent="0.2">
      <c r="A59" s="80" t="s">
        <v>79</v>
      </c>
      <c r="B59" s="135" t="s">
        <v>72</v>
      </c>
      <c r="C59" s="43">
        <f>C61+C71</f>
        <v>16390.54</v>
      </c>
      <c r="D59" s="43">
        <f>D61+D71</f>
        <v>20969.400000000001</v>
      </c>
      <c r="E59" s="43">
        <f>E61+E71</f>
        <v>17979.170000000002</v>
      </c>
      <c r="F59" s="43">
        <f>E59-D59</f>
        <v>-2990.2299999999996</v>
      </c>
      <c r="G59" s="99">
        <f>E59/D59*100</f>
        <v>85.740030711417589</v>
      </c>
    </row>
    <row r="60" spans="1:8" ht="72.75" customHeight="1" x14ac:dyDescent="0.2">
      <c r="A60" s="80" t="s">
        <v>137</v>
      </c>
      <c r="B60" s="135" t="s">
        <v>72</v>
      </c>
      <c r="C60" s="114">
        <f>C61</f>
        <v>16390.54</v>
      </c>
      <c r="D60" s="30">
        <f t="shared" ref="D60:E60" si="1">D61</f>
        <v>20969.400000000001</v>
      </c>
      <c r="E60" s="30">
        <f t="shared" si="1"/>
        <v>17979.170000000002</v>
      </c>
      <c r="F60" s="43">
        <f>E60-D60</f>
        <v>-2990.2299999999996</v>
      </c>
      <c r="G60" s="99">
        <f>E60/D60*100</f>
        <v>85.740030711417589</v>
      </c>
    </row>
    <row r="61" spans="1:8" ht="29.45" customHeight="1" x14ac:dyDescent="0.2">
      <c r="A61" s="76" t="s">
        <v>122</v>
      </c>
      <c r="B61" s="129" t="s">
        <v>80</v>
      </c>
      <c r="C61" s="123">
        <f>C62+C63+C64+C65+C66+C67+C68</f>
        <v>16390.54</v>
      </c>
      <c r="D61" s="45">
        <f>SUM(D62:D68)</f>
        <v>20969.400000000001</v>
      </c>
      <c r="E61" s="45">
        <f>SUM(E62:E68)</f>
        <v>17979.170000000002</v>
      </c>
      <c r="F61" s="45">
        <f>E61-D61</f>
        <v>-2990.2299999999996</v>
      </c>
      <c r="G61" s="101">
        <f>E61/D61*100</f>
        <v>85.740030711417589</v>
      </c>
      <c r="H61" s="29"/>
    </row>
    <row r="62" spans="1:8" ht="15.75" x14ac:dyDescent="0.2">
      <c r="A62" s="78" t="s">
        <v>102</v>
      </c>
      <c r="B62" s="129" t="s">
        <v>81</v>
      </c>
      <c r="C62" s="162">
        <v>13428</v>
      </c>
      <c r="D62" s="82">
        <v>14946.08</v>
      </c>
      <c r="E62" s="82">
        <v>13965.83</v>
      </c>
      <c r="F62" s="43">
        <f t="shared" ref="F62:F66" si="2">E62-D62</f>
        <v>-980.25</v>
      </c>
      <c r="G62" s="99">
        <f t="shared" ref="G62:G66" si="3">E62/D62*100</f>
        <v>93.441424105852505</v>
      </c>
      <c r="H62" s="63"/>
    </row>
    <row r="63" spans="1:8" ht="15.75" x14ac:dyDescent="0.2">
      <c r="A63" s="78" t="s">
        <v>103</v>
      </c>
      <c r="B63" s="129" t="s">
        <v>82</v>
      </c>
      <c r="C63" s="162">
        <v>2915.51</v>
      </c>
      <c r="D63" s="82">
        <v>3224.91</v>
      </c>
      <c r="E63" s="82">
        <v>3001.92</v>
      </c>
      <c r="F63" s="43">
        <f t="shared" si="2"/>
        <v>-222.98999999999978</v>
      </c>
      <c r="G63" s="99">
        <f t="shared" si="3"/>
        <v>93.085388429444549</v>
      </c>
      <c r="H63" s="29"/>
    </row>
    <row r="64" spans="1:8" ht="31.5" x14ac:dyDescent="0.2">
      <c r="A64" s="78" t="s">
        <v>104</v>
      </c>
      <c r="B64" s="129" t="s">
        <v>83</v>
      </c>
      <c r="C64" s="162">
        <v>12.77</v>
      </c>
      <c r="D64" s="82">
        <v>1181.9100000000001</v>
      </c>
      <c r="E64" s="82">
        <v>65.06</v>
      </c>
      <c r="F64" s="43">
        <f t="shared" si="2"/>
        <v>-1116.8500000000001</v>
      </c>
      <c r="G64" s="99">
        <f t="shared" si="3"/>
        <v>5.5046492541733292</v>
      </c>
    </row>
    <row r="65" spans="1:8" ht="47.25" x14ac:dyDescent="0.2">
      <c r="A65" s="78" t="s">
        <v>146</v>
      </c>
      <c r="B65" s="129" t="s">
        <v>84</v>
      </c>
      <c r="C65" s="162">
        <v>20.97</v>
      </c>
      <c r="D65" s="82">
        <v>654.15</v>
      </c>
      <c r="E65" s="82">
        <v>11.4</v>
      </c>
      <c r="F65" s="43">
        <f t="shared" si="2"/>
        <v>-642.75</v>
      </c>
      <c r="G65" s="99">
        <f t="shared" si="3"/>
        <v>1.7427195597340062</v>
      </c>
    </row>
    <row r="66" spans="1:8" ht="31.5" x14ac:dyDescent="0.2">
      <c r="A66" s="78" t="s">
        <v>123</v>
      </c>
      <c r="B66" s="129" t="s">
        <v>85</v>
      </c>
      <c r="C66" s="162">
        <v>13.29</v>
      </c>
      <c r="D66" s="82">
        <v>14.95</v>
      </c>
      <c r="E66" s="82">
        <v>4.96</v>
      </c>
      <c r="F66" s="43">
        <f t="shared" si="2"/>
        <v>-9.9899999999999984</v>
      </c>
      <c r="G66" s="99">
        <f t="shared" si="3"/>
        <v>33.177257525083611</v>
      </c>
    </row>
    <row r="67" spans="1:8" s="15" customFormat="1" ht="15.75" x14ac:dyDescent="0.25">
      <c r="A67" s="78" t="s">
        <v>86</v>
      </c>
      <c r="B67" s="129" t="s">
        <v>87</v>
      </c>
      <c r="C67" s="114">
        <v>0</v>
      </c>
      <c r="D67" s="43">
        <v>47.4</v>
      </c>
      <c r="E67" s="43">
        <v>30</v>
      </c>
      <c r="F67" s="43">
        <f t="shared" ref="F67:F68" si="4">E67-D67</f>
        <v>-17.399999999999999</v>
      </c>
      <c r="G67" s="99">
        <f t="shared" ref="G67:G68" si="5">E67/D67*100</f>
        <v>63.291139240506332</v>
      </c>
      <c r="H67" s="12"/>
    </row>
    <row r="68" spans="1:8" ht="15.75" x14ac:dyDescent="0.25">
      <c r="A68" s="61" t="s">
        <v>105</v>
      </c>
      <c r="B68" s="136" t="s">
        <v>88</v>
      </c>
      <c r="C68" s="114">
        <v>0</v>
      </c>
      <c r="D68" s="43">
        <v>900</v>
      </c>
      <c r="E68" s="43">
        <v>900</v>
      </c>
      <c r="F68" s="43">
        <f t="shared" si="4"/>
        <v>0</v>
      </c>
      <c r="G68" s="99">
        <f t="shared" si="5"/>
        <v>100</v>
      </c>
    </row>
    <row r="69" spans="1:8" ht="16.5" thickBot="1" x14ac:dyDescent="0.3">
      <c r="A69" s="41" t="s">
        <v>124</v>
      </c>
      <c r="B69" s="129" t="s">
        <v>51</v>
      </c>
      <c r="C69" s="114"/>
      <c r="D69" s="43"/>
      <c r="E69" s="43"/>
      <c r="F69" s="43"/>
      <c r="G69" s="99"/>
    </row>
    <row r="70" spans="1:8" ht="150.6" hidden="1" customHeight="1" x14ac:dyDescent="0.2">
      <c r="A70" s="80" t="s">
        <v>138</v>
      </c>
      <c r="B70" s="129" t="s">
        <v>1</v>
      </c>
      <c r="C70" s="43">
        <f>C71</f>
        <v>0</v>
      </c>
      <c r="D70" s="43">
        <f>D71</f>
        <v>0</v>
      </c>
      <c r="E70" s="43">
        <f t="shared" ref="E70" si="6">E71</f>
        <v>0</v>
      </c>
      <c r="F70" s="43">
        <f t="shared" ref="F70:F74" si="7">E70-D70</f>
        <v>0</v>
      </c>
      <c r="G70" s="99"/>
    </row>
    <row r="71" spans="1:8" ht="15.75" hidden="1" x14ac:dyDescent="0.2">
      <c r="A71" s="76" t="s">
        <v>122</v>
      </c>
      <c r="B71" s="129" t="s">
        <v>127</v>
      </c>
      <c r="C71" s="45">
        <f>C74+C72+C73+C75</f>
        <v>0</v>
      </c>
      <c r="D71" s="45">
        <f>D74+D72+D73+D75</f>
        <v>0</v>
      </c>
      <c r="E71" s="45">
        <f>E72+E73+E74</f>
        <v>0</v>
      </c>
      <c r="F71" s="43">
        <f t="shared" si="7"/>
        <v>0</v>
      </c>
      <c r="G71" s="99"/>
    </row>
    <row r="72" spans="1:8" ht="15.75" hidden="1" x14ac:dyDescent="0.2">
      <c r="A72" s="78" t="s">
        <v>102</v>
      </c>
      <c r="B72" s="129" t="s">
        <v>128</v>
      </c>
      <c r="C72" s="162"/>
      <c r="D72" s="43">
        <v>0</v>
      </c>
      <c r="E72" s="43">
        <v>0</v>
      </c>
      <c r="F72" s="43">
        <f t="shared" si="7"/>
        <v>0</v>
      </c>
      <c r="G72" s="99"/>
    </row>
    <row r="73" spans="1:8" ht="15.75" hidden="1" x14ac:dyDescent="0.2">
      <c r="A73" s="78" t="s">
        <v>103</v>
      </c>
      <c r="B73" s="129" t="s">
        <v>129</v>
      </c>
      <c r="C73" s="162"/>
      <c r="D73" s="43">
        <v>0</v>
      </c>
      <c r="E73" s="43">
        <v>0</v>
      </c>
      <c r="F73" s="43">
        <f t="shared" si="7"/>
        <v>0</v>
      </c>
      <c r="G73" s="99"/>
    </row>
    <row r="74" spans="1:8" ht="31.5" hidden="1" x14ac:dyDescent="0.2">
      <c r="A74" s="78" t="s">
        <v>104</v>
      </c>
      <c r="B74" s="129" t="s">
        <v>130</v>
      </c>
      <c r="C74" s="162"/>
      <c r="D74" s="43">
        <v>0</v>
      </c>
      <c r="E74" s="43">
        <v>0</v>
      </c>
      <c r="F74" s="43">
        <f t="shared" si="7"/>
        <v>0</v>
      </c>
      <c r="G74" s="99"/>
    </row>
    <row r="75" spans="1:8" ht="47.25" hidden="1" x14ac:dyDescent="0.2">
      <c r="A75" s="78" t="s">
        <v>146</v>
      </c>
      <c r="B75" s="129" t="s">
        <v>131</v>
      </c>
      <c r="C75" s="114"/>
      <c r="D75" s="43"/>
      <c r="E75" s="43"/>
      <c r="F75" s="39"/>
      <c r="G75" s="99"/>
    </row>
    <row r="76" spans="1:8" ht="31.5" hidden="1" x14ac:dyDescent="0.2">
      <c r="A76" s="78" t="s">
        <v>123</v>
      </c>
      <c r="B76" s="129" t="s">
        <v>132</v>
      </c>
      <c r="C76" s="114"/>
      <c r="D76" s="43"/>
      <c r="E76" s="43"/>
      <c r="F76" s="43"/>
      <c r="G76" s="99"/>
    </row>
    <row r="77" spans="1:8" ht="15.75" hidden="1" x14ac:dyDescent="0.2">
      <c r="A77" s="78" t="s">
        <v>86</v>
      </c>
      <c r="B77" s="129" t="s">
        <v>133</v>
      </c>
      <c r="C77" s="114"/>
      <c r="D77" s="43"/>
      <c r="E77" s="43"/>
      <c r="F77" s="43"/>
      <c r="G77" s="99"/>
    </row>
    <row r="78" spans="1:8" ht="15.75" hidden="1" x14ac:dyDescent="0.2">
      <c r="A78" s="79" t="s">
        <v>105</v>
      </c>
      <c r="B78" s="129" t="s">
        <v>134</v>
      </c>
      <c r="C78" s="114"/>
      <c r="D78" s="43"/>
      <c r="E78" s="43"/>
      <c r="F78" s="43"/>
      <c r="G78" s="99"/>
    </row>
    <row r="79" spans="1:8" ht="16.5" hidden="1" thickBot="1" x14ac:dyDescent="0.3">
      <c r="A79" s="58" t="s">
        <v>124</v>
      </c>
      <c r="B79" s="131" t="s">
        <v>5</v>
      </c>
      <c r="C79" s="139"/>
      <c r="D79" s="64"/>
      <c r="E79" s="64"/>
      <c r="F79" s="64"/>
      <c r="G79" s="140"/>
    </row>
    <row r="80" spans="1:8" ht="21" customHeight="1" thickBot="1" x14ac:dyDescent="0.3">
      <c r="A80" s="59" t="s">
        <v>19</v>
      </c>
      <c r="B80" s="132" t="s">
        <v>1</v>
      </c>
      <c r="C80" s="44">
        <f>C62+C63+C64+C65+C66+C67+C68+C50+C51+C54+C55+C72+C73+C74+C75</f>
        <v>18398.440000000002</v>
      </c>
      <c r="D80" s="44">
        <f>D62+D63+D64+D65+D66+D67+D68+D50+D51+D54+D55+D72+D73+D74+D75</f>
        <v>21501.29</v>
      </c>
      <c r="E80" s="44">
        <f>E62+E63+E64+E65+E66+E67+E68+E50+E51+E54+E55+E72+E73+E74+E75</f>
        <v>19109.13</v>
      </c>
      <c r="F80" s="44">
        <f>E80-D80</f>
        <v>-2392.16</v>
      </c>
      <c r="G80" s="86">
        <f>E80/D80*100</f>
        <v>88.874341958087172</v>
      </c>
      <c r="H80" s="29"/>
    </row>
    <row r="81" spans="1:7" ht="22.5" customHeight="1" x14ac:dyDescent="0.2">
      <c r="A81" s="141" t="s">
        <v>54</v>
      </c>
      <c r="B81" s="142" t="s">
        <v>5</v>
      </c>
      <c r="C81" s="143"/>
      <c r="D81" s="85"/>
      <c r="E81" s="85"/>
      <c r="F81" s="85"/>
      <c r="G81" s="144"/>
    </row>
    <row r="82" spans="1:7" ht="25.9" customHeight="1" x14ac:dyDescent="0.2">
      <c r="A82" s="76" t="s">
        <v>55</v>
      </c>
      <c r="B82" s="137" t="s">
        <v>6</v>
      </c>
      <c r="C82" s="46">
        <f>C46-C48</f>
        <v>0</v>
      </c>
      <c r="D82" s="46">
        <v>0</v>
      </c>
      <c r="E82" s="46">
        <v>0</v>
      </c>
      <c r="F82" s="43">
        <f t="shared" ref="F82" si="8">E82-D82</f>
        <v>0</v>
      </c>
      <c r="G82" s="102"/>
    </row>
    <row r="83" spans="1:7" ht="49.9" customHeight="1" x14ac:dyDescent="0.2">
      <c r="A83" s="76" t="s">
        <v>106</v>
      </c>
      <c r="B83" s="137" t="s">
        <v>7</v>
      </c>
      <c r="C83" s="133"/>
      <c r="D83" s="84"/>
      <c r="E83" s="51"/>
      <c r="F83" s="51"/>
      <c r="G83" s="103"/>
    </row>
    <row r="84" spans="1:7" ht="25.9" customHeight="1" x14ac:dyDescent="0.2">
      <c r="A84" s="76" t="s">
        <v>57</v>
      </c>
      <c r="B84" s="137" t="s">
        <v>8</v>
      </c>
      <c r="C84" s="133"/>
      <c r="D84" s="84"/>
      <c r="E84" s="51"/>
      <c r="F84" s="51"/>
      <c r="G84" s="103"/>
    </row>
    <row r="85" spans="1:7" ht="63.75" customHeight="1" x14ac:dyDescent="0.2">
      <c r="A85" s="76" t="s">
        <v>152</v>
      </c>
      <c r="B85" s="137" t="s">
        <v>9</v>
      </c>
      <c r="C85" s="48">
        <v>0</v>
      </c>
      <c r="D85" s="48">
        <v>0</v>
      </c>
      <c r="E85" s="48">
        <v>0</v>
      </c>
      <c r="F85" s="39">
        <f t="shared" ref="F85" si="9">E85-D85</f>
        <v>0</v>
      </c>
      <c r="G85" s="104"/>
    </row>
    <row r="86" spans="1:7" ht="15.75" x14ac:dyDescent="0.2">
      <c r="A86" s="76" t="s">
        <v>153</v>
      </c>
      <c r="B86" s="137" t="s">
        <v>10</v>
      </c>
      <c r="C86" s="51"/>
      <c r="D86" s="51"/>
      <c r="E86" s="51"/>
      <c r="F86" s="51"/>
      <c r="G86" s="103"/>
    </row>
    <row r="87" spans="1:7" ht="35.450000000000003" customHeight="1" x14ac:dyDescent="0.2">
      <c r="A87" s="76" t="s">
        <v>107</v>
      </c>
      <c r="B87" s="165" t="s">
        <v>11</v>
      </c>
      <c r="C87" s="30">
        <v>0</v>
      </c>
      <c r="D87" s="30">
        <v>0</v>
      </c>
      <c r="E87" s="30">
        <v>0</v>
      </c>
      <c r="F87" s="43">
        <f t="shared" ref="F87:F89" si="10">E87-D87</f>
        <v>0</v>
      </c>
      <c r="G87" s="105"/>
    </row>
    <row r="88" spans="1:7" ht="15.75" x14ac:dyDescent="0.2">
      <c r="A88" s="80" t="s">
        <v>154</v>
      </c>
      <c r="B88" s="165" t="s">
        <v>12</v>
      </c>
      <c r="C88" s="30">
        <v>0</v>
      </c>
      <c r="D88" s="30">
        <v>0</v>
      </c>
      <c r="E88" s="30">
        <v>0</v>
      </c>
      <c r="F88" s="43">
        <f t="shared" si="10"/>
        <v>0</v>
      </c>
      <c r="G88" s="105"/>
    </row>
    <row r="89" spans="1:7" ht="15.75" x14ac:dyDescent="0.2">
      <c r="A89" s="76" t="s">
        <v>56</v>
      </c>
      <c r="B89" s="165" t="s">
        <v>168</v>
      </c>
      <c r="C89" s="30">
        <v>0</v>
      </c>
      <c r="D89" s="30">
        <v>0</v>
      </c>
      <c r="E89" s="30">
        <v>0</v>
      </c>
      <c r="F89" s="43">
        <f t="shared" si="10"/>
        <v>0</v>
      </c>
      <c r="G89" s="105"/>
    </row>
    <row r="90" spans="1:7" ht="16.5" thickBot="1" x14ac:dyDescent="0.3">
      <c r="A90" s="58" t="s">
        <v>57</v>
      </c>
      <c r="B90" s="145" t="s">
        <v>169</v>
      </c>
      <c r="C90" s="146"/>
      <c r="D90" s="87"/>
      <c r="E90" s="87"/>
      <c r="F90" s="87"/>
      <c r="G90" s="147"/>
    </row>
    <row r="91" spans="1:7" ht="16.5" thickBot="1" x14ac:dyDescent="0.25">
      <c r="A91" s="196" t="s">
        <v>58</v>
      </c>
      <c r="B91" s="197"/>
      <c r="C91" s="197"/>
      <c r="D91" s="197"/>
      <c r="E91" s="197"/>
      <c r="F91" s="197"/>
      <c r="G91" s="198"/>
    </row>
    <row r="92" spans="1:7" ht="15.75" x14ac:dyDescent="0.25">
      <c r="A92" s="88" t="s">
        <v>59</v>
      </c>
      <c r="B92" s="156"/>
      <c r="C92" s="152"/>
      <c r="D92" s="89"/>
      <c r="E92" s="89"/>
      <c r="F92" s="89"/>
      <c r="G92" s="148"/>
    </row>
    <row r="93" spans="1:7" ht="15.75" x14ac:dyDescent="0.25">
      <c r="A93" s="41" t="s">
        <v>73</v>
      </c>
      <c r="B93" s="165" t="s">
        <v>13</v>
      </c>
      <c r="C93" s="153"/>
      <c r="D93" s="47"/>
      <c r="E93" s="47"/>
      <c r="F93" s="47"/>
      <c r="G93" s="106"/>
    </row>
    <row r="94" spans="1:7" ht="15.75" x14ac:dyDescent="0.25">
      <c r="A94" s="41" t="s">
        <v>108</v>
      </c>
      <c r="B94" s="165" t="s">
        <v>2</v>
      </c>
      <c r="C94" s="153"/>
      <c r="D94" s="47"/>
      <c r="E94" s="47"/>
      <c r="F94" s="47"/>
      <c r="G94" s="106"/>
    </row>
    <row r="95" spans="1:7" s="9" customFormat="1" ht="15.75" x14ac:dyDescent="0.25">
      <c r="A95" s="41" t="s">
        <v>151</v>
      </c>
      <c r="B95" s="165" t="s">
        <v>61</v>
      </c>
      <c r="C95" s="154"/>
      <c r="D95" s="49"/>
      <c r="E95" s="49"/>
      <c r="F95" s="49"/>
      <c r="G95" s="107"/>
    </row>
    <row r="96" spans="1:7" s="9" customFormat="1" ht="49.15" customHeight="1" thickBot="1" x14ac:dyDescent="0.25">
      <c r="A96" s="81" t="s">
        <v>68</v>
      </c>
      <c r="B96" s="138" t="s">
        <v>62</v>
      </c>
      <c r="C96" s="155"/>
      <c r="D96" s="87"/>
      <c r="E96" s="87"/>
      <c r="F96" s="87"/>
      <c r="G96" s="147"/>
    </row>
    <row r="97" spans="1:7" ht="16.5" thickBot="1" x14ac:dyDescent="0.25">
      <c r="A97" s="196" t="s">
        <v>63</v>
      </c>
      <c r="B97" s="197"/>
      <c r="C97" s="197"/>
      <c r="D97" s="197"/>
      <c r="E97" s="197"/>
      <c r="F97" s="197"/>
      <c r="G97" s="198"/>
    </row>
    <row r="98" spans="1:7" ht="15.75" x14ac:dyDescent="0.25">
      <c r="A98" s="88" t="s">
        <v>60</v>
      </c>
      <c r="B98" s="128" t="s">
        <v>64</v>
      </c>
      <c r="C98" s="157"/>
      <c r="D98" s="149"/>
      <c r="E98" s="150" t="s">
        <v>0</v>
      </c>
      <c r="F98" s="150" t="s">
        <v>0</v>
      </c>
      <c r="G98" s="151" t="s">
        <v>0</v>
      </c>
    </row>
    <row r="99" spans="1:7" ht="15.75" x14ac:dyDescent="0.25">
      <c r="A99" s="42" t="s">
        <v>125</v>
      </c>
      <c r="B99" s="165" t="s">
        <v>65</v>
      </c>
      <c r="C99" s="153"/>
      <c r="D99" s="47"/>
      <c r="E99" s="47"/>
      <c r="F99" s="47"/>
      <c r="G99" s="106"/>
    </row>
    <row r="100" spans="1:7" ht="15.75" x14ac:dyDescent="0.25">
      <c r="A100" s="42" t="s">
        <v>74</v>
      </c>
      <c r="B100" s="165" t="s">
        <v>66</v>
      </c>
      <c r="C100" s="158"/>
      <c r="D100" s="96"/>
      <c r="E100" s="97" t="s">
        <v>0</v>
      </c>
      <c r="F100" s="97" t="s">
        <v>0</v>
      </c>
      <c r="G100" s="108" t="s">
        <v>0</v>
      </c>
    </row>
    <row r="101" spans="1:7" ht="15.75" x14ac:dyDescent="0.25">
      <c r="A101" s="41" t="s">
        <v>67</v>
      </c>
      <c r="B101" s="165" t="s">
        <v>135</v>
      </c>
      <c r="C101" s="153"/>
      <c r="D101" s="47"/>
      <c r="E101" s="47"/>
      <c r="F101" s="47"/>
      <c r="G101" s="106"/>
    </row>
    <row r="102" spans="1:7" ht="16.5" thickBot="1" x14ac:dyDescent="0.3">
      <c r="A102" s="65" t="s">
        <v>75</v>
      </c>
      <c r="B102" s="138" t="s">
        <v>136</v>
      </c>
      <c r="C102" s="159"/>
      <c r="D102" s="50"/>
      <c r="E102" s="50"/>
      <c r="F102" s="50"/>
      <c r="G102" s="109"/>
    </row>
    <row r="103" spans="1:7" x14ac:dyDescent="0.2">
      <c r="A103" s="16"/>
      <c r="B103" s="17"/>
      <c r="C103" s="18"/>
      <c r="D103" s="19"/>
      <c r="E103" s="20"/>
      <c r="F103" s="20"/>
      <c r="G103" s="20"/>
    </row>
    <row r="104" spans="1:7" ht="15.75" x14ac:dyDescent="0.25">
      <c r="A104" s="62"/>
      <c r="B104" s="22"/>
      <c r="C104" s="22"/>
      <c r="D104" s="23"/>
      <c r="E104" s="28"/>
      <c r="F104" s="21"/>
      <c r="G104" s="21"/>
    </row>
    <row r="105" spans="1:7" ht="15.75" x14ac:dyDescent="0.2">
      <c r="A105" s="24"/>
      <c r="B105" s="25"/>
      <c r="C105" s="26"/>
      <c r="D105" s="66"/>
      <c r="E105" s="27"/>
      <c r="F105" s="199"/>
      <c r="G105" s="199"/>
    </row>
    <row r="106" spans="1:7" ht="16.5" x14ac:dyDescent="0.25">
      <c r="A106" s="92" t="s">
        <v>149</v>
      </c>
      <c r="B106" s="92"/>
      <c r="C106" s="92"/>
      <c r="D106" s="92" t="s">
        <v>167</v>
      </c>
      <c r="E106" s="92"/>
      <c r="G106" s="93"/>
    </row>
    <row r="107" spans="1:7" ht="16.5" x14ac:dyDescent="0.25">
      <c r="A107" s="92"/>
      <c r="B107" s="92"/>
      <c r="C107" s="92"/>
      <c r="D107" s="92"/>
      <c r="E107" s="92"/>
      <c r="G107" s="94" t="s">
        <v>150</v>
      </c>
    </row>
    <row r="108" spans="1:7" ht="16.5" x14ac:dyDescent="0.25">
      <c r="A108" s="53"/>
    </row>
    <row r="109" spans="1:7" ht="16.5" x14ac:dyDescent="0.25">
      <c r="A109" s="53" t="s">
        <v>166</v>
      </c>
      <c r="D109" s="92" t="s">
        <v>170</v>
      </c>
      <c r="G109" s="93"/>
    </row>
    <row r="110" spans="1:7" ht="16.5" x14ac:dyDescent="0.25">
      <c r="A110" s="92"/>
      <c r="B110" s="92"/>
      <c r="C110" s="92"/>
      <c r="D110" s="92"/>
      <c r="E110" s="92"/>
      <c r="F110" s="92"/>
      <c r="G110" s="94" t="s">
        <v>150</v>
      </c>
    </row>
    <row r="111" spans="1:7" x14ac:dyDescent="0.2">
      <c r="A111" s="16"/>
    </row>
    <row r="112" spans="1:7" x14ac:dyDescent="0.2">
      <c r="A112" s="16"/>
    </row>
    <row r="113" spans="1:1" x14ac:dyDescent="0.2">
      <c r="A113" s="16"/>
    </row>
    <row r="114" spans="1:1" x14ac:dyDescent="0.2">
      <c r="A114" s="16"/>
    </row>
  </sheetData>
  <mergeCells count="33">
    <mergeCell ref="B51:B53"/>
    <mergeCell ref="A91:G91"/>
    <mergeCell ref="A97:G97"/>
    <mergeCell ref="F105:G105"/>
    <mergeCell ref="A47:G47"/>
    <mergeCell ref="A34:G34"/>
    <mergeCell ref="B22:E22"/>
    <mergeCell ref="A26:G26"/>
    <mergeCell ref="A27:G27"/>
    <mergeCell ref="A29:G29"/>
    <mergeCell ref="A28:G28"/>
    <mergeCell ref="E31:E32"/>
    <mergeCell ref="F31:F32"/>
    <mergeCell ref="G31:G32"/>
    <mergeCell ref="B23:F23"/>
    <mergeCell ref="A30:G30"/>
    <mergeCell ref="A31:A32"/>
    <mergeCell ref="B31:B32"/>
    <mergeCell ref="C31:C32"/>
    <mergeCell ref="D31:D32"/>
    <mergeCell ref="B18:E18"/>
    <mergeCell ref="B19:E19"/>
    <mergeCell ref="B20:E20"/>
    <mergeCell ref="E2:G2"/>
    <mergeCell ref="E3:G3"/>
    <mergeCell ref="E4:G4"/>
    <mergeCell ref="B16:E16"/>
    <mergeCell ref="B17:E17"/>
    <mergeCell ref="A13:E13"/>
    <mergeCell ref="B14:E14"/>
    <mergeCell ref="B15:E15"/>
    <mergeCell ref="E6:G6"/>
    <mergeCell ref="E9:G9"/>
  </mergeCells>
  <pageMargins left="0.98425196850393704" right="0.51181102362204722" top="0.78740157480314965" bottom="0.78740157480314965" header="0.31496062992125984" footer="0.31496062992125984"/>
  <pageSetup paperSize="9" scale="70" fitToWidth="0" fitToHeight="0" orientation="portrait" r:id="rId1"/>
  <rowBreaks count="2" manualBreakCount="2">
    <brk id="53" max="6" man="1"/>
    <brk id="96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"/>
  <sheetViews>
    <sheetView workbookViewId="0">
      <selection activeCell="M31" sqref="M31"/>
    </sheetView>
  </sheetViews>
  <sheetFormatPr defaultRowHeight="12.75" x14ac:dyDescent="0.2"/>
  <cols>
    <col min="2" max="2" width="13" customWidth="1"/>
    <col min="3" max="3" width="12" customWidth="1"/>
    <col min="4" max="4" width="11.5703125" customWidth="1"/>
  </cols>
  <sheetData>
    <row r="1" spans="3:4" x14ac:dyDescent="0.2">
      <c r="C1" t="s">
        <v>159</v>
      </c>
    </row>
    <row r="2" spans="3:4" x14ac:dyDescent="0.2">
      <c r="C2" s="163" t="s">
        <v>158</v>
      </c>
      <c r="D2" s="163" t="s">
        <v>172</v>
      </c>
    </row>
    <row r="3" spans="3:4" x14ac:dyDescent="0.2">
      <c r="C3" s="164">
        <v>16390.54</v>
      </c>
      <c r="D3" s="164">
        <v>17979.169999999998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ФАКТ 2024</vt:lpstr>
      <vt:lpstr>диаграмма</vt:lpstr>
      <vt:lpstr>'ФАКТ 2024'!Заголовки_для_печати</vt:lpstr>
      <vt:lpstr>'ФАКТ 2024'!Область_печати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Приймальна заступника</cp:lastModifiedBy>
  <cp:lastPrinted>2025-02-20T11:46:43Z</cp:lastPrinted>
  <dcterms:created xsi:type="dcterms:W3CDTF">2003-03-13T16:00:22Z</dcterms:created>
  <dcterms:modified xsi:type="dcterms:W3CDTF">2025-02-27T08:05:51Z</dcterms:modified>
</cp:coreProperties>
</file>