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nya\виконком\РІШЕННЯ\2025\04.03.2025\2123 Підсумковий звіт Енергоефективність\"/>
    </mc:Choice>
  </mc:AlternateContent>
  <xr:revisionPtr revIDLastSave="0" documentId="13_ncr:1_{4BF48D56-D0ED-4E2C-9588-8420216AB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віт_енер_21_24" sheetId="6" r:id="rId1"/>
    <sheet name="Додаток 3" sheetId="4" r:id="rId2"/>
  </sheets>
  <definedNames>
    <definedName name="_xlnm.Print_Area" localSheetId="0">Звіт_енер_21_24!$A$1:$L$60</definedName>
  </definedNames>
  <calcPr calcId="191029"/>
</workbook>
</file>

<file path=xl/calcChain.xml><?xml version="1.0" encoding="utf-8"?>
<calcChain xmlns="http://schemas.openxmlformats.org/spreadsheetml/2006/main">
  <c r="J7" i="6" l="1"/>
  <c r="H44" i="6"/>
  <c r="I44" i="6"/>
  <c r="G44" i="6"/>
  <c r="H52" i="6" l="1"/>
  <c r="H57" i="6" s="1"/>
  <c r="I52" i="6"/>
  <c r="H51" i="6"/>
  <c r="I51" i="6"/>
  <c r="H50" i="6"/>
  <c r="I50" i="6"/>
  <c r="H49" i="6"/>
  <c r="I49" i="6"/>
  <c r="G52" i="6"/>
  <c r="G57" i="6" s="1"/>
  <c r="G51" i="6"/>
  <c r="G50" i="6"/>
  <c r="G49" i="6"/>
  <c r="H30" i="6"/>
  <c r="H11" i="6" s="1"/>
  <c r="I30" i="6"/>
  <c r="I11" i="6" s="1"/>
  <c r="H29" i="6"/>
  <c r="I29" i="6"/>
  <c r="I10" i="6" s="1"/>
  <c r="H28" i="6"/>
  <c r="H9" i="6" s="1"/>
  <c r="I28" i="6"/>
  <c r="I9" i="6" s="1"/>
  <c r="H27" i="6"/>
  <c r="H8" i="6" s="1"/>
  <c r="I27" i="6"/>
  <c r="I8" i="6" s="1"/>
  <c r="G28" i="6"/>
  <c r="G9" i="6" s="1"/>
  <c r="J9" i="6" s="1"/>
  <c r="G29" i="6"/>
  <c r="G30" i="6"/>
  <c r="G11" i="6" s="1"/>
  <c r="G27" i="6"/>
  <c r="G8" i="6" s="1"/>
  <c r="G18" i="6"/>
  <c r="I19" i="6"/>
  <c r="H19" i="6"/>
  <c r="G19" i="6"/>
  <c r="I18" i="6"/>
  <c r="H18" i="6"/>
  <c r="H15" i="6"/>
  <c r="I15" i="6"/>
  <c r="G15" i="6"/>
  <c r="K47" i="6"/>
  <c r="J47" i="6"/>
  <c r="K46" i="6"/>
  <c r="J46" i="6"/>
  <c r="J45" i="6"/>
  <c r="J37" i="6"/>
  <c r="K36" i="6"/>
  <c r="J36" i="6"/>
  <c r="K35" i="6"/>
  <c r="J35" i="6"/>
  <c r="H54" i="6" l="1"/>
  <c r="J50" i="6"/>
  <c r="H56" i="6"/>
  <c r="H10" i="6"/>
  <c r="H7" i="6" s="1"/>
  <c r="G56" i="6"/>
  <c r="G10" i="6"/>
  <c r="J10" i="6" s="1"/>
  <c r="K8" i="6"/>
  <c r="K10" i="6"/>
  <c r="I7" i="6"/>
  <c r="K11" i="6"/>
  <c r="K52" i="6"/>
  <c r="J11" i="6"/>
  <c r="J8" i="6"/>
  <c r="H55" i="6"/>
  <c r="K30" i="6"/>
  <c r="I54" i="6"/>
  <c r="K54" i="6" s="1"/>
  <c r="G55" i="6"/>
  <c r="I55" i="6"/>
  <c r="J55" i="6" s="1"/>
  <c r="G54" i="6"/>
  <c r="K29" i="6"/>
  <c r="I57" i="6"/>
  <c r="K57" i="6" s="1"/>
  <c r="J27" i="6"/>
  <c r="I56" i="6"/>
  <c r="K56" i="6" s="1"/>
  <c r="J56" i="6"/>
  <c r="K51" i="6"/>
  <c r="I48" i="6"/>
  <c r="K49" i="6"/>
  <c r="H48" i="6"/>
  <c r="H26" i="6"/>
  <c r="G26" i="6"/>
  <c r="J29" i="6"/>
  <c r="J28" i="6"/>
  <c r="J30" i="6"/>
  <c r="G48" i="6"/>
  <c r="J49" i="6"/>
  <c r="J51" i="6"/>
  <c r="J52" i="6"/>
  <c r="I26" i="6"/>
  <c r="K44" i="6"/>
  <c r="J44" i="6"/>
  <c r="K45" i="6"/>
  <c r="J48" i="6" l="1"/>
  <c r="K7" i="6"/>
  <c r="G7" i="6"/>
  <c r="J54" i="6"/>
  <c r="J57" i="6"/>
  <c r="K48" i="6"/>
  <c r="K26" i="6"/>
  <c r="J26" i="6"/>
  <c r="K25" i="6" l="1"/>
  <c r="J25" i="6"/>
  <c r="K24" i="6"/>
  <c r="J24" i="6"/>
  <c r="J23" i="6"/>
  <c r="J22" i="6"/>
  <c r="H21" i="6"/>
  <c r="I21" i="6"/>
  <c r="G21" i="6"/>
  <c r="K17" i="6"/>
  <c r="J17" i="6"/>
  <c r="H14" i="6"/>
  <c r="H53" i="6" s="1"/>
  <c r="I14" i="6"/>
  <c r="I53" i="6" s="1"/>
  <c r="G14" i="6"/>
  <c r="G53" i="6" s="1"/>
  <c r="K53" i="6" l="1"/>
  <c r="J53" i="6"/>
  <c r="J21" i="6"/>
  <c r="K21" i="6"/>
  <c r="K29" i="4"/>
  <c r="K54" i="4" l="1"/>
  <c r="K55" i="4"/>
  <c r="N56" i="4"/>
  <c r="M56" i="4"/>
  <c r="M21" i="4"/>
  <c r="O27" i="4"/>
  <c r="O21" i="4"/>
  <c r="K53" i="4"/>
  <c r="K52" i="4" l="1"/>
  <c r="O51" i="4"/>
  <c r="O56" i="4" s="1"/>
  <c r="K50" i="4"/>
  <c r="K49" i="4"/>
  <c r="K37" i="4"/>
  <c r="K36" i="4"/>
  <c r="K32" i="4"/>
  <c r="K19" i="4"/>
  <c r="K51" i="4" l="1"/>
  <c r="N21" i="4"/>
  <c r="K23" i="4"/>
  <c r="K46" i="4"/>
  <c r="E54" i="4" l="1"/>
  <c r="L56" i="4"/>
  <c r="K47" i="4" l="1"/>
  <c r="K45" i="4" l="1"/>
  <c r="L21" i="4" l="1"/>
  <c r="N27" i="4"/>
  <c r="K24" i="4"/>
  <c r="K25" i="4"/>
  <c r="K26" i="4"/>
  <c r="K21" i="4" l="1"/>
  <c r="K56" i="4" l="1"/>
  <c r="K44" i="4"/>
  <c r="K43" i="4"/>
  <c r="K42" i="4"/>
  <c r="K41" i="4"/>
  <c r="K40" i="4"/>
  <c r="K39" i="4"/>
  <c r="K38" i="4"/>
  <c r="K35" i="4"/>
  <c r="K34" i="4"/>
  <c r="K33" i="4"/>
  <c r="O30" i="4"/>
  <c r="O15" i="4" s="1"/>
  <c r="N30" i="4"/>
  <c r="N15" i="4" s="1"/>
  <c r="M30" i="4"/>
  <c r="L30" i="4"/>
  <c r="K30" i="4"/>
  <c r="M27" i="4"/>
  <c r="L27" i="4"/>
  <c r="K20" i="4"/>
  <c r="K18" i="4"/>
  <c r="K16" i="4"/>
  <c r="K14" i="4"/>
  <c r="L15" i="4" l="1"/>
  <c r="M15" i="4"/>
  <c r="K15" i="4"/>
  <c r="K27" i="4"/>
  <c r="O13" i="4"/>
  <c r="M13" i="4"/>
  <c r="N13" i="4"/>
  <c r="L13" i="4" l="1"/>
  <c r="K13" i="4" l="1"/>
</calcChain>
</file>

<file path=xl/sharedStrings.xml><?xml version="1.0" encoding="utf-8"?>
<sst xmlns="http://schemas.openxmlformats.org/spreadsheetml/2006/main" count="323" uniqueCount="116">
  <si>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</si>
  <si>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</si>
  <si>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</si>
  <si>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Заходи з впровадження енергозберігаючих технологій</t>
  </si>
  <si>
    <t>№ п/п</t>
  </si>
  <si>
    <t xml:space="preserve">Найменування робіт </t>
  </si>
  <si>
    <t>Еконо-мічний ефект (тис.грн.)</t>
  </si>
  <si>
    <t>од.</t>
  </si>
  <si>
    <t>енергоефективності</t>
  </si>
  <si>
    <t>Всього: місцевий бюджет</t>
  </si>
  <si>
    <t>-</t>
  </si>
  <si>
    <t>в житлово-комунальному господарстві та бюджетній сфері міста Южного</t>
  </si>
  <si>
    <t>УКБ ЮМР</t>
  </si>
  <si>
    <t>Одиниця виміру</t>
  </si>
  <si>
    <t>Гкал/рік</t>
  </si>
  <si>
    <t>кВт.год/рік</t>
  </si>
  <si>
    <t xml:space="preserve">місцевий бюджет </t>
  </si>
  <si>
    <t>Одиниця віміру</t>
  </si>
  <si>
    <t>КП ТМ "ЮТКЕ"</t>
  </si>
  <si>
    <t>КП "Екосервіс"</t>
  </si>
  <si>
    <t>технічний нагляд</t>
  </si>
  <si>
    <t>УЖКГ ЮМР/КП       "Екосервіс"</t>
  </si>
  <si>
    <t>авторський нагляд</t>
  </si>
  <si>
    <t>м2</t>
  </si>
  <si>
    <t>Кіль-кість</t>
  </si>
  <si>
    <t>Орієнтовні обсяги фінансування, тис.грн.</t>
  </si>
  <si>
    <t>у т.ч. за роками</t>
  </si>
  <si>
    <t>Всього,             тис. грн.</t>
  </si>
  <si>
    <t>Всього</t>
  </si>
  <si>
    <t>Обласний бюджет</t>
  </si>
  <si>
    <t>Місцевий бюджет</t>
  </si>
  <si>
    <t>Інші джерела</t>
  </si>
  <si>
    <t>РАЗОМ ЗА ПРОГРАМОЮ</t>
  </si>
  <si>
    <t>КП "Южводо-канал"</t>
  </si>
  <si>
    <t>Джерело фінансу-             вання</t>
  </si>
  <si>
    <t xml:space="preserve">Придбання моноблокового електричного насосу для установки на ВНС м. Южного Одеської області </t>
  </si>
  <si>
    <t>місцевий бюджет</t>
  </si>
  <si>
    <t>№ з/п</t>
  </si>
  <si>
    <t>І. Теплове господарство</t>
  </si>
  <si>
    <t>Забезпечення функціонування та покращення технічно-експлуатаційних характеристик котельної</t>
  </si>
  <si>
    <t>Проектні роботи "Модернізація котельні шляхом встановлення водогрійного котла потужністю 16,4 МВт"</t>
  </si>
  <si>
    <t>ІІ. Водопостачання та водовідведення</t>
  </si>
  <si>
    <t>ІІІ. Мережі зовнішнього освітлення</t>
  </si>
  <si>
    <t>ІV. Бюджетна сфера</t>
  </si>
  <si>
    <t>Забезпечення належної та безперебійної роботи водопровідно-каналізаційного господарства</t>
  </si>
  <si>
    <t>Економія електричної енергії</t>
  </si>
  <si>
    <t>Підвищення експлуатаційних властивостей і утримання  у належному стані комунального   закладу та покращення комфортних умов перебування дітей</t>
  </si>
  <si>
    <t>Економія бюджетних коштів закладів освіти</t>
  </si>
  <si>
    <t>проектні роботи</t>
  </si>
  <si>
    <t>Головний розпоряд-ник/вико-навець</t>
  </si>
  <si>
    <t>Балансо-утриму-вач</t>
  </si>
  <si>
    <t>Економія у відповід-них одиницях</t>
  </si>
  <si>
    <t>УЖКГ ЮМР/КП       "Южводоканал"</t>
  </si>
  <si>
    <t>Підвищення експлуатаційних властивостей і утримання  у належному стані адміністративної будівлі</t>
  </si>
  <si>
    <t>проектно-вишукувальні роботи</t>
  </si>
  <si>
    <t>ФКМ ЮМР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</si>
  <si>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</si>
  <si>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                          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</si>
  <si>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</si>
  <si>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>УО ЮМР</t>
  </si>
  <si>
    <t>ЗЗСО              ім. В. Чорновола</t>
  </si>
  <si>
    <t>ЗЗСО              №2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</si>
  <si>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</si>
  <si>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УО ЮМР/ ФКМ ЮМР</t>
  </si>
  <si>
    <t>Підвищення експлуатаційних властивостей і утримання  у належному стані нежитлової будівлі</t>
  </si>
  <si>
    <t>коригування проектно-кошторисної документації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</si>
  <si>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</si>
  <si>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>в житлово-комунальному господарстві та бюджетній сфері Южненської міської територіальної громади на період з 2021 по 2024 роки</t>
  </si>
  <si>
    <t xml:space="preserve">   </t>
  </si>
  <si>
    <r>
      <t>Капітальний ремонт фасаду адміністративної будівлі, розташованої за адресою: Одеська область, Лиманський район, смт Нові Білярі, вул. Лиманна, 2</t>
    </r>
    <r>
      <rPr>
        <b/>
        <sz val="16"/>
        <rFont val="Times New Roman"/>
        <family val="1"/>
        <charset val="204"/>
      </rPr>
      <t xml:space="preserve"> </t>
    </r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</si>
  <si>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</si>
  <si>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Коригування проектно-кошторисної документації "Капітальний ремонт фасаду адміністративної будівлі, розташованої за адресою: Одеська область, Лиманський район, смт Нові Білярі, вул. Лиманна,2"</t>
  </si>
  <si>
    <t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області. Додаткові роботи</t>
  </si>
  <si>
    <t>кВт/год/ рік</t>
  </si>
  <si>
    <t>Проектні роботи "Капітальний ремонт будівлі котельні за адресою вул. Старомиколаївське шосе, 8, м. Южного Одеського району Одеської області</t>
  </si>
  <si>
    <t>Капітальний ремонт будівлі котельні за адресою вул.Старомиколаївське шосе, 8, м. Южного Одеського району Одеської області</t>
  </si>
  <si>
    <t>Автоматизація з системою візуалізації та                        дистанційного керування потоками в мережах  водопостачання м. Южного Одеського району Одеської області</t>
  </si>
  <si>
    <t>Проектні роботи "Реконструкція насосного та електричного обладнання у будівлі КНС-1 за адресою: вул. Старомиколаївське шосе, 22, м. Южного Одеського району Одеської області"</t>
  </si>
  <si>
    <t>Проектні роботи "Реконструкція насосного та  електричного обладнання у будівлі КНС-2 за адресою: вул. Приморська, 23, м. Южного Одеського району Одеської області"</t>
  </si>
  <si>
    <r>
      <t>Капітальний ремонт фасаду з утепленням стін, покрівлі та відмостки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  </r>
  </si>
  <si>
    <t>удалить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</si>
  <si>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 :</t>
  </si>
  <si>
    <t>УКСМП ЮМР</t>
  </si>
  <si>
    <t>Секретар Южненської міської ради                                                                                                                                                                               Ігор ЧУГУННИКОВ</t>
  </si>
  <si>
    <t>220/ 180/132/130</t>
  </si>
  <si>
    <t>Виконавець : заступник начальника управління - начальник ФЕВ УЖКГ ЮМР                                                                                                           Віра ОСАДЧУК</t>
  </si>
  <si>
    <t>80300/65700/57816/28470</t>
  </si>
  <si>
    <t>369,38/302,220/353,115/306,679</t>
  </si>
  <si>
    <t>Завдання Програми</t>
  </si>
  <si>
    <t>Зміст заходів</t>
  </si>
  <si>
    <t>Джерела фінансування</t>
  </si>
  <si>
    <t>Виконавці</t>
  </si>
  <si>
    <t xml:space="preserve">Термін виконання </t>
  </si>
  <si>
    <t>Обсяг фінансування, передбачений Програмою, тис.грн</t>
  </si>
  <si>
    <t>Обсяг фінансування, затверджений бюджетом, тис.грн</t>
  </si>
  <si>
    <t>Фактично профінансовано у звітному періоді, тис.грн</t>
  </si>
  <si>
    <t>% виконання заходу від обсягів, передбачених Програмою</t>
  </si>
  <si>
    <t>% виконання заходу від обсягів, затверджених бюджетом</t>
  </si>
  <si>
    <t>Інформація про виконання або причини невиконання заходу (досягнутий результат, виконання результативних показників)</t>
  </si>
  <si>
    <t>Захід не виконувався у зв'язку з ресурсною обмеженістю видаткової частини місцевого бюджету через агресію російської федерації та як наслідок, здійснювати фінансування більш пріоритетних заходів</t>
  </si>
  <si>
    <t>За кошти місцевого бюджету придбані моноблокові електричні насоси у кількості 2 од. для установки на ВНС</t>
  </si>
  <si>
    <t>2021-2024</t>
  </si>
  <si>
    <t>Кошти на капітальний ремонт фасаду  не виділялись.</t>
  </si>
  <si>
    <t>Кошти на проектно-вишукувальні роботи не виділялись.</t>
  </si>
  <si>
    <t>Роботи виконані повністю. Відхилення пов'язане  із економією коштів за результатами проведення тендерної процедури</t>
  </si>
  <si>
    <t>Заходи не виконувалися у зв'язку з ресурсною обмеженістю видаткової частини місцевого бюджету через агресію російської федерації та як наслідок, здійснювати фінансування більш пріоритетних заходів</t>
  </si>
  <si>
    <t>2023-2024</t>
  </si>
  <si>
    <t xml:space="preserve">Роботи по капітальному ремонту об'єкту виконано в повному обсязі. Економія коштів утворилась після проведення проведення процедури публічної закупівлі. </t>
  </si>
  <si>
    <t>Всього по розділу:</t>
  </si>
  <si>
    <t>у т.ч по роках:</t>
  </si>
  <si>
    <t>У 2021 -2022 роках захід не виконувався у зв'язку з ресурсною обмеженістю видаткової частини місцевого бюджету. У 2023-2024 роках придбано 262 шт. світлодіодних світильника. Світильники забезпечують економію бюджетних коштів на оплату зовнішнього освітлення</t>
  </si>
  <si>
    <t>Всього по програмі:</t>
  </si>
  <si>
    <t>4. Виконання заходів Програми за 2021 - 2024 роки</t>
  </si>
  <si>
    <t>до підсумкового звіту</t>
  </si>
  <si>
    <t xml:space="preserve">Додаток 1 </t>
  </si>
  <si>
    <t>Керуючий справами виконавчого комітету                                                                                                           Владислав ТЕРЕЩЕНКО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</si>
</sst>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3FBF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8F698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87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6" applyFont="1"/>
    <xf numFmtId="0" fontId="8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7" fillId="4" borderId="1" xfId="6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top"/>
    </xf>
    <xf numFmtId="2" fontId="2" fillId="0" borderId="1" xfId="6" applyNumberFormat="1" applyFont="1" applyBorder="1" applyAlignment="1">
      <alignment horizontal="center" vertical="center" wrapText="1"/>
    </xf>
    <xf numFmtId="164" fontId="2" fillId="0" borderId="1" xfId="6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2" fillId="0" borderId="6" xfId="5" applyFont="1" applyBorder="1" applyAlignment="1">
      <alignment horizontal="left" vertical="center" wrapText="1"/>
    </xf>
    <xf numFmtId="0" fontId="2" fillId="0" borderId="6" xfId="5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166" fontId="2" fillId="0" borderId="1" xfId="5" applyNumberFormat="1" applyFont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left" vertical="center" wrapText="1"/>
    </xf>
    <xf numFmtId="0" fontId="7" fillId="2" borderId="1" xfId="6" applyFont="1" applyFill="1" applyBorder="1" applyAlignment="1">
      <alignment horizontal="center" vertical="center" wrapText="1"/>
    </xf>
    <xf numFmtId="164" fontId="7" fillId="2" borderId="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top" wrapText="1"/>
    </xf>
    <xf numFmtId="1" fontId="2" fillId="0" borderId="1" xfId="6" applyNumberFormat="1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2" fontId="7" fillId="0" borderId="0" xfId="6" applyNumberFormat="1" applyFont="1" applyAlignment="1">
      <alignment horizontal="center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166" fontId="2" fillId="0" borderId="1" xfId="6" applyNumberFormat="1" applyFont="1" applyBorder="1" applyAlignment="1">
      <alignment horizontal="center" vertical="center" wrapText="1"/>
    </xf>
    <xf numFmtId="0" fontId="7" fillId="2" borderId="8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left" vertical="center"/>
    </xf>
    <xf numFmtId="0" fontId="7" fillId="2" borderId="5" xfId="6" applyFont="1" applyFill="1" applyBorder="1" applyAlignment="1">
      <alignment horizontal="center" vertical="center"/>
    </xf>
    <xf numFmtId="0" fontId="7" fillId="2" borderId="9" xfId="6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6" applyFont="1" applyBorder="1" applyAlignment="1">
      <alignment horizontal="left" vertical="center" wrapText="1"/>
    </xf>
    <xf numFmtId="0" fontId="2" fillId="0" borderId="3" xfId="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2" fillId="0" borderId="6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10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0" fontId="7" fillId="4" borderId="5" xfId="6" applyFont="1" applyFill="1" applyBorder="1" applyAlignment="1">
      <alignment horizontal="center" vertical="center" wrapText="1"/>
    </xf>
    <xf numFmtId="2" fontId="9" fillId="4" borderId="5" xfId="0" applyNumberFormat="1" applyFont="1" applyFill="1" applyBorder="1" applyAlignment="1">
      <alignment horizontal="center" vertical="center"/>
    </xf>
    <xf numFmtId="0" fontId="2" fillId="0" borderId="6" xfId="6" applyFont="1" applyBorder="1" applyAlignment="1">
      <alignment horizontal="left" vertical="center" wrapText="1"/>
    </xf>
    <xf numFmtId="164" fontId="2" fillId="0" borderId="6" xfId="6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2" fillId="0" borderId="6" xfId="5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 wrapText="1"/>
    </xf>
    <xf numFmtId="0" fontId="11" fillId="0" borderId="1" xfId="6" applyFont="1" applyBorder="1" applyAlignment="1">
      <alignment horizontal="left" vertical="center" wrapText="1"/>
    </xf>
    <xf numFmtId="164" fontId="11" fillId="0" borderId="1" xfId="6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11" fillId="0" borderId="1" xfId="5" applyFont="1" applyBorder="1" applyAlignment="1">
      <alignment horizontal="center" vertical="center" wrapText="1"/>
    </xf>
    <xf numFmtId="164" fontId="11" fillId="0" borderId="1" xfId="5" applyNumberFormat="1" applyFont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8" xfId="6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2" fillId="0" borderId="1" xfId="5" applyNumberFormat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64" fontId="2" fillId="0" borderId="3" xfId="6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7" fillId="0" borderId="4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164" fontId="7" fillId="0" borderId="5" xfId="6" applyNumberFormat="1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164" fontId="2" fillId="0" borderId="5" xfId="6" applyNumberFormat="1" applyFont="1" applyBorder="1" applyAlignment="1">
      <alignment horizontal="center" vertical="center"/>
    </xf>
    <xf numFmtId="164" fontId="2" fillId="0" borderId="1" xfId="6" applyNumberFormat="1" applyFont="1" applyBorder="1" applyAlignment="1">
      <alignment horizontal="center" vertical="center"/>
    </xf>
    <xf numFmtId="164" fontId="7" fillId="0" borderId="1" xfId="6" applyNumberFormat="1" applyFont="1" applyBorder="1" applyAlignment="1">
      <alignment horizontal="center" vertical="center"/>
    </xf>
    <xf numFmtId="1" fontId="7" fillId="0" borderId="1" xfId="5" applyNumberFormat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2" fillId="0" borderId="3" xfId="6" applyFont="1" applyBorder="1" applyAlignment="1">
      <alignment vertical="center" wrapText="1"/>
    </xf>
    <xf numFmtId="0" fontId="2" fillId="0" borderId="2" xfId="6" applyFont="1" applyBorder="1" applyAlignment="1">
      <alignment vertical="center"/>
    </xf>
    <xf numFmtId="0" fontId="2" fillId="0" borderId="3" xfId="6" applyFont="1" applyBorder="1" applyAlignment="1">
      <alignment vertical="center"/>
    </xf>
    <xf numFmtId="0" fontId="2" fillId="0" borderId="2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2" fillId="0" borderId="3" xfId="6" applyFont="1" applyBorder="1" applyAlignment="1">
      <alignment horizontal="center" vertical="center" wrapText="1"/>
    </xf>
    <xf numFmtId="0" fontId="2" fillId="0" borderId="3" xfId="6" applyFont="1" applyBorder="1" applyAlignment="1">
      <alignment horizontal="center" vertical="center"/>
    </xf>
    <xf numFmtId="0" fontId="2" fillId="0" borderId="5" xfId="6" applyFont="1" applyBorder="1" applyAlignment="1">
      <alignment horizontal="left" vertical="center" wrapText="1"/>
    </xf>
    <xf numFmtId="0" fontId="2" fillId="0" borderId="7" xfId="6" applyFont="1" applyBorder="1" applyAlignment="1">
      <alignment horizontal="left" vertical="center" wrapText="1"/>
    </xf>
    <xf numFmtId="0" fontId="2" fillId="0" borderId="6" xfId="6" applyFont="1" applyBorder="1" applyAlignment="1">
      <alignment horizontal="left" vertical="center" wrapText="1"/>
    </xf>
    <xf numFmtId="0" fontId="7" fillId="0" borderId="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164" fontId="2" fillId="0" borderId="5" xfId="6" applyNumberFormat="1" applyFont="1" applyBorder="1" applyAlignment="1">
      <alignment horizontal="center" vertical="center" wrapText="1"/>
    </xf>
    <xf numFmtId="164" fontId="2" fillId="0" borderId="7" xfId="6" applyNumberFormat="1" applyFont="1" applyBorder="1" applyAlignment="1">
      <alignment horizontal="center" vertical="center" wrapText="1"/>
    </xf>
    <xf numFmtId="164" fontId="2" fillId="0" borderId="6" xfId="6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6" applyFont="1" applyAlignment="1">
      <alignment horizontal="left" vertical="center" wrapText="1"/>
    </xf>
    <xf numFmtId="0" fontId="2" fillId="0" borderId="1" xfId="6" applyFont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7" fillId="4" borderId="5" xfId="6" applyFont="1" applyFill="1" applyBorder="1" applyAlignment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0" fontId="7" fillId="4" borderId="6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4" borderId="1" xfId="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0" xfId="6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Звичайни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57DF-338B-49A0-A72A-8019C5DF1AC8}">
  <sheetPr>
    <pageSetUpPr fitToPage="1"/>
  </sheetPr>
  <dimension ref="A1:Q75"/>
  <sheetViews>
    <sheetView tabSelected="1" view="pageBreakPreview" topLeftCell="A40" zoomScale="75" zoomScaleNormal="75" zoomScaleSheetLayoutView="75" workbookViewId="0">
      <selection activeCell="A60" sqref="A60:L60"/>
    </sheetView>
  </sheetViews>
  <sheetFormatPr defaultRowHeight="15" x14ac:dyDescent="0.25"/>
  <cols>
    <col min="1" max="1" width="3.5703125" bestFit="1" customWidth="1"/>
    <col min="2" max="2" width="16.5703125" customWidth="1"/>
    <col min="3" max="3" width="31.7109375" customWidth="1"/>
    <col min="4" max="4" width="12.28515625" customWidth="1"/>
    <col min="5" max="5" width="10.7109375" customWidth="1"/>
    <col min="6" max="6" width="12" customWidth="1"/>
    <col min="7" max="7" width="12.28515625" customWidth="1"/>
    <col min="8" max="8" width="12" customWidth="1"/>
    <col min="9" max="9" width="11" customWidth="1"/>
    <col min="10" max="10" width="10.7109375" customWidth="1"/>
    <col min="11" max="11" width="9.42578125" customWidth="1"/>
    <col min="12" max="12" width="33.28515625" customWidth="1"/>
    <col min="13" max="13" width="11.42578125" customWidth="1"/>
    <col min="14" max="14" width="10.7109375" bestFit="1" customWidth="1"/>
    <col min="15" max="17" width="9.5703125" bestFit="1" customWidth="1"/>
  </cols>
  <sheetData>
    <row r="1" spans="1:17" s="104" customFormat="1" ht="18.600000000000001" customHeight="1" x14ac:dyDescent="0.25">
      <c r="A1" s="103"/>
      <c r="B1" s="103"/>
      <c r="L1" s="105" t="s">
        <v>114</v>
      </c>
    </row>
    <row r="2" spans="1:17" s="104" customFormat="1" hidden="1" x14ac:dyDescent="0.25">
      <c r="A2" s="103"/>
      <c r="B2" s="103"/>
      <c r="L2" s="105"/>
    </row>
    <row r="3" spans="1:17" s="104" customFormat="1" x14ac:dyDescent="0.25">
      <c r="A3" s="103"/>
      <c r="B3" s="103"/>
      <c r="L3" s="105" t="s">
        <v>113</v>
      </c>
    </row>
    <row r="4" spans="1:17" s="45" customFormat="1" ht="5.45" customHeight="1" x14ac:dyDescent="0.25">
      <c r="A4" s="9"/>
      <c r="B4" s="9"/>
      <c r="C4" s="9"/>
      <c r="D4" s="9"/>
      <c r="E4" s="9"/>
      <c r="F4" s="9"/>
      <c r="G4" s="9"/>
      <c r="H4" s="144"/>
      <c r="I4" s="144"/>
      <c r="J4" s="144"/>
      <c r="K4" s="144"/>
      <c r="L4" s="144"/>
    </row>
    <row r="5" spans="1:17" s="45" customFormat="1" ht="17.45" customHeight="1" x14ac:dyDescent="0.25">
      <c r="A5" s="142" t="s">
        <v>112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1:17" ht="100.15" customHeight="1" x14ac:dyDescent="0.25">
      <c r="A6" s="93" t="s">
        <v>37</v>
      </c>
      <c r="B6" s="93" t="s">
        <v>88</v>
      </c>
      <c r="C6" s="94" t="s">
        <v>89</v>
      </c>
      <c r="D6" s="94" t="s">
        <v>92</v>
      </c>
      <c r="E6" s="94" t="s">
        <v>90</v>
      </c>
      <c r="F6" s="94" t="s">
        <v>91</v>
      </c>
      <c r="G6" s="95" t="s">
        <v>93</v>
      </c>
      <c r="H6" s="95" t="s">
        <v>94</v>
      </c>
      <c r="I6" s="95" t="s">
        <v>95</v>
      </c>
      <c r="J6" s="96" t="s">
        <v>96</v>
      </c>
      <c r="K6" s="96" t="s">
        <v>97</v>
      </c>
      <c r="L6" s="95" t="s">
        <v>98</v>
      </c>
    </row>
    <row r="7" spans="1:17" ht="21.6" customHeight="1" x14ac:dyDescent="0.25">
      <c r="A7" s="132" t="s">
        <v>111</v>
      </c>
      <c r="B7" s="133"/>
      <c r="C7" s="133"/>
      <c r="D7" s="133"/>
      <c r="E7" s="133"/>
      <c r="F7" s="147"/>
      <c r="G7" s="117">
        <f>G8+G9+G10+G11</f>
        <v>68384.400000000009</v>
      </c>
      <c r="H7" s="117">
        <f t="shared" ref="H7:I7" si="0">H8+H9+H10+H11</f>
        <v>15737.438000000002</v>
      </c>
      <c r="I7" s="117">
        <f t="shared" si="0"/>
        <v>14612.717420000001</v>
      </c>
      <c r="J7" s="118">
        <f>I7/G7*100</f>
        <v>21.368495475576299</v>
      </c>
      <c r="K7" s="118">
        <f t="shared" ref="K7:K8" si="1">I7/H7*100</f>
        <v>92.853216768828574</v>
      </c>
      <c r="L7" s="119"/>
    </row>
    <row r="8" spans="1:17" ht="21.6" customHeight="1" x14ac:dyDescent="0.25">
      <c r="A8" s="124" t="s">
        <v>109</v>
      </c>
      <c r="B8" s="125"/>
      <c r="C8" s="125"/>
      <c r="D8" s="113">
        <v>2021</v>
      </c>
      <c r="E8" s="121"/>
      <c r="F8" s="122"/>
      <c r="G8" s="115">
        <f>G17+G27+G35</f>
        <v>9218.148000000001</v>
      </c>
      <c r="H8" s="115">
        <f t="shared" ref="H8:I8" si="2">H17+H27+H35</f>
        <v>8094.5290000000005</v>
      </c>
      <c r="I8" s="115">
        <f t="shared" si="2"/>
        <v>7952.8610900000003</v>
      </c>
      <c r="J8" s="97">
        <f t="shared" ref="J8:J11" si="3">I8/G8*100</f>
        <v>86.273957523788937</v>
      </c>
      <c r="K8" s="97">
        <f t="shared" si="1"/>
        <v>98.249831336696673</v>
      </c>
      <c r="L8" s="112"/>
    </row>
    <row r="9" spans="1:17" ht="21.6" customHeight="1" x14ac:dyDescent="0.25">
      <c r="A9" s="124"/>
      <c r="B9" s="125"/>
      <c r="C9" s="128"/>
      <c r="D9" s="114">
        <v>2022</v>
      </c>
      <c r="E9" s="114"/>
      <c r="F9" s="120"/>
      <c r="G9" s="115">
        <f>G13+G28+G38+G37</f>
        <v>4919.3240000000005</v>
      </c>
      <c r="H9" s="115">
        <f t="shared" ref="H9:I9" si="4">H13+H28+H38+H37</f>
        <v>0</v>
      </c>
      <c r="I9" s="115">
        <f t="shared" si="4"/>
        <v>0</v>
      </c>
      <c r="J9" s="97">
        <f t="shared" si="3"/>
        <v>0</v>
      </c>
      <c r="K9" s="97">
        <v>0</v>
      </c>
      <c r="L9" s="112"/>
    </row>
    <row r="10" spans="1:17" ht="21.6" customHeight="1" x14ac:dyDescent="0.25">
      <c r="A10" s="124"/>
      <c r="B10" s="125"/>
      <c r="C10" s="128"/>
      <c r="D10" s="114">
        <v>2023</v>
      </c>
      <c r="E10" s="114"/>
      <c r="F10" s="120"/>
      <c r="G10" s="115">
        <f>G29+G46</f>
        <v>4442.6000000000004</v>
      </c>
      <c r="H10" s="115">
        <f t="shared" ref="H10:I10" si="5">H29+H46</f>
        <v>4442.6000000000004</v>
      </c>
      <c r="I10" s="115">
        <f t="shared" si="5"/>
        <v>3459.5482899999997</v>
      </c>
      <c r="J10" s="97">
        <f t="shared" si="3"/>
        <v>77.872153468689504</v>
      </c>
      <c r="K10" s="97">
        <f t="shared" ref="K10:K11" si="6">I10/H10*100</f>
        <v>77.872153468689504</v>
      </c>
      <c r="L10" s="20"/>
    </row>
    <row r="11" spans="1:17" ht="21.6" customHeight="1" x14ac:dyDescent="0.25">
      <c r="A11" s="124"/>
      <c r="B11" s="125"/>
      <c r="C11" s="128"/>
      <c r="D11" s="114">
        <v>2024</v>
      </c>
      <c r="E11" s="114"/>
      <c r="F11" s="120"/>
      <c r="G11" s="116">
        <f>G30+G32+G33+G34+G39+G41+G43+G47</f>
        <v>49804.328000000009</v>
      </c>
      <c r="H11" s="116">
        <f t="shared" ref="H11:I11" si="7">H30+H32+H33+H34+H39+H41+H43+H47</f>
        <v>3200.3090000000002</v>
      </c>
      <c r="I11" s="116">
        <f t="shared" si="7"/>
        <v>3200.3080399999999</v>
      </c>
      <c r="J11" s="97">
        <f t="shared" si="3"/>
        <v>6.4257629176323787</v>
      </c>
      <c r="K11" s="97">
        <f t="shared" si="6"/>
        <v>99.999970002896589</v>
      </c>
      <c r="L11" s="98"/>
    </row>
    <row r="12" spans="1:17" ht="19.5" customHeight="1" x14ac:dyDescent="0.25">
      <c r="A12" s="145" t="s">
        <v>38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</row>
    <row r="13" spans="1:17" ht="98.45" customHeight="1" x14ac:dyDescent="0.25">
      <c r="A13" s="61">
        <v>1</v>
      </c>
      <c r="B13" s="61" t="s">
        <v>39</v>
      </c>
      <c r="C13" s="66" t="s">
        <v>74</v>
      </c>
      <c r="D13" s="61">
        <v>2022</v>
      </c>
      <c r="E13" s="61" t="s">
        <v>16</v>
      </c>
      <c r="F13" s="61" t="s">
        <v>12</v>
      </c>
      <c r="G13" s="60">
        <v>250</v>
      </c>
      <c r="H13" s="60">
        <v>0</v>
      </c>
      <c r="I13" s="67">
        <v>0</v>
      </c>
      <c r="J13" s="61">
        <v>0</v>
      </c>
      <c r="K13" s="61">
        <v>0</v>
      </c>
      <c r="L13" s="66" t="s">
        <v>99</v>
      </c>
      <c r="Q13" s="25"/>
    </row>
    <row r="14" spans="1:17" ht="18" customHeight="1" x14ac:dyDescent="0.25">
      <c r="A14" s="132" t="s">
        <v>108</v>
      </c>
      <c r="B14" s="133"/>
      <c r="C14" s="133"/>
      <c r="D14" s="109"/>
      <c r="E14" s="109"/>
      <c r="F14" s="110"/>
      <c r="G14" s="111">
        <f>G13</f>
        <v>250</v>
      </c>
      <c r="H14" s="111">
        <f t="shared" ref="H14:I14" si="8">H13</f>
        <v>0</v>
      </c>
      <c r="I14" s="111">
        <f t="shared" si="8"/>
        <v>0</v>
      </c>
      <c r="J14" s="112">
        <v>0</v>
      </c>
      <c r="K14" s="112">
        <v>0</v>
      </c>
      <c r="L14" s="112"/>
    </row>
    <row r="15" spans="1:17" ht="23.45" customHeight="1" x14ac:dyDescent="0.25">
      <c r="A15" s="124" t="s">
        <v>109</v>
      </c>
      <c r="B15" s="125"/>
      <c r="C15" s="125"/>
      <c r="D15" s="114">
        <v>2022</v>
      </c>
      <c r="E15" s="126" t="s">
        <v>36</v>
      </c>
      <c r="F15" s="127"/>
      <c r="G15" s="115">
        <f>G13</f>
        <v>250</v>
      </c>
      <c r="H15" s="115">
        <f t="shared" ref="H15:I15" si="9">H13</f>
        <v>0</v>
      </c>
      <c r="I15" s="115">
        <f t="shared" si="9"/>
        <v>0</v>
      </c>
      <c r="J15" s="112">
        <v>0</v>
      </c>
      <c r="K15" s="112">
        <v>0</v>
      </c>
      <c r="L15" s="112"/>
    </row>
    <row r="16" spans="1:17" ht="19.149999999999999" customHeight="1" x14ac:dyDescent="0.25">
      <c r="A16" s="146" t="s">
        <v>41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N16" s="25"/>
      <c r="P16" s="25"/>
    </row>
    <row r="17" spans="1:13" ht="105.6" customHeight="1" x14ac:dyDescent="0.25">
      <c r="A17" s="29">
        <v>1</v>
      </c>
      <c r="B17" s="61" t="s">
        <v>44</v>
      </c>
      <c r="C17" s="30" t="s">
        <v>35</v>
      </c>
      <c r="D17" s="31">
        <v>2021</v>
      </c>
      <c r="E17" s="61" t="s">
        <v>16</v>
      </c>
      <c r="F17" s="31" t="s">
        <v>52</v>
      </c>
      <c r="G17" s="32">
        <v>564.01400000000001</v>
      </c>
      <c r="H17" s="32">
        <v>564.01400000000001</v>
      </c>
      <c r="I17" s="32">
        <v>564.01400000000001</v>
      </c>
      <c r="J17" s="97">
        <f>I17/G17*100</f>
        <v>100</v>
      </c>
      <c r="K17" s="97">
        <f>I17/H17*100</f>
        <v>100</v>
      </c>
      <c r="L17" s="30" t="s">
        <v>100</v>
      </c>
    </row>
    <row r="18" spans="1:13" ht="22.9" customHeight="1" x14ac:dyDescent="0.25">
      <c r="A18" s="132" t="s">
        <v>108</v>
      </c>
      <c r="B18" s="133"/>
      <c r="C18" s="133"/>
      <c r="D18" s="109"/>
      <c r="E18" s="109"/>
      <c r="F18" s="110"/>
      <c r="G18" s="111">
        <f>G17</f>
        <v>564.01400000000001</v>
      </c>
      <c r="H18" s="111">
        <f t="shared" ref="H18:I18" si="10">H17</f>
        <v>564.01400000000001</v>
      </c>
      <c r="I18" s="111">
        <f t="shared" si="10"/>
        <v>564.01400000000001</v>
      </c>
      <c r="J18" s="112">
        <v>0</v>
      </c>
      <c r="K18" s="112">
        <v>0</v>
      </c>
      <c r="L18" s="112"/>
    </row>
    <row r="19" spans="1:13" ht="22.9" customHeight="1" x14ac:dyDescent="0.25">
      <c r="A19" s="124" t="s">
        <v>109</v>
      </c>
      <c r="B19" s="125"/>
      <c r="C19" s="125"/>
      <c r="D19" s="114">
        <v>2021</v>
      </c>
      <c r="E19" s="126" t="s">
        <v>36</v>
      </c>
      <c r="F19" s="127"/>
      <c r="G19" s="116">
        <f>G17</f>
        <v>564.01400000000001</v>
      </c>
      <c r="H19" s="116">
        <f t="shared" ref="H19:I19" si="11">H17</f>
        <v>564.01400000000001</v>
      </c>
      <c r="I19" s="116">
        <f t="shared" si="11"/>
        <v>564.01400000000001</v>
      </c>
      <c r="J19" s="119">
        <v>0</v>
      </c>
      <c r="K19" s="119">
        <v>0</v>
      </c>
      <c r="L19" s="119"/>
    </row>
    <row r="20" spans="1:13" ht="19.5" customHeight="1" x14ac:dyDescent="0.25">
      <c r="A20" s="148" t="s">
        <v>42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</row>
    <row r="21" spans="1:13" ht="29.45" customHeight="1" x14ac:dyDescent="0.25">
      <c r="A21" s="134">
        <v>1</v>
      </c>
      <c r="B21" s="134" t="s">
        <v>45</v>
      </c>
      <c r="C21" s="134" t="s">
        <v>0</v>
      </c>
      <c r="D21" s="19" t="s">
        <v>101</v>
      </c>
      <c r="E21" s="134" t="s">
        <v>16</v>
      </c>
      <c r="F21" s="134" t="s">
        <v>21</v>
      </c>
      <c r="G21" s="23">
        <f>G22+G23+G24+G25</f>
        <v>3497.0429999999997</v>
      </c>
      <c r="H21" s="23">
        <f t="shared" ref="H21:I21" si="12">H22+H23+H24+H25</f>
        <v>1454.1</v>
      </c>
      <c r="I21" s="23">
        <f t="shared" si="12"/>
        <v>1454.1</v>
      </c>
      <c r="J21" s="97">
        <f t="shared" ref="J21:J30" si="13">I21/G21*100</f>
        <v>41.580844158907972</v>
      </c>
      <c r="K21" s="97">
        <f t="shared" ref="K21:K30" si="14">I21/H21*100</f>
        <v>100</v>
      </c>
      <c r="L21" s="129" t="s">
        <v>110</v>
      </c>
    </row>
    <row r="22" spans="1:13" ht="29.45" customHeight="1" x14ac:dyDescent="0.25">
      <c r="A22" s="135"/>
      <c r="B22" s="135"/>
      <c r="C22" s="135"/>
      <c r="D22" s="19">
        <v>2021</v>
      </c>
      <c r="E22" s="135"/>
      <c r="F22" s="135"/>
      <c r="G22" s="23">
        <v>1123.6189999999999</v>
      </c>
      <c r="H22" s="23">
        <v>0</v>
      </c>
      <c r="I22" s="23">
        <v>0</v>
      </c>
      <c r="J22" s="97">
        <f t="shared" si="13"/>
        <v>0</v>
      </c>
      <c r="K22" s="97">
        <v>0</v>
      </c>
      <c r="L22" s="130"/>
    </row>
    <row r="23" spans="1:13" ht="29.45" customHeight="1" x14ac:dyDescent="0.25">
      <c r="A23" s="135"/>
      <c r="B23" s="135"/>
      <c r="C23" s="135"/>
      <c r="D23" s="19">
        <v>2022</v>
      </c>
      <c r="E23" s="135"/>
      <c r="F23" s="135"/>
      <c r="G23" s="23">
        <v>919.32399999999996</v>
      </c>
      <c r="H23" s="23">
        <v>0</v>
      </c>
      <c r="I23" s="23">
        <v>0</v>
      </c>
      <c r="J23" s="97">
        <f t="shared" si="13"/>
        <v>0</v>
      </c>
      <c r="K23" s="97">
        <v>0</v>
      </c>
      <c r="L23" s="130"/>
    </row>
    <row r="24" spans="1:13" ht="29.45" customHeight="1" x14ac:dyDescent="0.25">
      <c r="A24" s="135"/>
      <c r="B24" s="135"/>
      <c r="C24" s="135"/>
      <c r="D24" s="19">
        <v>2023</v>
      </c>
      <c r="E24" s="135"/>
      <c r="F24" s="135"/>
      <c r="G24" s="23">
        <v>732.6</v>
      </c>
      <c r="H24" s="23">
        <v>732.6</v>
      </c>
      <c r="I24" s="23">
        <v>732.6</v>
      </c>
      <c r="J24" s="97">
        <f t="shared" si="13"/>
        <v>100</v>
      </c>
      <c r="K24" s="97">
        <f t="shared" si="14"/>
        <v>100</v>
      </c>
      <c r="L24" s="130"/>
    </row>
    <row r="25" spans="1:13" ht="29.45" customHeight="1" x14ac:dyDescent="0.25">
      <c r="A25" s="136"/>
      <c r="B25" s="136"/>
      <c r="C25" s="136"/>
      <c r="D25" s="19">
        <v>2024</v>
      </c>
      <c r="E25" s="136"/>
      <c r="F25" s="136"/>
      <c r="G25" s="23">
        <v>721.5</v>
      </c>
      <c r="H25" s="23">
        <v>721.5</v>
      </c>
      <c r="I25" s="23">
        <v>721.5</v>
      </c>
      <c r="J25" s="97">
        <f t="shared" si="13"/>
        <v>100</v>
      </c>
      <c r="K25" s="97">
        <f t="shared" si="14"/>
        <v>100</v>
      </c>
      <c r="L25" s="131"/>
    </row>
    <row r="26" spans="1:13" ht="27" customHeight="1" x14ac:dyDescent="0.25">
      <c r="A26" s="132" t="s">
        <v>108</v>
      </c>
      <c r="B26" s="133"/>
      <c r="C26" s="133"/>
      <c r="D26" s="109"/>
      <c r="E26" s="109"/>
      <c r="F26" s="110"/>
      <c r="G26" s="111">
        <f>G27+G28+G29+G30</f>
        <v>3497.0429999999997</v>
      </c>
      <c r="H26" s="111">
        <f t="shared" ref="H26:I26" si="15">H27+H28+H29+H30</f>
        <v>1454.1</v>
      </c>
      <c r="I26" s="111">
        <f t="shared" si="15"/>
        <v>1454.1</v>
      </c>
      <c r="J26" s="97">
        <f t="shared" si="13"/>
        <v>41.580844158907972</v>
      </c>
      <c r="K26" s="97">
        <f t="shared" si="14"/>
        <v>100</v>
      </c>
      <c r="L26" s="112"/>
    </row>
    <row r="27" spans="1:13" ht="27" customHeight="1" x14ac:dyDescent="0.25">
      <c r="A27" s="124" t="s">
        <v>109</v>
      </c>
      <c r="B27" s="125"/>
      <c r="C27" s="125"/>
      <c r="D27" s="114">
        <v>2021</v>
      </c>
      <c r="E27" s="126" t="s">
        <v>36</v>
      </c>
      <c r="F27" s="127"/>
      <c r="G27" s="115">
        <f>G22</f>
        <v>1123.6189999999999</v>
      </c>
      <c r="H27" s="115">
        <f t="shared" ref="H27:I27" si="16">H22</f>
        <v>0</v>
      </c>
      <c r="I27" s="115">
        <f t="shared" si="16"/>
        <v>0</v>
      </c>
      <c r="J27" s="97">
        <f t="shared" si="13"/>
        <v>0</v>
      </c>
      <c r="K27" s="97">
        <v>0</v>
      </c>
      <c r="L27" s="112"/>
    </row>
    <row r="28" spans="1:13" ht="22.9" customHeight="1" x14ac:dyDescent="0.25">
      <c r="A28" s="124"/>
      <c r="B28" s="125"/>
      <c r="C28" s="128"/>
      <c r="D28" s="114">
        <v>2022</v>
      </c>
      <c r="E28" s="126" t="s">
        <v>36</v>
      </c>
      <c r="F28" s="127"/>
      <c r="G28" s="115">
        <f t="shared" ref="G28:I30" si="17">G23</f>
        <v>919.32399999999996</v>
      </c>
      <c r="H28" s="115">
        <f t="shared" si="17"/>
        <v>0</v>
      </c>
      <c r="I28" s="115">
        <f t="shared" si="17"/>
        <v>0</v>
      </c>
      <c r="J28" s="97">
        <f t="shared" si="13"/>
        <v>0</v>
      </c>
      <c r="K28" s="97">
        <v>0</v>
      </c>
      <c r="L28" s="112"/>
    </row>
    <row r="29" spans="1:13" ht="27" customHeight="1" x14ac:dyDescent="0.25">
      <c r="A29" s="124"/>
      <c r="B29" s="125"/>
      <c r="C29" s="128"/>
      <c r="D29" s="114">
        <v>2023</v>
      </c>
      <c r="E29" s="126" t="s">
        <v>36</v>
      </c>
      <c r="F29" s="127"/>
      <c r="G29" s="115">
        <f t="shared" si="17"/>
        <v>732.6</v>
      </c>
      <c r="H29" s="115">
        <f t="shared" si="17"/>
        <v>732.6</v>
      </c>
      <c r="I29" s="115">
        <f t="shared" si="17"/>
        <v>732.6</v>
      </c>
      <c r="J29" s="97">
        <f t="shared" si="13"/>
        <v>100</v>
      </c>
      <c r="K29" s="97">
        <f t="shared" si="14"/>
        <v>100</v>
      </c>
      <c r="L29" s="20"/>
    </row>
    <row r="30" spans="1:13" ht="18" customHeight="1" x14ac:dyDescent="0.25">
      <c r="A30" s="124"/>
      <c r="B30" s="125"/>
      <c r="C30" s="128"/>
      <c r="D30" s="114">
        <v>2024</v>
      </c>
      <c r="E30" s="126" t="s">
        <v>36</v>
      </c>
      <c r="F30" s="127"/>
      <c r="G30" s="115">
        <f t="shared" si="17"/>
        <v>721.5</v>
      </c>
      <c r="H30" s="115">
        <f t="shared" si="17"/>
        <v>721.5</v>
      </c>
      <c r="I30" s="115">
        <f t="shared" si="17"/>
        <v>721.5</v>
      </c>
      <c r="J30" s="97">
        <f t="shared" si="13"/>
        <v>100</v>
      </c>
      <c r="K30" s="97">
        <f t="shared" si="14"/>
        <v>100</v>
      </c>
      <c r="L30" s="98"/>
    </row>
    <row r="31" spans="1:13" ht="18.75" customHeight="1" x14ac:dyDescent="0.25">
      <c r="A31" s="148" t="s">
        <v>43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</row>
    <row r="32" spans="1:13" ht="91.9" customHeight="1" x14ac:dyDescent="0.25">
      <c r="A32" s="19">
        <v>1</v>
      </c>
      <c r="B32" s="19" t="s">
        <v>47</v>
      </c>
      <c r="C32" s="20" t="s">
        <v>56</v>
      </c>
      <c r="D32" s="19">
        <v>2024</v>
      </c>
      <c r="E32" s="19" t="s">
        <v>16</v>
      </c>
      <c r="F32" s="72" t="s">
        <v>12</v>
      </c>
      <c r="G32" s="23">
        <v>14850.2</v>
      </c>
      <c r="H32" s="23">
        <v>0</v>
      </c>
      <c r="I32" s="90">
        <v>0</v>
      </c>
      <c r="J32" s="99">
        <v>0</v>
      </c>
      <c r="K32" s="89">
        <v>0</v>
      </c>
      <c r="L32" s="91" t="s">
        <v>102</v>
      </c>
      <c r="M32" s="53"/>
    </row>
    <row r="33" spans="1:15" ht="110.45" customHeight="1" x14ac:dyDescent="0.25">
      <c r="A33" s="19">
        <v>2</v>
      </c>
      <c r="B33" s="19" t="s">
        <v>64</v>
      </c>
      <c r="C33" s="20" t="s">
        <v>62</v>
      </c>
      <c r="D33" s="19">
        <v>2024</v>
      </c>
      <c r="E33" s="19" t="s">
        <v>16</v>
      </c>
      <c r="F33" s="19" t="s">
        <v>12</v>
      </c>
      <c r="G33" s="23">
        <v>400</v>
      </c>
      <c r="H33" s="23">
        <v>0</v>
      </c>
      <c r="I33" s="6">
        <v>0</v>
      </c>
      <c r="J33" s="8">
        <v>0</v>
      </c>
      <c r="K33" s="56">
        <v>0</v>
      </c>
      <c r="L33" s="20" t="s">
        <v>103</v>
      </c>
    </row>
    <row r="34" spans="1:15" ht="166.9" customHeight="1" x14ac:dyDescent="0.25">
      <c r="A34" s="19">
        <v>3</v>
      </c>
      <c r="B34" s="19" t="s">
        <v>47</v>
      </c>
      <c r="C34" s="20" t="s">
        <v>58</v>
      </c>
      <c r="D34" s="19">
        <v>2024</v>
      </c>
      <c r="E34" s="19" t="s">
        <v>16</v>
      </c>
      <c r="F34" s="19" t="s">
        <v>12</v>
      </c>
      <c r="G34" s="23">
        <v>400</v>
      </c>
      <c r="H34" s="23">
        <v>0</v>
      </c>
      <c r="I34" s="6">
        <v>0</v>
      </c>
      <c r="J34" s="56">
        <v>0</v>
      </c>
      <c r="K34" s="56">
        <v>0</v>
      </c>
      <c r="L34" s="20" t="s">
        <v>103</v>
      </c>
    </row>
    <row r="35" spans="1:15" ht="130.9" customHeight="1" x14ac:dyDescent="0.25">
      <c r="A35" s="134">
        <v>4</v>
      </c>
      <c r="B35" s="134" t="s">
        <v>64</v>
      </c>
      <c r="C35" s="40" t="s">
        <v>57</v>
      </c>
      <c r="D35" s="134">
        <v>2021</v>
      </c>
      <c r="E35" s="134" t="s">
        <v>16</v>
      </c>
      <c r="F35" s="152" t="s">
        <v>12</v>
      </c>
      <c r="G35" s="19">
        <v>7530.5150000000003</v>
      </c>
      <c r="H35" s="107">
        <v>7530.5150000000003</v>
      </c>
      <c r="I35" s="6">
        <v>7388.8470900000002</v>
      </c>
      <c r="J35" s="97">
        <f t="shared" ref="J35:J37" si="18">I35/G35*100</f>
        <v>98.118748717717182</v>
      </c>
      <c r="K35" s="97">
        <f t="shared" ref="K35:K36" si="19">I35/H35*100</f>
        <v>98.118748717717182</v>
      </c>
      <c r="L35" s="129" t="s">
        <v>104</v>
      </c>
      <c r="N35" s="25"/>
    </row>
    <row r="36" spans="1:15" ht="18" customHeight="1" x14ac:dyDescent="0.25">
      <c r="A36" s="135"/>
      <c r="B36" s="135"/>
      <c r="C36" s="20" t="s">
        <v>54</v>
      </c>
      <c r="D36" s="136"/>
      <c r="E36" s="136"/>
      <c r="F36" s="152"/>
      <c r="G36" s="23">
        <v>310</v>
      </c>
      <c r="H36" s="23">
        <v>310</v>
      </c>
      <c r="I36" s="106">
        <v>307.79343</v>
      </c>
      <c r="J36" s="97">
        <f t="shared" si="18"/>
        <v>99.288203225806456</v>
      </c>
      <c r="K36" s="97">
        <f t="shared" si="19"/>
        <v>99.288203225806456</v>
      </c>
      <c r="L36" s="130"/>
    </row>
    <row r="37" spans="1:15" ht="116.45" customHeight="1" x14ac:dyDescent="0.25">
      <c r="A37" s="19">
        <v>5</v>
      </c>
      <c r="B37" s="123" t="s">
        <v>64</v>
      </c>
      <c r="C37" s="54" t="s">
        <v>71</v>
      </c>
      <c r="D37" s="92">
        <v>2022</v>
      </c>
      <c r="E37" s="92" t="s">
        <v>16</v>
      </c>
      <c r="F37" s="72" t="s">
        <v>12</v>
      </c>
      <c r="G37" s="100">
        <v>250</v>
      </c>
      <c r="H37" s="23">
        <v>0</v>
      </c>
      <c r="I37" s="6">
        <v>0</v>
      </c>
      <c r="J37" s="97">
        <f t="shared" si="18"/>
        <v>0</v>
      </c>
      <c r="K37" s="56">
        <v>0</v>
      </c>
      <c r="L37" s="129" t="s">
        <v>105</v>
      </c>
    </row>
    <row r="38" spans="1:15" ht="100.15" customHeight="1" x14ac:dyDescent="0.25">
      <c r="A38" s="19">
        <v>6</v>
      </c>
      <c r="B38" s="123" t="s">
        <v>53</v>
      </c>
      <c r="C38" s="54" t="s">
        <v>69</v>
      </c>
      <c r="D38" s="123">
        <v>2022</v>
      </c>
      <c r="E38" s="123" t="s">
        <v>16</v>
      </c>
      <c r="F38" s="19" t="s">
        <v>12</v>
      </c>
      <c r="G38" s="100">
        <v>3500</v>
      </c>
      <c r="H38" s="23">
        <v>0</v>
      </c>
      <c r="I38" s="6">
        <v>0</v>
      </c>
      <c r="J38" s="101">
        <v>0</v>
      </c>
      <c r="K38" s="56">
        <v>0</v>
      </c>
      <c r="L38" s="131"/>
    </row>
    <row r="39" spans="1:15" ht="148.9" customHeight="1" x14ac:dyDescent="0.25">
      <c r="A39" s="134">
        <v>7</v>
      </c>
      <c r="B39" s="134" t="s">
        <v>46</v>
      </c>
      <c r="C39" s="20" t="s">
        <v>66</v>
      </c>
      <c r="D39" s="134">
        <v>2024</v>
      </c>
      <c r="E39" s="134" t="s">
        <v>16</v>
      </c>
      <c r="F39" s="139" t="s">
        <v>12</v>
      </c>
      <c r="G39" s="100">
        <v>6425.5</v>
      </c>
      <c r="H39" s="23">
        <v>0</v>
      </c>
      <c r="I39" s="6">
        <v>0</v>
      </c>
      <c r="J39" s="101">
        <v>0</v>
      </c>
      <c r="K39" s="101">
        <v>0</v>
      </c>
      <c r="L39" s="129" t="s">
        <v>99</v>
      </c>
    </row>
    <row r="40" spans="1:15" ht="22.9" customHeight="1" x14ac:dyDescent="0.25">
      <c r="A40" s="136"/>
      <c r="B40" s="136"/>
      <c r="C40" s="20" t="s">
        <v>54</v>
      </c>
      <c r="D40" s="136"/>
      <c r="E40" s="136"/>
      <c r="F40" s="141"/>
      <c r="G40" s="23">
        <v>550</v>
      </c>
      <c r="H40" s="23">
        <v>0</v>
      </c>
      <c r="I40" s="6">
        <v>0</v>
      </c>
      <c r="J40" s="101">
        <v>0</v>
      </c>
      <c r="K40" s="102">
        <v>0</v>
      </c>
      <c r="L40" s="131"/>
    </row>
    <row r="41" spans="1:15" ht="139.9" customHeight="1" x14ac:dyDescent="0.25">
      <c r="A41" s="134">
        <v>8</v>
      </c>
      <c r="B41" s="134" t="s">
        <v>47</v>
      </c>
      <c r="C41" s="20" t="s">
        <v>79</v>
      </c>
      <c r="D41" s="134">
        <v>2024</v>
      </c>
      <c r="E41" s="134" t="s">
        <v>16</v>
      </c>
      <c r="F41" s="139" t="s">
        <v>12</v>
      </c>
      <c r="G41" s="23">
        <v>22975.65</v>
      </c>
      <c r="H41" s="23">
        <v>0</v>
      </c>
      <c r="I41" s="6">
        <v>0</v>
      </c>
      <c r="J41" s="101">
        <v>0</v>
      </c>
      <c r="K41" s="101">
        <v>0</v>
      </c>
      <c r="L41" s="129" t="s">
        <v>99</v>
      </c>
      <c r="O41" s="25"/>
    </row>
    <row r="42" spans="1:15" ht="15.75" customHeight="1" x14ac:dyDescent="0.25">
      <c r="A42" s="136"/>
      <c r="B42" s="136"/>
      <c r="C42" s="20" t="s">
        <v>54</v>
      </c>
      <c r="D42" s="136"/>
      <c r="E42" s="136"/>
      <c r="F42" s="141"/>
      <c r="G42" s="23">
        <v>900</v>
      </c>
      <c r="H42" s="23">
        <v>0</v>
      </c>
      <c r="I42" s="6">
        <v>0</v>
      </c>
      <c r="J42" s="102">
        <v>0</v>
      </c>
      <c r="K42" s="102">
        <v>0</v>
      </c>
      <c r="L42" s="131"/>
    </row>
    <row r="43" spans="1:15" ht="173.45" customHeight="1" x14ac:dyDescent="0.25">
      <c r="A43" s="123">
        <v>9</v>
      </c>
      <c r="B43" s="123" t="s">
        <v>46</v>
      </c>
      <c r="C43" s="20" t="s">
        <v>70</v>
      </c>
      <c r="D43" s="19">
        <v>2024</v>
      </c>
      <c r="E43" s="19" t="s">
        <v>16</v>
      </c>
      <c r="F43" s="23" t="s">
        <v>12</v>
      </c>
      <c r="G43" s="23">
        <v>700</v>
      </c>
      <c r="H43" s="23">
        <v>0</v>
      </c>
      <c r="I43" s="6">
        <v>0</v>
      </c>
      <c r="J43" s="101">
        <v>0</v>
      </c>
      <c r="K43" s="56">
        <v>0</v>
      </c>
      <c r="L43" s="20" t="s">
        <v>99</v>
      </c>
      <c r="O43" s="25"/>
    </row>
    <row r="44" spans="1:15" ht="90" customHeight="1" x14ac:dyDescent="0.25">
      <c r="A44" s="134">
        <v>10</v>
      </c>
      <c r="B44" s="134" t="s">
        <v>46</v>
      </c>
      <c r="C44" s="91" t="s">
        <v>81</v>
      </c>
      <c r="D44" s="137" t="s">
        <v>106</v>
      </c>
      <c r="E44" s="134" t="s">
        <v>16</v>
      </c>
      <c r="F44" s="139" t="s">
        <v>12</v>
      </c>
      <c r="G44" s="23">
        <f>G46+G47</f>
        <v>7041.4780000000001</v>
      </c>
      <c r="H44" s="23">
        <f>H46+H47</f>
        <v>6188.8090000000002</v>
      </c>
      <c r="I44" s="23">
        <f t="shared" ref="I44" si="20">I46+I47</f>
        <v>5205.7563300000002</v>
      </c>
      <c r="J44" s="97">
        <f t="shared" ref="J44:J52" si="21">I44/G44*100</f>
        <v>73.929881340252706</v>
      </c>
      <c r="K44" s="97">
        <f t="shared" ref="K44:K57" si="22">I44/H44*100</f>
        <v>84.11564050530562</v>
      </c>
      <c r="L44" s="129" t="s">
        <v>107</v>
      </c>
      <c r="O44" s="25"/>
    </row>
    <row r="45" spans="1:15" ht="28.9" customHeight="1" x14ac:dyDescent="0.25">
      <c r="A45" s="135"/>
      <c r="B45" s="135"/>
      <c r="C45" s="66" t="s">
        <v>48</v>
      </c>
      <c r="D45" s="138"/>
      <c r="E45" s="135"/>
      <c r="F45" s="140"/>
      <c r="G45" s="23">
        <v>178.96</v>
      </c>
      <c r="H45" s="23">
        <v>181.142</v>
      </c>
      <c r="I45" s="23">
        <v>178.95967999999999</v>
      </c>
      <c r="J45" s="97">
        <f t="shared" si="21"/>
        <v>99.999821189092529</v>
      </c>
      <c r="K45" s="97">
        <f t="shared" si="22"/>
        <v>98.795243510615975</v>
      </c>
      <c r="L45" s="130"/>
      <c r="O45" s="25"/>
    </row>
    <row r="46" spans="1:15" ht="30" customHeight="1" x14ac:dyDescent="0.25">
      <c r="A46" s="135"/>
      <c r="B46" s="135"/>
      <c r="C46" s="66"/>
      <c r="D46" s="19">
        <v>2023</v>
      </c>
      <c r="E46" s="135"/>
      <c r="F46" s="140"/>
      <c r="G46" s="23">
        <v>3710</v>
      </c>
      <c r="H46" s="23">
        <v>3710</v>
      </c>
      <c r="I46" s="23">
        <v>2726.9482899999998</v>
      </c>
      <c r="J46" s="97">
        <f t="shared" si="21"/>
        <v>73.502649326145558</v>
      </c>
      <c r="K46" s="97">
        <f t="shared" si="22"/>
        <v>73.502649326145558</v>
      </c>
      <c r="L46" s="130"/>
      <c r="O46" s="25"/>
    </row>
    <row r="47" spans="1:15" ht="24" customHeight="1" x14ac:dyDescent="0.25">
      <c r="A47" s="136"/>
      <c r="B47" s="136"/>
      <c r="C47" s="20"/>
      <c r="D47" s="19">
        <v>2024</v>
      </c>
      <c r="E47" s="136"/>
      <c r="F47" s="141"/>
      <c r="G47" s="23">
        <v>3331.4780000000001</v>
      </c>
      <c r="H47" s="6">
        <v>2478.8090000000002</v>
      </c>
      <c r="I47" s="108">
        <v>2478.8080399999999</v>
      </c>
      <c r="J47" s="97">
        <f t="shared" si="21"/>
        <v>74.40565538778884</v>
      </c>
      <c r="K47" s="97">
        <f t="shared" si="22"/>
        <v>99.99996127172362</v>
      </c>
      <c r="L47" s="131"/>
      <c r="O47" s="25"/>
    </row>
    <row r="48" spans="1:15" ht="24" customHeight="1" x14ac:dyDescent="0.25">
      <c r="A48" s="132" t="s">
        <v>108</v>
      </c>
      <c r="B48" s="133"/>
      <c r="C48" s="133"/>
      <c r="D48" s="109"/>
      <c r="E48" s="109"/>
      <c r="F48" s="110"/>
      <c r="G48" s="111">
        <f>G49+G50+G51+G52</f>
        <v>64073.343000000008</v>
      </c>
      <c r="H48" s="111">
        <f>H49+H50+H51+H52</f>
        <v>13719.324000000001</v>
      </c>
      <c r="I48" s="111">
        <f t="shared" ref="I48" si="23">I49+I50+I51+I52</f>
        <v>12594.603419999999</v>
      </c>
      <c r="J48" s="97">
        <f t="shared" si="21"/>
        <v>19.656541754033338</v>
      </c>
      <c r="K48" s="97">
        <f t="shared" si="22"/>
        <v>91.801924205594958</v>
      </c>
      <c r="L48" s="112"/>
      <c r="O48" s="25"/>
    </row>
    <row r="49" spans="1:15" ht="24" customHeight="1" x14ac:dyDescent="0.25">
      <c r="A49" s="124" t="s">
        <v>109</v>
      </c>
      <c r="B49" s="125"/>
      <c r="C49" s="125"/>
      <c r="D49" s="114">
        <v>2021</v>
      </c>
      <c r="E49" s="126" t="s">
        <v>36</v>
      </c>
      <c r="F49" s="127"/>
      <c r="G49" s="115">
        <f>G35</f>
        <v>7530.5150000000003</v>
      </c>
      <c r="H49" s="115">
        <f t="shared" ref="H49:I49" si="24">H35</f>
        <v>7530.5150000000003</v>
      </c>
      <c r="I49" s="115">
        <f t="shared" si="24"/>
        <v>7388.8470900000002</v>
      </c>
      <c r="J49" s="97">
        <f t="shared" si="21"/>
        <v>98.118748717717182</v>
      </c>
      <c r="K49" s="97">
        <f t="shared" si="22"/>
        <v>98.118748717717182</v>
      </c>
      <c r="L49" s="112"/>
      <c r="O49" s="25"/>
    </row>
    <row r="50" spans="1:15" ht="24" customHeight="1" x14ac:dyDescent="0.25">
      <c r="A50" s="124"/>
      <c r="B50" s="125"/>
      <c r="C50" s="128"/>
      <c r="D50" s="114">
        <v>2022</v>
      </c>
      <c r="E50" s="126" t="s">
        <v>36</v>
      </c>
      <c r="F50" s="127"/>
      <c r="G50" s="115">
        <f>G37+G38</f>
        <v>3750</v>
      </c>
      <c r="H50" s="115">
        <f t="shared" ref="H50:I50" si="25">H37+H38</f>
        <v>0</v>
      </c>
      <c r="I50" s="115">
        <f t="shared" si="25"/>
        <v>0</v>
      </c>
      <c r="J50" s="97">
        <f t="shared" si="21"/>
        <v>0</v>
      </c>
      <c r="K50" s="97">
        <v>0</v>
      </c>
      <c r="L50" s="112"/>
      <c r="O50" s="25"/>
    </row>
    <row r="51" spans="1:15" ht="24" customHeight="1" x14ac:dyDescent="0.25">
      <c r="A51" s="124"/>
      <c r="B51" s="125"/>
      <c r="C51" s="128"/>
      <c r="D51" s="114">
        <v>2023</v>
      </c>
      <c r="E51" s="126" t="s">
        <v>36</v>
      </c>
      <c r="F51" s="127"/>
      <c r="G51" s="115">
        <f>G46</f>
        <v>3710</v>
      </c>
      <c r="H51" s="115">
        <f t="shared" ref="H51:I51" si="26">H46</f>
        <v>3710</v>
      </c>
      <c r="I51" s="115">
        <f t="shared" si="26"/>
        <v>2726.9482899999998</v>
      </c>
      <c r="J51" s="97">
        <f t="shared" si="21"/>
        <v>73.502649326145558</v>
      </c>
      <c r="K51" s="97">
        <f t="shared" si="22"/>
        <v>73.502649326145558</v>
      </c>
      <c r="L51" s="20"/>
      <c r="O51" s="25"/>
    </row>
    <row r="52" spans="1:15" ht="28.15" customHeight="1" x14ac:dyDescent="0.25">
      <c r="A52" s="124"/>
      <c r="B52" s="125"/>
      <c r="C52" s="128"/>
      <c r="D52" s="114">
        <v>2024</v>
      </c>
      <c r="E52" s="126" t="s">
        <v>36</v>
      </c>
      <c r="F52" s="127"/>
      <c r="G52" s="116">
        <f>G32+G33+G34+G39+G41+G43+G47</f>
        <v>49082.828000000009</v>
      </c>
      <c r="H52" s="116">
        <f t="shared" ref="H52:I52" si="27">H32+H33+H34+H39+H41+H43+H47</f>
        <v>2478.8090000000002</v>
      </c>
      <c r="I52" s="116">
        <f t="shared" si="27"/>
        <v>2478.8080399999999</v>
      </c>
      <c r="J52" s="97">
        <f t="shared" si="21"/>
        <v>5.0502551319985063</v>
      </c>
      <c r="K52" s="97">
        <f t="shared" si="22"/>
        <v>99.99996127172362</v>
      </c>
      <c r="L52" s="98"/>
      <c r="M52" s="25"/>
      <c r="O52" s="25"/>
    </row>
    <row r="53" spans="1:15" ht="19.149999999999999" hidden="1" customHeight="1" x14ac:dyDescent="0.25">
      <c r="A53" s="132" t="s">
        <v>111</v>
      </c>
      <c r="B53" s="133"/>
      <c r="C53" s="133"/>
      <c r="D53" s="109"/>
      <c r="E53" s="126" t="s">
        <v>36</v>
      </c>
      <c r="F53" s="127"/>
      <c r="G53" s="117">
        <f>G14+G18+G26+G48</f>
        <v>68384.400000000009</v>
      </c>
      <c r="H53" s="117">
        <f t="shared" ref="H53:I53" si="28">H14+H18+H26+H48</f>
        <v>15737.438</v>
      </c>
      <c r="I53" s="117">
        <f t="shared" si="28"/>
        <v>14612.717419999999</v>
      </c>
      <c r="J53" s="118">
        <f t="shared" ref="J53:J57" si="29">I53/G53*100</f>
        <v>21.368495475576296</v>
      </c>
      <c r="K53" s="118">
        <f t="shared" si="22"/>
        <v>92.85321676882856</v>
      </c>
      <c r="L53" s="119"/>
    </row>
    <row r="54" spans="1:15" ht="24" hidden="1" customHeight="1" x14ac:dyDescent="0.25">
      <c r="A54" s="124" t="s">
        <v>109</v>
      </c>
      <c r="B54" s="125"/>
      <c r="C54" s="125"/>
      <c r="D54" s="114">
        <v>2021</v>
      </c>
      <c r="E54" s="126" t="s">
        <v>36</v>
      </c>
      <c r="F54" s="127"/>
      <c r="G54" s="115">
        <f>G19+G27+G49</f>
        <v>9218.148000000001</v>
      </c>
      <c r="H54" s="115">
        <f t="shared" ref="H54:I54" si="30">H19+H27+H49</f>
        <v>8094.5290000000005</v>
      </c>
      <c r="I54" s="115">
        <f t="shared" si="30"/>
        <v>7952.8610900000003</v>
      </c>
      <c r="J54" s="97">
        <f t="shared" si="29"/>
        <v>86.273957523788937</v>
      </c>
      <c r="K54" s="97">
        <f t="shared" si="22"/>
        <v>98.249831336696673</v>
      </c>
      <c r="L54" s="112"/>
      <c r="O54" s="25"/>
    </row>
    <row r="55" spans="1:15" ht="24" hidden="1" customHeight="1" x14ac:dyDescent="0.25">
      <c r="A55" s="124"/>
      <c r="B55" s="125"/>
      <c r="C55" s="128"/>
      <c r="D55" s="114">
        <v>2022</v>
      </c>
      <c r="E55" s="126" t="s">
        <v>36</v>
      </c>
      <c r="F55" s="127"/>
      <c r="G55" s="115">
        <f>G15+G28+G50</f>
        <v>4919.3240000000005</v>
      </c>
      <c r="H55" s="115">
        <f t="shared" ref="H55:I55" si="31">H15+H28+H50</f>
        <v>0</v>
      </c>
      <c r="I55" s="115">
        <f t="shared" si="31"/>
        <v>0</v>
      </c>
      <c r="J55" s="97">
        <f t="shared" si="29"/>
        <v>0</v>
      </c>
      <c r="K55" s="97">
        <v>0</v>
      </c>
      <c r="L55" s="112"/>
      <c r="O55" s="25"/>
    </row>
    <row r="56" spans="1:15" ht="24" hidden="1" customHeight="1" x14ac:dyDescent="0.25">
      <c r="A56" s="124"/>
      <c r="B56" s="125"/>
      <c r="C56" s="128"/>
      <c r="D56" s="114">
        <v>2023</v>
      </c>
      <c r="E56" s="126" t="s">
        <v>36</v>
      </c>
      <c r="F56" s="127"/>
      <c r="G56" s="115">
        <f>G29+G51</f>
        <v>4442.6000000000004</v>
      </c>
      <c r="H56" s="115">
        <f t="shared" ref="H56:I56" si="32">H29+H51</f>
        <v>4442.6000000000004</v>
      </c>
      <c r="I56" s="115">
        <f t="shared" si="32"/>
        <v>3459.5482899999997</v>
      </c>
      <c r="J56" s="97">
        <f t="shared" si="29"/>
        <v>77.872153468689504</v>
      </c>
      <c r="K56" s="97">
        <f t="shared" si="22"/>
        <v>77.872153468689504</v>
      </c>
      <c r="L56" s="20"/>
      <c r="O56" s="25"/>
    </row>
    <row r="57" spans="1:15" ht="28.15" hidden="1" customHeight="1" x14ac:dyDescent="0.25">
      <c r="A57" s="124"/>
      <c r="B57" s="125"/>
      <c r="C57" s="128"/>
      <c r="D57" s="114">
        <v>2024</v>
      </c>
      <c r="E57" s="126" t="s">
        <v>36</v>
      </c>
      <c r="F57" s="127"/>
      <c r="G57" s="116">
        <f>G25+G52</f>
        <v>49804.328000000009</v>
      </c>
      <c r="H57" s="116">
        <f t="shared" ref="H57:I57" si="33">H25+H52</f>
        <v>3200.3090000000002</v>
      </c>
      <c r="I57" s="116">
        <f t="shared" si="33"/>
        <v>3200.3080399999999</v>
      </c>
      <c r="J57" s="97">
        <f t="shared" si="29"/>
        <v>6.4257629176323787</v>
      </c>
      <c r="K57" s="97">
        <f t="shared" si="22"/>
        <v>99.999970002896589</v>
      </c>
      <c r="L57" s="98"/>
      <c r="M57" s="25"/>
      <c r="O57" s="25"/>
    </row>
    <row r="58" spans="1:15" ht="24" hidden="1" customHeight="1" x14ac:dyDescent="0.25">
      <c r="A58" s="151" t="s">
        <v>83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</row>
    <row r="59" spans="1:15" ht="22.5" customHeight="1" x14ac:dyDescent="0.25">
      <c r="A59" s="45"/>
      <c r="B59" s="45"/>
      <c r="C59" s="46"/>
      <c r="D59" s="46"/>
      <c r="E59" s="46"/>
      <c r="F59" s="47"/>
      <c r="G59" s="47"/>
      <c r="H59" s="47"/>
      <c r="I59" s="47"/>
      <c r="J59" s="47"/>
      <c r="K59" s="47"/>
      <c r="L59" s="45"/>
    </row>
    <row r="60" spans="1:15" ht="32.450000000000003" customHeight="1" x14ac:dyDescent="0.25">
      <c r="A60" s="186" t="s">
        <v>115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</row>
    <row r="61" spans="1:15" x14ac:dyDescent="0.25">
      <c r="A61" s="42"/>
      <c r="B61" s="42"/>
      <c r="C61" s="43"/>
      <c r="D61" s="43"/>
      <c r="E61" s="43"/>
      <c r="F61" s="42"/>
      <c r="G61" s="42"/>
      <c r="H61" s="42"/>
      <c r="I61" s="44"/>
      <c r="J61" s="42"/>
      <c r="K61" s="42"/>
      <c r="L61" s="42"/>
    </row>
    <row r="62" spans="1:15" x14ac:dyDescent="0.25">
      <c r="A62" s="42"/>
      <c r="B62" s="42"/>
      <c r="C62" s="43"/>
      <c r="D62" s="43"/>
      <c r="E62" s="43"/>
      <c r="F62" s="42"/>
      <c r="G62" s="42"/>
      <c r="H62" s="42"/>
      <c r="I62" s="44"/>
      <c r="J62" s="42"/>
      <c r="K62" s="42"/>
      <c r="L62" s="42"/>
    </row>
    <row r="63" spans="1:15" x14ac:dyDescent="0.25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</row>
    <row r="64" spans="1:15" x14ac:dyDescent="0.25">
      <c r="A64" s="45"/>
      <c r="B64" s="45"/>
      <c r="C64" s="46"/>
      <c r="D64" s="46"/>
      <c r="E64" s="46"/>
      <c r="F64" s="47"/>
      <c r="G64" s="47"/>
      <c r="H64" s="47"/>
      <c r="I64" s="47"/>
      <c r="J64" s="47"/>
      <c r="K64" s="47"/>
      <c r="L64" s="45"/>
    </row>
    <row r="65" spans="1:12" x14ac:dyDescent="0.25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</row>
    <row r="69" spans="1:12" x14ac:dyDescent="0.25">
      <c r="C69" s="1"/>
      <c r="D69" s="1"/>
      <c r="E69" s="1"/>
      <c r="F69" s="2"/>
      <c r="G69" s="3"/>
      <c r="H69" s="3"/>
      <c r="I69" s="4"/>
      <c r="J69" s="3"/>
      <c r="K69" s="3"/>
      <c r="L69" s="2"/>
    </row>
    <row r="70" spans="1:12" x14ac:dyDescent="0.25">
      <c r="C70" s="1"/>
      <c r="D70" s="1"/>
      <c r="E70" s="1"/>
      <c r="F70" s="2"/>
      <c r="G70" s="3"/>
      <c r="H70" s="3"/>
      <c r="I70" s="4"/>
      <c r="J70" s="3"/>
      <c r="K70" s="3"/>
      <c r="L70" s="2"/>
    </row>
    <row r="71" spans="1:12" x14ac:dyDescent="0.25">
      <c r="C71" s="1"/>
      <c r="D71" s="1"/>
      <c r="E71" s="1"/>
      <c r="F71" s="2"/>
      <c r="G71" s="3"/>
      <c r="H71" s="3"/>
      <c r="I71" s="4"/>
      <c r="J71" s="3"/>
      <c r="K71" s="3"/>
      <c r="L71" s="2"/>
    </row>
    <row r="72" spans="1:12" x14ac:dyDescent="0.25">
      <c r="C72" s="1"/>
      <c r="D72" s="1"/>
      <c r="E72" s="1"/>
      <c r="F72" s="2"/>
      <c r="G72" s="3"/>
      <c r="H72" s="3"/>
      <c r="I72" s="4"/>
      <c r="J72" s="3"/>
      <c r="K72" s="3"/>
      <c r="L72" s="2"/>
    </row>
    <row r="73" spans="1:12" x14ac:dyDescent="0.25">
      <c r="C73" s="1"/>
      <c r="D73" s="1"/>
      <c r="E73" s="1"/>
      <c r="F73" s="2"/>
      <c r="G73" s="3"/>
      <c r="H73" s="3"/>
      <c r="I73" s="4"/>
      <c r="J73" s="3"/>
      <c r="K73" s="3"/>
      <c r="L73" s="2"/>
    </row>
    <row r="74" spans="1:12" x14ac:dyDescent="0.25">
      <c r="C74" s="1"/>
      <c r="D74" s="1"/>
      <c r="E74" s="1"/>
      <c r="F74" s="2"/>
      <c r="G74" s="3"/>
      <c r="H74" s="3"/>
      <c r="I74" s="4"/>
      <c r="J74" s="3"/>
      <c r="K74" s="3"/>
      <c r="L74" s="2"/>
    </row>
    <row r="75" spans="1:12" x14ac:dyDescent="0.25">
      <c r="C75" s="1"/>
      <c r="D75" s="1"/>
      <c r="E75" s="1"/>
      <c r="F75" s="2"/>
      <c r="G75" s="3"/>
      <c r="H75" s="3"/>
      <c r="I75" s="4"/>
      <c r="J75" s="3"/>
      <c r="K75" s="3"/>
      <c r="L75" s="2"/>
    </row>
  </sheetData>
  <mergeCells count="80">
    <mergeCell ref="L39:L40"/>
    <mergeCell ref="A60:L60"/>
    <mergeCell ref="A63:L63"/>
    <mergeCell ref="A65:L65"/>
    <mergeCell ref="A21:A25"/>
    <mergeCell ref="B21:B25"/>
    <mergeCell ref="C21:C25"/>
    <mergeCell ref="E21:E25"/>
    <mergeCell ref="F21:F25"/>
    <mergeCell ref="A58:L58"/>
    <mergeCell ref="D35:D36"/>
    <mergeCell ref="E35:E36"/>
    <mergeCell ref="A35:A36"/>
    <mergeCell ref="F35:F36"/>
    <mergeCell ref="L35:L36"/>
    <mergeCell ref="B35:B36"/>
    <mergeCell ref="A20:L20"/>
    <mergeCell ref="A31:L31"/>
    <mergeCell ref="E19:F19"/>
    <mergeCell ref="A26:C26"/>
    <mergeCell ref="A27:C27"/>
    <mergeCell ref="E27:F27"/>
    <mergeCell ref="A28:C28"/>
    <mergeCell ref="A29:C29"/>
    <mergeCell ref="A30:C30"/>
    <mergeCell ref="E28:F28"/>
    <mergeCell ref="E29:F29"/>
    <mergeCell ref="E30:F30"/>
    <mergeCell ref="A50:C50"/>
    <mergeCell ref="E50:F50"/>
    <mergeCell ref="A51:C51"/>
    <mergeCell ref="E51:F51"/>
    <mergeCell ref="L37:L38"/>
    <mergeCell ref="D39:D40"/>
    <mergeCell ref="E39:E40"/>
    <mergeCell ref="B39:B40"/>
    <mergeCell ref="D41:D42"/>
    <mergeCell ref="E41:E42"/>
    <mergeCell ref="B41:B42"/>
    <mergeCell ref="A41:A42"/>
    <mergeCell ref="F41:F42"/>
    <mergeCell ref="L41:L42"/>
    <mergeCell ref="A39:A40"/>
    <mergeCell ref="F39:F40"/>
    <mergeCell ref="E15:F15"/>
    <mergeCell ref="A18:C18"/>
    <mergeCell ref="A19:C19"/>
    <mergeCell ref="A5:L5"/>
    <mergeCell ref="H4:L4"/>
    <mergeCell ref="A12:L12"/>
    <mergeCell ref="A16:L16"/>
    <mergeCell ref="A14:C14"/>
    <mergeCell ref="A15:C15"/>
    <mergeCell ref="A10:C10"/>
    <mergeCell ref="A11:C11"/>
    <mergeCell ref="A8:C8"/>
    <mergeCell ref="A9:C9"/>
    <mergeCell ref="A7:F7"/>
    <mergeCell ref="A57:C57"/>
    <mergeCell ref="E57:F57"/>
    <mergeCell ref="A52:C52"/>
    <mergeCell ref="E52:F52"/>
    <mergeCell ref="L21:L25"/>
    <mergeCell ref="A53:C53"/>
    <mergeCell ref="E53:F53"/>
    <mergeCell ref="L44:L47"/>
    <mergeCell ref="B44:B47"/>
    <mergeCell ref="D44:D45"/>
    <mergeCell ref="E44:E47"/>
    <mergeCell ref="A44:A47"/>
    <mergeCell ref="F44:F47"/>
    <mergeCell ref="A48:C48"/>
    <mergeCell ref="A49:C49"/>
    <mergeCell ref="E49:F49"/>
    <mergeCell ref="A54:C54"/>
    <mergeCell ref="E54:F54"/>
    <mergeCell ref="A55:C55"/>
    <mergeCell ref="E55:F55"/>
    <mergeCell ref="A56:C56"/>
    <mergeCell ref="E56:F56"/>
  </mergeCells>
  <pageMargins left="0.70866141732283472" right="0.70866141732283472" top="1.1417322834645669" bottom="0.74803149606299213" header="0.31496062992125984" footer="0.31496062992125984"/>
  <pageSetup paperSize="9" scale="74" fitToHeight="0" orientation="landscape" r:id="rId1"/>
  <rowBreaks count="4" manualBreakCount="4">
    <brk id="19" max="11" man="1"/>
    <brk id="33" max="11" man="1"/>
    <brk id="37" max="11" man="1"/>
    <brk id="4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T77"/>
  <sheetViews>
    <sheetView workbookViewId="0">
      <selection activeCell="F29" sqref="F29"/>
    </sheetView>
  </sheetViews>
  <sheetFormatPr defaultRowHeight="15" x14ac:dyDescent="0.25"/>
  <cols>
    <col min="1" max="1" width="3.5703125" bestFit="1" customWidth="1"/>
    <col min="2" max="2" width="39.140625" customWidth="1"/>
    <col min="3" max="3" width="12" customWidth="1"/>
    <col min="4" max="4" width="7.7109375" customWidth="1"/>
    <col min="5" max="5" width="7.28515625" customWidth="1"/>
    <col min="6" max="6" width="8" customWidth="1"/>
    <col min="7" max="7" width="11.7109375" customWidth="1"/>
    <col min="8" max="8" width="9.42578125" customWidth="1"/>
    <col min="9" max="9" width="11.42578125" customWidth="1"/>
    <col min="10" max="10" width="10.5703125" customWidth="1"/>
    <col min="11" max="11" width="10.7109375" customWidth="1"/>
    <col min="12" max="12" width="10.5703125" customWidth="1"/>
    <col min="13" max="13" width="11.140625" customWidth="1"/>
    <col min="14" max="14" width="10.140625" customWidth="1"/>
    <col min="15" max="15" width="10.7109375" customWidth="1"/>
    <col min="16" max="16" width="11.42578125" customWidth="1"/>
    <col min="17" max="17" width="10.7109375" bestFit="1" customWidth="1"/>
    <col min="18" max="20" width="9.5703125" bestFit="1" customWidth="1"/>
  </cols>
  <sheetData>
    <row r="1" spans="1:15" x14ac:dyDescent="0.25">
      <c r="A1" t="s">
        <v>68</v>
      </c>
      <c r="E1" s="174"/>
      <c r="F1" s="174"/>
      <c r="G1" s="174"/>
      <c r="H1" s="174"/>
      <c r="I1" s="174"/>
      <c r="J1" s="174"/>
      <c r="K1" s="172"/>
      <c r="L1" s="172"/>
      <c r="M1" s="172"/>
      <c r="N1" s="172"/>
      <c r="O1" s="172"/>
    </row>
    <row r="2" spans="1:15" hidden="1" x14ac:dyDescent="0.25">
      <c r="A2" s="9"/>
      <c r="B2" s="10"/>
      <c r="C2" s="9"/>
      <c r="D2" s="9"/>
      <c r="E2" s="144"/>
      <c r="F2" s="144"/>
      <c r="G2" s="144"/>
      <c r="H2" s="144"/>
      <c r="I2" s="144"/>
      <c r="J2" s="144"/>
      <c r="K2" s="172" t="s">
        <v>1</v>
      </c>
      <c r="L2" s="172"/>
      <c r="M2" s="172"/>
      <c r="N2" s="172"/>
    </row>
    <row r="3" spans="1:15" hidden="1" x14ac:dyDescent="0.25">
      <c r="A3" s="9"/>
      <c r="B3" s="9"/>
      <c r="C3" s="9"/>
      <c r="D3" s="9"/>
      <c r="E3" s="173"/>
      <c r="F3" s="173"/>
      <c r="G3" s="173"/>
      <c r="H3" s="173"/>
      <c r="I3" s="173"/>
      <c r="J3" s="173"/>
      <c r="K3" s="172" t="s">
        <v>8</v>
      </c>
      <c r="L3" s="172"/>
      <c r="M3" s="172"/>
      <c r="N3" s="172"/>
    </row>
    <row r="4" spans="1:15" hidden="1" x14ac:dyDescent="0.25">
      <c r="A4" s="9"/>
      <c r="B4" s="9"/>
      <c r="C4" s="9"/>
      <c r="D4" s="9"/>
      <c r="E4" s="179" t="s">
        <v>11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1:15" hidden="1" x14ac:dyDescent="0.25">
      <c r="A5" s="9"/>
      <c r="B5" s="9"/>
      <c r="C5" s="9"/>
      <c r="D5" s="9"/>
      <c r="E5" s="144"/>
      <c r="F5" s="144"/>
      <c r="G5" s="144"/>
      <c r="H5" s="144"/>
      <c r="I5" s="144"/>
      <c r="J5" s="144"/>
      <c r="K5" s="172" t="s">
        <v>2</v>
      </c>
      <c r="L5" s="172"/>
      <c r="M5" s="172"/>
      <c r="N5" s="172"/>
    </row>
    <row r="6" spans="1:15" ht="8.25" hidden="1" customHeight="1" x14ac:dyDescent="0.25">
      <c r="A6" s="9"/>
      <c r="B6" s="9"/>
      <c r="C6" s="9"/>
      <c r="D6" s="9"/>
      <c r="E6" s="9"/>
      <c r="F6" s="9"/>
      <c r="G6" s="9"/>
      <c r="H6" s="9"/>
      <c r="I6" s="11"/>
      <c r="J6" s="11"/>
    </row>
    <row r="7" spans="1:15" ht="12" customHeight="1" x14ac:dyDescent="0.25">
      <c r="A7" s="180" t="s">
        <v>3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</row>
    <row r="8" spans="1:15" ht="15.75" customHeight="1" x14ac:dyDescent="0.25">
      <c r="A8" s="180" t="s">
        <v>67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</row>
    <row r="9" spans="1:15" ht="9.7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5" ht="18" customHeight="1" x14ac:dyDescent="0.25">
      <c r="A10" s="169" t="s">
        <v>4</v>
      </c>
      <c r="B10" s="169" t="s">
        <v>5</v>
      </c>
      <c r="C10" s="169" t="s">
        <v>50</v>
      </c>
      <c r="D10" s="169" t="s">
        <v>17</v>
      </c>
      <c r="E10" s="169" t="s">
        <v>24</v>
      </c>
      <c r="F10" s="169" t="s">
        <v>6</v>
      </c>
      <c r="G10" s="169" t="s">
        <v>51</v>
      </c>
      <c r="H10" s="169" t="s">
        <v>13</v>
      </c>
      <c r="I10" s="169" t="s">
        <v>49</v>
      </c>
      <c r="J10" s="169" t="s">
        <v>34</v>
      </c>
      <c r="K10" s="178" t="s">
        <v>25</v>
      </c>
      <c r="L10" s="178"/>
      <c r="M10" s="178"/>
      <c r="N10" s="178"/>
      <c r="O10" s="178"/>
    </row>
    <row r="11" spans="1:15" ht="17.25" customHeight="1" x14ac:dyDescent="0.25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81" t="s">
        <v>27</v>
      </c>
      <c r="L11" s="183" t="s">
        <v>26</v>
      </c>
      <c r="M11" s="184"/>
      <c r="N11" s="184"/>
      <c r="O11" s="185"/>
    </row>
    <row r="12" spans="1:15" ht="39.75" customHeight="1" x14ac:dyDescent="0.2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82"/>
      <c r="L12" s="13">
        <v>2021</v>
      </c>
      <c r="M12" s="13">
        <v>2022</v>
      </c>
      <c r="N12" s="13">
        <v>2023</v>
      </c>
      <c r="O12" s="13">
        <v>2024</v>
      </c>
    </row>
    <row r="13" spans="1:15" ht="13.5" customHeight="1" x14ac:dyDescent="0.25">
      <c r="A13" s="175" t="s">
        <v>32</v>
      </c>
      <c r="B13" s="175"/>
      <c r="C13" s="175"/>
      <c r="D13" s="175"/>
      <c r="E13" s="175"/>
      <c r="F13" s="175"/>
      <c r="G13" s="175"/>
      <c r="H13" s="175"/>
      <c r="I13" s="175"/>
      <c r="J13" s="15" t="s">
        <v>28</v>
      </c>
      <c r="K13" s="16">
        <f>K14+K15+K16</f>
        <v>67401.349000000017</v>
      </c>
      <c r="L13" s="16">
        <f>L14+L15+L16</f>
        <v>9218.148000000001</v>
      </c>
      <c r="M13" s="16">
        <f>M14+M15+M16</f>
        <v>4919.3240000000005</v>
      </c>
      <c r="N13" s="16">
        <f>N14+N15+N16</f>
        <v>3459.549</v>
      </c>
      <c r="O13" s="16">
        <f>O14+O15+O16</f>
        <v>49804.328000000009</v>
      </c>
    </row>
    <row r="14" spans="1:15" ht="24.75" hidden="1" customHeight="1" x14ac:dyDescent="0.25">
      <c r="A14" s="175"/>
      <c r="B14" s="175"/>
      <c r="C14" s="175"/>
      <c r="D14" s="175"/>
      <c r="E14" s="175"/>
      <c r="F14" s="175"/>
      <c r="G14" s="175"/>
      <c r="H14" s="175"/>
      <c r="I14" s="175"/>
      <c r="J14" s="15" t="s">
        <v>29</v>
      </c>
      <c r="K14" s="16">
        <f>L14+M14+N14</f>
        <v>0</v>
      </c>
      <c r="L14" s="16"/>
      <c r="M14" s="16"/>
      <c r="N14" s="16"/>
      <c r="O14" s="14"/>
    </row>
    <row r="15" spans="1:15" ht="27.75" customHeight="1" x14ac:dyDescent="0.25">
      <c r="A15" s="175"/>
      <c r="B15" s="175"/>
      <c r="C15" s="175"/>
      <c r="D15" s="175"/>
      <c r="E15" s="175"/>
      <c r="F15" s="175"/>
      <c r="G15" s="175"/>
      <c r="H15" s="175"/>
      <c r="I15" s="175"/>
      <c r="J15" s="15" t="s">
        <v>30</v>
      </c>
      <c r="K15" s="16">
        <f>L15+M15+N15+O15</f>
        <v>67401.349000000017</v>
      </c>
      <c r="L15" s="16">
        <f>L21+L27+L30+L56</f>
        <v>9218.148000000001</v>
      </c>
      <c r="M15" s="16">
        <f>M21+M27+M30+M56</f>
        <v>4919.3240000000005</v>
      </c>
      <c r="N15" s="16">
        <f>N21+N27+N30+N56</f>
        <v>3459.549</v>
      </c>
      <c r="O15" s="16">
        <f>O21+O27+O30+O56</f>
        <v>49804.328000000009</v>
      </c>
    </row>
    <row r="16" spans="1:15" ht="27.75" hidden="1" customHeight="1" x14ac:dyDescent="0.25">
      <c r="A16" s="169"/>
      <c r="B16" s="169"/>
      <c r="C16" s="169"/>
      <c r="D16" s="169"/>
      <c r="E16" s="169"/>
      <c r="F16" s="169"/>
      <c r="G16" s="169"/>
      <c r="H16" s="169"/>
      <c r="I16" s="169"/>
      <c r="J16" s="64" t="s">
        <v>31</v>
      </c>
      <c r="K16" s="65">
        <f>L16+M16+N16</f>
        <v>0</v>
      </c>
      <c r="L16" s="65"/>
      <c r="M16" s="65"/>
      <c r="N16" s="65"/>
      <c r="O16" s="14"/>
    </row>
    <row r="17" spans="1:20" ht="19.5" customHeight="1" x14ac:dyDescent="0.25">
      <c r="A17" s="176" t="s">
        <v>38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</row>
    <row r="18" spans="1:20" ht="58.5" customHeight="1" x14ac:dyDescent="0.25">
      <c r="A18" s="61">
        <v>1</v>
      </c>
      <c r="B18" s="66" t="s">
        <v>74</v>
      </c>
      <c r="C18" s="61" t="s">
        <v>18</v>
      </c>
      <c r="D18" s="61" t="s">
        <v>7</v>
      </c>
      <c r="E18" s="61">
        <v>1</v>
      </c>
      <c r="F18" s="67" t="s">
        <v>10</v>
      </c>
      <c r="G18" s="61" t="s">
        <v>10</v>
      </c>
      <c r="H18" s="61" t="s">
        <v>10</v>
      </c>
      <c r="I18" s="61" t="s">
        <v>12</v>
      </c>
      <c r="J18" s="61" t="s">
        <v>16</v>
      </c>
      <c r="K18" s="68">
        <f>L18+M18+N18</f>
        <v>250</v>
      </c>
      <c r="L18" s="68"/>
      <c r="M18" s="68">
        <v>250</v>
      </c>
      <c r="N18" s="26"/>
      <c r="O18" s="69"/>
      <c r="T18" s="25"/>
    </row>
    <row r="19" spans="1:20" ht="45.75" hidden="1" customHeight="1" x14ac:dyDescent="0.25">
      <c r="A19" s="79">
        <v>2</v>
      </c>
      <c r="B19" s="80" t="s">
        <v>40</v>
      </c>
      <c r="C19" s="79" t="s">
        <v>18</v>
      </c>
      <c r="D19" s="79" t="s">
        <v>7</v>
      </c>
      <c r="E19" s="79">
        <v>1</v>
      </c>
      <c r="F19" s="81" t="s">
        <v>10</v>
      </c>
      <c r="G19" s="79" t="s">
        <v>10</v>
      </c>
      <c r="H19" s="79" t="s">
        <v>10</v>
      </c>
      <c r="I19" s="79" t="s">
        <v>12</v>
      </c>
      <c r="J19" s="79" t="s">
        <v>16</v>
      </c>
      <c r="K19" s="76">
        <f>O19</f>
        <v>0</v>
      </c>
      <c r="L19" s="76"/>
      <c r="M19" s="76"/>
      <c r="N19" s="76"/>
      <c r="O19" s="76">
        <v>0</v>
      </c>
      <c r="R19" s="25"/>
    </row>
    <row r="20" spans="1:20" ht="57.75" hidden="1" customHeight="1" x14ac:dyDescent="0.25">
      <c r="A20" s="19">
        <v>3</v>
      </c>
      <c r="B20" s="20" t="s">
        <v>75</v>
      </c>
      <c r="C20" s="19" t="s">
        <v>18</v>
      </c>
      <c r="D20" s="19" t="s">
        <v>23</v>
      </c>
      <c r="E20" s="19">
        <v>1440</v>
      </c>
      <c r="F20" s="22">
        <v>42</v>
      </c>
      <c r="G20" s="19">
        <v>21</v>
      </c>
      <c r="H20" s="19" t="s">
        <v>14</v>
      </c>
      <c r="I20" s="19" t="s">
        <v>12</v>
      </c>
      <c r="J20" s="19" t="s">
        <v>16</v>
      </c>
      <c r="K20" s="23">
        <f>L20+M20+N20</f>
        <v>0</v>
      </c>
      <c r="L20" s="23"/>
      <c r="M20" s="23"/>
      <c r="N20" s="23"/>
      <c r="O20" s="70"/>
    </row>
    <row r="21" spans="1:20" ht="18" customHeight="1" x14ac:dyDescent="0.25">
      <c r="A21" s="49"/>
      <c r="B21" s="50" t="s">
        <v>9</v>
      </c>
      <c r="C21" s="51"/>
      <c r="D21" s="51"/>
      <c r="E21" s="51"/>
      <c r="F21" s="51"/>
      <c r="G21" s="51"/>
      <c r="H21" s="51"/>
      <c r="I21" s="51"/>
      <c r="J21" s="52"/>
      <c r="K21" s="24">
        <f>L21+M21+N21+O21</f>
        <v>250</v>
      </c>
      <c r="L21" s="24">
        <f>L18+L19+L20</f>
        <v>0</v>
      </c>
      <c r="M21" s="24">
        <f>M20+M18+M19</f>
        <v>250</v>
      </c>
      <c r="N21" s="24">
        <f>N18+N19+N20</f>
        <v>0</v>
      </c>
      <c r="O21" s="24">
        <f>SUM(O18:O20)</f>
        <v>0</v>
      </c>
    </row>
    <row r="22" spans="1:20" ht="19.5" customHeight="1" x14ac:dyDescent="0.25">
      <c r="A22" s="177" t="s">
        <v>41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25"/>
      <c r="S22" s="25"/>
    </row>
    <row r="23" spans="1:20" ht="60.75" hidden="1" customHeight="1" x14ac:dyDescent="0.25">
      <c r="A23" s="73">
        <v>1</v>
      </c>
      <c r="B23" s="27" t="s">
        <v>76</v>
      </c>
      <c r="C23" s="28" t="s">
        <v>33</v>
      </c>
      <c r="D23" s="28" t="s">
        <v>7</v>
      </c>
      <c r="E23" s="28">
        <v>1</v>
      </c>
      <c r="F23" s="71">
        <v>92</v>
      </c>
      <c r="G23" s="28">
        <v>20000</v>
      </c>
      <c r="H23" s="28" t="s">
        <v>73</v>
      </c>
      <c r="I23" s="28" t="s">
        <v>12</v>
      </c>
      <c r="J23" s="28" t="s">
        <v>16</v>
      </c>
      <c r="K23" s="68">
        <f>L23+M23+N23+O23</f>
        <v>0</v>
      </c>
      <c r="L23" s="68"/>
      <c r="M23" s="68"/>
      <c r="N23" s="26"/>
      <c r="O23" s="17">
        <v>0</v>
      </c>
      <c r="P23" t="s">
        <v>80</v>
      </c>
      <c r="Q23" s="25"/>
    </row>
    <row r="24" spans="1:20" ht="81.75" hidden="1" customHeight="1" x14ac:dyDescent="0.25">
      <c r="A24" s="82">
        <v>1</v>
      </c>
      <c r="B24" s="83" t="s">
        <v>77</v>
      </c>
      <c r="C24" s="84" t="s">
        <v>33</v>
      </c>
      <c r="D24" s="84" t="s">
        <v>7</v>
      </c>
      <c r="E24" s="84">
        <v>1</v>
      </c>
      <c r="F24" s="85" t="s">
        <v>10</v>
      </c>
      <c r="G24" s="84" t="s">
        <v>10</v>
      </c>
      <c r="H24" s="84" t="s">
        <v>10</v>
      </c>
      <c r="I24" s="84" t="s">
        <v>12</v>
      </c>
      <c r="J24" s="86" t="s">
        <v>16</v>
      </c>
      <c r="K24" s="87">
        <f>L24+M24+N24+O24</f>
        <v>0</v>
      </c>
      <c r="L24" s="76"/>
      <c r="M24" s="76"/>
      <c r="N24" s="76"/>
      <c r="O24" s="76">
        <v>0</v>
      </c>
    </row>
    <row r="25" spans="1:20" ht="70.5" hidden="1" customHeight="1" x14ac:dyDescent="0.25">
      <c r="A25" s="82">
        <v>2</v>
      </c>
      <c r="B25" s="83" t="s">
        <v>78</v>
      </c>
      <c r="C25" s="84" t="s">
        <v>33</v>
      </c>
      <c r="D25" s="84" t="s">
        <v>7</v>
      </c>
      <c r="E25" s="84">
        <v>1</v>
      </c>
      <c r="F25" s="85" t="s">
        <v>10</v>
      </c>
      <c r="G25" s="84" t="s">
        <v>10</v>
      </c>
      <c r="H25" s="84" t="s">
        <v>10</v>
      </c>
      <c r="I25" s="84" t="s">
        <v>12</v>
      </c>
      <c r="J25" s="86" t="s">
        <v>16</v>
      </c>
      <c r="K25" s="87">
        <f>L25+M25+N25+O25</f>
        <v>0</v>
      </c>
      <c r="L25" s="76"/>
      <c r="M25" s="76"/>
      <c r="N25" s="76"/>
      <c r="O25" s="76">
        <v>0</v>
      </c>
    </row>
    <row r="26" spans="1:20" ht="57.75" customHeight="1" x14ac:dyDescent="0.25">
      <c r="A26" s="29">
        <v>1</v>
      </c>
      <c r="B26" s="30" t="s">
        <v>35</v>
      </c>
      <c r="C26" s="31" t="s">
        <v>33</v>
      </c>
      <c r="D26" s="31" t="s">
        <v>7</v>
      </c>
      <c r="E26" s="31">
        <v>2</v>
      </c>
      <c r="F26" s="32">
        <v>116.68300000000001</v>
      </c>
      <c r="G26" s="34">
        <v>43.8</v>
      </c>
      <c r="H26" s="31" t="s">
        <v>15</v>
      </c>
      <c r="I26" s="31" t="s">
        <v>52</v>
      </c>
      <c r="J26" s="33" t="s">
        <v>36</v>
      </c>
      <c r="K26" s="68">
        <f>L26+M26+N26+O26</f>
        <v>564.01400000000001</v>
      </c>
      <c r="L26" s="17">
        <v>564.01400000000001</v>
      </c>
      <c r="M26" s="17"/>
      <c r="N26" s="18"/>
      <c r="O26" s="70"/>
    </row>
    <row r="27" spans="1:20" ht="15" customHeight="1" x14ac:dyDescent="0.25">
      <c r="A27" s="35"/>
      <c r="B27" s="36" t="s">
        <v>9</v>
      </c>
      <c r="C27" s="37"/>
      <c r="D27" s="37"/>
      <c r="E27" s="37"/>
      <c r="F27" s="38"/>
      <c r="G27" s="37"/>
      <c r="H27" s="37"/>
      <c r="I27" s="37"/>
      <c r="J27" s="39"/>
      <c r="K27" s="24">
        <f>L27+M27+N27+O27</f>
        <v>564.01400000000001</v>
      </c>
      <c r="L27" s="24">
        <f>L23+L24+L25+L26</f>
        <v>564.01400000000001</v>
      </c>
      <c r="M27" s="24">
        <f>M23+M24+M25+M26</f>
        <v>0</v>
      </c>
      <c r="N27" s="24">
        <f>N23+N24+N25+N26</f>
        <v>0</v>
      </c>
      <c r="O27" s="24">
        <f>SUM(O23:O26)</f>
        <v>0</v>
      </c>
    </row>
    <row r="28" spans="1:20" ht="19.5" customHeight="1" x14ac:dyDescent="0.25">
      <c r="A28" s="163" t="s">
        <v>42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5"/>
    </row>
    <row r="29" spans="1:20" ht="56.45" customHeight="1" x14ac:dyDescent="0.25">
      <c r="A29" s="19">
        <v>1</v>
      </c>
      <c r="B29" s="20" t="s">
        <v>0</v>
      </c>
      <c r="C29" s="19" t="s">
        <v>19</v>
      </c>
      <c r="D29" s="19" t="s">
        <v>7</v>
      </c>
      <c r="E29" s="19" t="s">
        <v>84</v>
      </c>
      <c r="F29" s="23" t="s">
        <v>87</v>
      </c>
      <c r="G29" s="77" t="s">
        <v>86</v>
      </c>
      <c r="H29" s="77" t="s">
        <v>15</v>
      </c>
      <c r="I29" s="19" t="s">
        <v>21</v>
      </c>
      <c r="J29" s="19" t="s">
        <v>16</v>
      </c>
      <c r="K29" s="17">
        <f>L29+M29+N29+O29</f>
        <v>3497.0429999999997</v>
      </c>
      <c r="L29" s="17">
        <v>1123.6189999999999</v>
      </c>
      <c r="M29" s="17">
        <v>919.32399999999996</v>
      </c>
      <c r="N29" s="78">
        <v>732.6</v>
      </c>
      <c r="O29" s="78">
        <v>721.5</v>
      </c>
    </row>
    <row r="30" spans="1:20" ht="18" customHeight="1" x14ac:dyDescent="0.25">
      <c r="A30" s="35"/>
      <c r="B30" s="36" t="s">
        <v>9</v>
      </c>
      <c r="C30" s="37"/>
      <c r="D30" s="37"/>
      <c r="E30" s="37"/>
      <c r="F30" s="38"/>
      <c r="G30" s="37"/>
      <c r="H30" s="37"/>
      <c r="I30" s="37"/>
      <c r="J30" s="39"/>
      <c r="K30" s="24">
        <f>K29</f>
        <v>3497.0429999999997</v>
      </c>
      <c r="L30" s="24">
        <f>L29</f>
        <v>1123.6189999999999</v>
      </c>
      <c r="M30" s="24">
        <f>M29</f>
        <v>919.32399999999996</v>
      </c>
      <c r="N30" s="24">
        <f>N29</f>
        <v>732.6</v>
      </c>
      <c r="O30" s="24">
        <f>O29</f>
        <v>721.5</v>
      </c>
    </row>
    <row r="31" spans="1:20" ht="18.75" customHeight="1" x14ac:dyDescent="0.25">
      <c r="A31" s="163" t="s">
        <v>43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5"/>
    </row>
    <row r="32" spans="1:20" ht="76.5" customHeight="1" x14ac:dyDescent="0.25">
      <c r="A32" s="152">
        <v>1</v>
      </c>
      <c r="B32" s="20" t="s">
        <v>56</v>
      </c>
      <c r="C32" s="152" t="s">
        <v>61</v>
      </c>
      <c r="D32" s="19" t="s">
        <v>23</v>
      </c>
      <c r="E32" s="48">
        <v>5243.2</v>
      </c>
      <c r="F32" s="156">
        <v>195.834</v>
      </c>
      <c r="G32" s="166">
        <v>131.08000000000001</v>
      </c>
      <c r="H32" s="154" t="s">
        <v>14</v>
      </c>
      <c r="I32" s="134" t="s">
        <v>12</v>
      </c>
      <c r="J32" s="134" t="s">
        <v>16</v>
      </c>
      <c r="K32" s="17">
        <f>O32</f>
        <v>14850.2</v>
      </c>
      <c r="L32" s="17"/>
      <c r="M32" s="18"/>
      <c r="N32" s="17"/>
      <c r="O32" s="17">
        <v>14850.2</v>
      </c>
      <c r="P32" s="53"/>
    </row>
    <row r="33" spans="1:17" ht="24" hidden="1" customHeight="1" x14ac:dyDescent="0.25">
      <c r="A33" s="152"/>
      <c r="B33" s="20" t="s">
        <v>48</v>
      </c>
      <c r="C33" s="152"/>
      <c r="D33" s="19" t="s">
        <v>7</v>
      </c>
      <c r="E33" s="41">
        <v>1</v>
      </c>
      <c r="F33" s="160"/>
      <c r="G33" s="167"/>
      <c r="H33" s="162"/>
      <c r="I33" s="135"/>
      <c r="J33" s="135"/>
      <c r="K33" s="17">
        <f>L33</f>
        <v>550</v>
      </c>
      <c r="L33" s="17">
        <v>550</v>
      </c>
      <c r="M33" s="18"/>
      <c r="N33" s="17"/>
      <c r="O33" s="21"/>
    </row>
    <row r="34" spans="1:17" ht="19.5" hidden="1" customHeight="1" x14ac:dyDescent="0.25">
      <c r="A34" s="152"/>
      <c r="B34" s="20" t="s">
        <v>20</v>
      </c>
      <c r="C34" s="152"/>
      <c r="D34" s="19" t="s">
        <v>7</v>
      </c>
      <c r="E34" s="19">
        <v>1</v>
      </c>
      <c r="F34" s="160"/>
      <c r="G34" s="167"/>
      <c r="H34" s="162"/>
      <c r="I34" s="135"/>
      <c r="J34" s="135"/>
      <c r="K34" s="17">
        <f>L34</f>
        <v>167.31299999999999</v>
      </c>
      <c r="L34" s="17">
        <v>167.31299999999999</v>
      </c>
      <c r="M34" s="18"/>
      <c r="N34" s="17"/>
      <c r="O34" s="21"/>
    </row>
    <row r="35" spans="1:17" ht="11.25" hidden="1" customHeight="1" x14ac:dyDescent="0.25">
      <c r="A35" s="152"/>
      <c r="B35" s="20" t="s">
        <v>22</v>
      </c>
      <c r="C35" s="152"/>
      <c r="D35" s="19" t="s">
        <v>7</v>
      </c>
      <c r="E35" s="19">
        <v>1</v>
      </c>
      <c r="F35" s="157"/>
      <c r="G35" s="168"/>
      <c r="H35" s="155"/>
      <c r="I35" s="136"/>
      <c r="J35" s="136"/>
      <c r="K35" s="17">
        <f>L35</f>
        <v>44.616999999999997</v>
      </c>
      <c r="L35" s="17">
        <v>44.616999999999997</v>
      </c>
      <c r="M35" s="18"/>
      <c r="N35" s="17"/>
      <c r="O35" s="21"/>
    </row>
    <row r="36" spans="1:17" ht="95.25" customHeight="1" x14ac:dyDescent="0.25">
      <c r="A36" s="19">
        <v>2</v>
      </c>
      <c r="B36" s="20" t="s">
        <v>62</v>
      </c>
      <c r="C36" s="19" t="s">
        <v>63</v>
      </c>
      <c r="D36" s="19" t="s">
        <v>7</v>
      </c>
      <c r="E36" s="19">
        <v>1</v>
      </c>
      <c r="F36" s="6" t="s">
        <v>10</v>
      </c>
      <c r="G36" s="7" t="s">
        <v>10</v>
      </c>
      <c r="H36" s="56" t="s">
        <v>10</v>
      </c>
      <c r="I36" s="19" t="s">
        <v>12</v>
      </c>
      <c r="J36" s="19" t="s">
        <v>16</v>
      </c>
      <c r="K36" s="17">
        <f>O36</f>
        <v>400</v>
      </c>
      <c r="L36" s="17"/>
      <c r="M36" s="17"/>
      <c r="N36" s="17"/>
      <c r="O36" s="17">
        <v>400</v>
      </c>
    </row>
    <row r="37" spans="1:17" ht="133.5" customHeight="1" x14ac:dyDescent="0.25">
      <c r="A37" s="134">
        <v>3</v>
      </c>
      <c r="B37" s="20" t="s">
        <v>58</v>
      </c>
      <c r="C37" s="134" t="s">
        <v>60</v>
      </c>
      <c r="D37" s="19" t="s">
        <v>7</v>
      </c>
      <c r="E37" s="19">
        <v>1</v>
      </c>
      <c r="F37" s="156" t="s">
        <v>10</v>
      </c>
      <c r="G37" s="154" t="s">
        <v>10</v>
      </c>
      <c r="H37" s="154" t="s">
        <v>10</v>
      </c>
      <c r="I37" s="134" t="s">
        <v>12</v>
      </c>
      <c r="J37" s="134" t="s">
        <v>16</v>
      </c>
      <c r="K37" s="17">
        <f>O37</f>
        <v>400</v>
      </c>
      <c r="L37" s="17"/>
      <c r="M37" s="17"/>
      <c r="N37" s="17"/>
      <c r="O37" s="17">
        <v>400</v>
      </c>
    </row>
    <row r="38" spans="1:17" ht="15.75" hidden="1" customHeight="1" x14ac:dyDescent="0.25">
      <c r="A38" s="135"/>
      <c r="B38" s="20" t="s">
        <v>48</v>
      </c>
      <c r="C38" s="135"/>
      <c r="D38" s="19" t="s">
        <v>7</v>
      </c>
      <c r="E38" s="19">
        <v>1</v>
      </c>
      <c r="F38" s="160"/>
      <c r="G38" s="162"/>
      <c r="H38" s="162"/>
      <c r="I38" s="135"/>
      <c r="J38" s="135"/>
      <c r="K38" s="17">
        <f>L38+M38+N38</f>
        <v>400</v>
      </c>
      <c r="L38" s="17">
        <v>400</v>
      </c>
      <c r="M38" s="17"/>
      <c r="N38" s="18"/>
      <c r="O38" s="18"/>
    </row>
    <row r="39" spans="1:17" ht="30" hidden="1" customHeight="1" x14ac:dyDescent="0.25">
      <c r="A39" s="135"/>
      <c r="B39" s="20" t="s">
        <v>20</v>
      </c>
      <c r="C39" s="135"/>
      <c r="D39" s="19" t="s">
        <v>7</v>
      </c>
      <c r="E39" s="19">
        <v>1</v>
      </c>
      <c r="F39" s="160"/>
      <c r="G39" s="162"/>
      <c r="H39" s="162"/>
      <c r="I39" s="135"/>
      <c r="J39" s="135"/>
      <c r="K39" s="17">
        <f>L39</f>
        <v>84.1</v>
      </c>
      <c r="L39" s="17">
        <v>84.1</v>
      </c>
      <c r="M39" s="17"/>
      <c r="N39" s="18"/>
      <c r="O39" s="18"/>
    </row>
    <row r="40" spans="1:17" ht="32.25" hidden="1" customHeight="1" x14ac:dyDescent="0.25">
      <c r="A40" s="136"/>
      <c r="B40" s="20" t="s">
        <v>22</v>
      </c>
      <c r="C40" s="136"/>
      <c r="D40" s="19" t="s">
        <v>7</v>
      </c>
      <c r="E40" s="19">
        <v>1</v>
      </c>
      <c r="F40" s="157"/>
      <c r="G40" s="155"/>
      <c r="H40" s="155"/>
      <c r="I40" s="136"/>
      <c r="J40" s="136"/>
      <c r="K40" s="17">
        <f>L40</f>
        <v>22.42</v>
      </c>
      <c r="L40" s="17">
        <v>22.42</v>
      </c>
      <c r="M40" s="17"/>
      <c r="N40" s="18"/>
      <c r="O40" s="18"/>
    </row>
    <row r="41" spans="1:17" ht="93.75" customHeight="1" x14ac:dyDescent="0.25">
      <c r="A41" s="134">
        <v>4</v>
      </c>
      <c r="B41" s="40" t="s">
        <v>57</v>
      </c>
      <c r="C41" s="152" t="s">
        <v>59</v>
      </c>
      <c r="D41" s="19" t="s">
        <v>23</v>
      </c>
      <c r="E41" s="41">
        <v>2123</v>
      </c>
      <c r="F41" s="156">
        <v>79.302000000000007</v>
      </c>
      <c r="G41" s="158">
        <v>53.08</v>
      </c>
      <c r="H41" s="154" t="s">
        <v>14</v>
      </c>
      <c r="I41" s="134" t="s">
        <v>12</v>
      </c>
      <c r="J41" s="134" t="s">
        <v>16</v>
      </c>
      <c r="K41" s="17">
        <f>L41+M41+N41</f>
        <v>7530.5150000000003</v>
      </c>
      <c r="L41" s="17">
        <v>7530.5150000000003</v>
      </c>
      <c r="M41" s="17"/>
      <c r="N41" s="18"/>
      <c r="O41" s="18"/>
      <c r="Q41" s="25"/>
    </row>
    <row r="42" spans="1:17" ht="18" customHeight="1" x14ac:dyDescent="0.25">
      <c r="A42" s="135"/>
      <c r="B42" s="20" t="s">
        <v>54</v>
      </c>
      <c r="C42" s="152"/>
      <c r="D42" s="19" t="s">
        <v>7</v>
      </c>
      <c r="E42" s="41">
        <v>1</v>
      </c>
      <c r="F42" s="160"/>
      <c r="G42" s="161"/>
      <c r="H42" s="162"/>
      <c r="I42" s="135"/>
      <c r="J42" s="135"/>
      <c r="K42" s="17">
        <f>L42</f>
        <v>310</v>
      </c>
      <c r="L42" s="17">
        <v>310</v>
      </c>
      <c r="M42" s="17"/>
      <c r="N42" s="18"/>
      <c r="O42" s="18"/>
    </row>
    <row r="43" spans="1:17" ht="18" hidden="1" customHeight="1" x14ac:dyDescent="0.25">
      <c r="A43" s="135"/>
      <c r="B43" s="20" t="s">
        <v>20</v>
      </c>
      <c r="C43" s="152"/>
      <c r="D43" s="19" t="s">
        <v>7</v>
      </c>
      <c r="E43" s="19">
        <v>1</v>
      </c>
      <c r="F43" s="160"/>
      <c r="G43" s="161"/>
      <c r="H43" s="162"/>
      <c r="I43" s="135"/>
      <c r="J43" s="135"/>
      <c r="K43" s="17">
        <f>L43+M43+N43</f>
        <v>78</v>
      </c>
      <c r="L43" s="17">
        <v>78</v>
      </c>
      <c r="M43" s="17"/>
      <c r="N43" s="18"/>
      <c r="O43" s="18"/>
    </row>
    <row r="44" spans="1:17" ht="60.75" hidden="1" customHeight="1" x14ac:dyDescent="0.25">
      <c r="A44" s="136"/>
      <c r="B44" s="20" t="s">
        <v>22</v>
      </c>
      <c r="C44" s="134"/>
      <c r="D44" s="19" t="s">
        <v>7</v>
      </c>
      <c r="E44" s="19">
        <v>1</v>
      </c>
      <c r="F44" s="157"/>
      <c r="G44" s="159"/>
      <c r="H44" s="155"/>
      <c r="I44" s="136"/>
      <c r="J44" s="136"/>
      <c r="K44" s="17">
        <f>L44+M44+N44</f>
        <v>20</v>
      </c>
      <c r="L44" s="17">
        <v>20</v>
      </c>
      <c r="M44" s="17"/>
      <c r="N44" s="18"/>
      <c r="O44" s="18"/>
    </row>
    <row r="45" spans="1:17" ht="102.75" hidden="1" customHeight="1" x14ac:dyDescent="0.25">
      <c r="A45" s="19">
        <v>5</v>
      </c>
      <c r="B45" s="20" t="s">
        <v>72</v>
      </c>
      <c r="C45" s="19" t="s">
        <v>59</v>
      </c>
      <c r="D45" s="19" t="s">
        <v>7</v>
      </c>
      <c r="E45" s="19">
        <v>1</v>
      </c>
      <c r="F45" s="6" t="s">
        <v>10</v>
      </c>
      <c r="G45" s="57" t="s">
        <v>10</v>
      </c>
      <c r="H45" s="56" t="s">
        <v>10</v>
      </c>
      <c r="I45" s="19" t="s">
        <v>12</v>
      </c>
      <c r="J45" s="19" t="s">
        <v>16</v>
      </c>
      <c r="K45" s="17">
        <f>L45+M45+N45+O45</f>
        <v>0</v>
      </c>
      <c r="L45" s="17">
        <v>0</v>
      </c>
      <c r="M45" s="17"/>
      <c r="N45" s="18"/>
      <c r="O45" s="18"/>
    </row>
    <row r="46" spans="1:17" ht="79.5" customHeight="1" x14ac:dyDescent="0.25">
      <c r="A46" s="19">
        <v>5</v>
      </c>
      <c r="B46" s="54" t="s">
        <v>71</v>
      </c>
      <c r="C46" s="72" t="s">
        <v>55</v>
      </c>
      <c r="D46" s="55" t="s">
        <v>7</v>
      </c>
      <c r="E46" s="19">
        <v>1</v>
      </c>
      <c r="F46" s="6" t="s">
        <v>10</v>
      </c>
      <c r="G46" s="57" t="s">
        <v>10</v>
      </c>
      <c r="H46" s="56" t="s">
        <v>10</v>
      </c>
      <c r="I46" s="19" t="s">
        <v>12</v>
      </c>
      <c r="J46" s="19" t="s">
        <v>16</v>
      </c>
      <c r="K46" s="17">
        <f>M46</f>
        <v>250</v>
      </c>
      <c r="L46" s="17"/>
      <c r="M46" s="17">
        <v>250</v>
      </c>
      <c r="N46" s="18"/>
      <c r="O46" s="18"/>
    </row>
    <row r="47" spans="1:17" ht="66.75" customHeight="1" x14ac:dyDescent="0.25">
      <c r="A47" s="134">
        <v>6</v>
      </c>
      <c r="B47" s="54" t="s">
        <v>69</v>
      </c>
      <c r="C47" s="139" t="s">
        <v>55</v>
      </c>
      <c r="D47" s="55" t="s">
        <v>23</v>
      </c>
      <c r="E47" s="19">
        <v>1275</v>
      </c>
      <c r="F47" s="156">
        <v>47.174999999999997</v>
      </c>
      <c r="G47" s="158">
        <v>31.15</v>
      </c>
      <c r="H47" s="154" t="s">
        <v>14</v>
      </c>
      <c r="I47" s="134" t="s">
        <v>12</v>
      </c>
      <c r="J47" s="134" t="s">
        <v>16</v>
      </c>
      <c r="K47" s="17">
        <f>L47+M47+N47</f>
        <v>3500</v>
      </c>
      <c r="L47" s="17"/>
      <c r="M47" s="17">
        <v>3500</v>
      </c>
      <c r="N47" s="18"/>
      <c r="O47" s="18"/>
    </row>
    <row r="48" spans="1:17" ht="33" hidden="1" customHeight="1" x14ac:dyDescent="0.25">
      <c r="A48" s="136"/>
      <c r="B48" s="20" t="s">
        <v>65</v>
      </c>
      <c r="C48" s="141"/>
      <c r="D48" s="19" t="s">
        <v>7</v>
      </c>
      <c r="E48" s="19">
        <v>1</v>
      </c>
      <c r="F48" s="157"/>
      <c r="G48" s="159"/>
      <c r="H48" s="155"/>
      <c r="I48" s="136"/>
      <c r="J48" s="136"/>
      <c r="K48" s="17"/>
      <c r="L48" s="17"/>
      <c r="M48" s="74"/>
      <c r="N48" s="75"/>
      <c r="O48" s="18"/>
    </row>
    <row r="49" spans="1:18" ht="122.25" customHeight="1" x14ac:dyDescent="0.25">
      <c r="A49" s="134">
        <v>7</v>
      </c>
      <c r="B49" s="20" t="s">
        <v>66</v>
      </c>
      <c r="C49" s="139" t="s">
        <v>59</v>
      </c>
      <c r="D49" s="55" t="s">
        <v>23</v>
      </c>
      <c r="E49" s="19">
        <v>1573</v>
      </c>
      <c r="F49" s="6">
        <v>57.186</v>
      </c>
      <c r="G49" s="58">
        <v>38.552999999999997</v>
      </c>
      <c r="H49" s="154" t="s">
        <v>14</v>
      </c>
      <c r="I49" s="134" t="s">
        <v>12</v>
      </c>
      <c r="J49" s="134" t="s">
        <v>16</v>
      </c>
      <c r="K49" s="17">
        <f>O49</f>
        <v>6425.5</v>
      </c>
      <c r="L49" s="17"/>
      <c r="M49" s="76"/>
      <c r="N49" s="18"/>
      <c r="O49" s="17">
        <v>6425.5</v>
      </c>
    </row>
    <row r="50" spans="1:18" ht="18.75" customHeight="1" x14ac:dyDescent="0.25">
      <c r="A50" s="136"/>
      <c r="B50" s="20" t="s">
        <v>54</v>
      </c>
      <c r="C50" s="141"/>
      <c r="D50" s="19" t="s">
        <v>7</v>
      </c>
      <c r="E50" s="19">
        <v>1</v>
      </c>
      <c r="F50" s="6" t="s">
        <v>10</v>
      </c>
      <c r="G50" s="57" t="s">
        <v>10</v>
      </c>
      <c r="H50" s="155"/>
      <c r="I50" s="136"/>
      <c r="J50" s="136"/>
      <c r="K50" s="17">
        <f>O50</f>
        <v>550</v>
      </c>
      <c r="L50" s="17"/>
      <c r="M50" s="17"/>
      <c r="N50" s="18"/>
      <c r="O50" s="17">
        <v>550</v>
      </c>
    </row>
    <row r="51" spans="1:18" ht="122.25" customHeight="1" x14ac:dyDescent="0.25">
      <c r="A51" s="134">
        <v>8</v>
      </c>
      <c r="B51" s="20" t="s">
        <v>79</v>
      </c>
      <c r="C51" s="139" t="s">
        <v>59</v>
      </c>
      <c r="D51" s="19" t="s">
        <v>23</v>
      </c>
      <c r="E51" s="19">
        <v>3940</v>
      </c>
      <c r="F51" s="6">
        <v>204.483</v>
      </c>
      <c r="G51" s="58">
        <v>137.85400000000001</v>
      </c>
      <c r="H51" s="154" t="s">
        <v>14</v>
      </c>
      <c r="I51" s="134" t="s">
        <v>12</v>
      </c>
      <c r="J51" s="134" t="s">
        <v>16</v>
      </c>
      <c r="K51" s="17">
        <f>O51</f>
        <v>22975.65</v>
      </c>
      <c r="L51" s="17"/>
      <c r="M51" s="17"/>
      <c r="N51" s="17"/>
      <c r="O51" s="17">
        <f>7900+15075.65</f>
        <v>22975.65</v>
      </c>
      <c r="R51" s="25"/>
    </row>
    <row r="52" spans="1:18" ht="15.75" customHeight="1" x14ac:dyDescent="0.25">
      <c r="A52" s="136"/>
      <c r="B52" s="20" t="s">
        <v>54</v>
      </c>
      <c r="C52" s="141"/>
      <c r="D52" s="19" t="s">
        <v>7</v>
      </c>
      <c r="E52" s="19">
        <v>1</v>
      </c>
      <c r="F52" s="6" t="s">
        <v>10</v>
      </c>
      <c r="G52" s="57" t="s">
        <v>10</v>
      </c>
      <c r="H52" s="155"/>
      <c r="I52" s="136"/>
      <c r="J52" s="136"/>
      <c r="K52" s="17">
        <f>O52</f>
        <v>900</v>
      </c>
      <c r="L52" s="17"/>
      <c r="M52" s="17"/>
      <c r="N52" s="18"/>
      <c r="O52" s="17">
        <v>900</v>
      </c>
    </row>
    <row r="53" spans="1:18" ht="139.5" customHeight="1" x14ac:dyDescent="0.25">
      <c r="A53" s="62">
        <v>9</v>
      </c>
      <c r="B53" s="20" t="s">
        <v>70</v>
      </c>
      <c r="C53" s="60" t="s">
        <v>59</v>
      </c>
      <c r="D53" s="19" t="s">
        <v>7</v>
      </c>
      <c r="E53" s="19">
        <v>1</v>
      </c>
      <c r="F53" s="6" t="s">
        <v>10</v>
      </c>
      <c r="G53" s="57" t="s">
        <v>10</v>
      </c>
      <c r="H53" s="59" t="s">
        <v>10</v>
      </c>
      <c r="I53" s="61" t="s">
        <v>12</v>
      </c>
      <c r="J53" s="63" t="s">
        <v>16</v>
      </c>
      <c r="K53" s="17">
        <f>O53</f>
        <v>700</v>
      </c>
      <c r="L53" s="17"/>
      <c r="M53" s="17"/>
      <c r="N53" s="18"/>
      <c r="O53" s="17">
        <v>700</v>
      </c>
      <c r="R53" s="25"/>
    </row>
    <row r="54" spans="1:18" ht="72.75" customHeight="1" x14ac:dyDescent="0.25">
      <c r="A54" s="134">
        <v>10</v>
      </c>
      <c r="B54" s="20" t="s">
        <v>81</v>
      </c>
      <c r="C54" s="139" t="s">
        <v>82</v>
      </c>
      <c r="D54" s="19" t="s">
        <v>23</v>
      </c>
      <c r="E54" s="23" t="e">
        <f>#REF!+#REF!</f>
        <v>#REF!</v>
      </c>
      <c r="F54" s="6">
        <v>55.87</v>
      </c>
      <c r="G54" s="58">
        <v>37.914000000000001</v>
      </c>
      <c r="H54" s="59" t="s">
        <v>14</v>
      </c>
      <c r="I54" s="134" t="s">
        <v>12</v>
      </c>
      <c r="J54" s="134" t="s">
        <v>16</v>
      </c>
      <c r="K54" s="17">
        <f>L54+M54+N54+O54</f>
        <v>6058.4269999999997</v>
      </c>
      <c r="L54" s="17"/>
      <c r="M54" s="17"/>
      <c r="N54" s="17">
        <v>2726.9490000000001</v>
      </c>
      <c r="O54" s="17">
        <v>3331.4780000000001</v>
      </c>
      <c r="R54" s="25"/>
    </row>
    <row r="55" spans="1:18" ht="14.25" customHeight="1" x14ac:dyDescent="0.25">
      <c r="A55" s="136"/>
      <c r="B55" s="20" t="s">
        <v>48</v>
      </c>
      <c r="C55" s="141"/>
      <c r="D55" s="19" t="s">
        <v>7</v>
      </c>
      <c r="E55" s="19" t="s">
        <v>10</v>
      </c>
      <c r="F55" s="6" t="s">
        <v>10</v>
      </c>
      <c r="G55" s="58" t="s">
        <v>10</v>
      </c>
      <c r="H55" s="59" t="s">
        <v>10</v>
      </c>
      <c r="I55" s="136"/>
      <c r="J55" s="136"/>
      <c r="K55" s="17">
        <f>L55+M55+N55+O55</f>
        <v>178.96</v>
      </c>
      <c r="L55" s="17"/>
      <c r="M55" s="17"/>
      <c r="N55" s="17">
        <v>178.96</v>
      </c>
      <c r="O55" s="17"/>
      <c r="R55" s="25"/>
    </row>
    <row r="56" spans="1:18" ht="18" customHeight="1" x14ac:dyDescent="0.25">
      <c r="A56" s="35"/>
      <c r="B56" s="36" t="s">
        <v>9</v>
      </c>
      <c r="C56" s="37"/>
      <c r="D56" s="37"/>
      <c r="E56" s="37"/>
      <c r="F56" s="38"/>
      <c r="G56" s="37"/>
      <c r="H56" s="37"/>
      <c r="I56" s="37"/>
      <c r="J56" s="39"/>
      <c r="K56" s="24">
        <f>L56+M56+N56+O56</f>
        <v>63090.292000000009</v>
      </c>
      <c r="L56" s="24">
        <f>L32+L37+L41+L47+L36+L48+L45+L46</f>
        <v>7530.5150000000003</v>
      </c>
      <c r="M56" s="24">
        <f>M49+M51+M53+M47+M36+M46</f>
        <v>3750</v>
      </c>
      <c r="N56" s="24">
        <f>N49+N51+N53+N32+N37+N54</f>
        <v>2726.9490000000001</v>
      </c>
      <c r="O56" s="24">
        <f>O32+O36+O37+O41+O46+O47+O49+O51+O53+O54</f>
        <v>49082.828000000009</v>
      </c>
      <c r="P56" s="25"/>
      <c r="R56" s="25"/>
    </row>
    <row r="57" spans="1:18" ht="12" customHeight="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14"/>
    </row>
    <row r="58" spans="1:18" ht="2.25" hidden="1" customHeight="1" x14ac:dyDescent="0.2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4"/>
    </row>
    <row r="59" spans="1:18" ht="16.5" hidden="1" customHeight="1" x14ac:dyDescent="0.25">
      <c r="A59" s="42"/>
      <c r="B59" s="43"/>
      <c r="C59" s="42"/>
      <c r="D59" s="42"/>
      <c r="E59" s="42"/>
      <c r="F59" s="44"/>
      <c r="G59" s="42"/>
      <c r="H59" s="42"/>
      <c r="I59" s="42"/>
      <c r="J59" s="42"/>
      <c r="K59" s="5"/>
      <c r="L59" s="5"/>
      <c r="M59" s="5"/>
      <c r="N59" s="5"/>
      <c r="O59" s="5"/>
    </row>
    <row r="60" spans="1:18" ht="38.25" hidden="1" customHeight="1" x14ac:dyDescent="0.25">
      <c r="A60" s="151" t="s">
        <v>83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5"/>
    </row>
    <row r="61" spans="1:18" ht="22.5" customHeight="1" x14ac:dyDescent="0.25">
      <c r="A61" s="45"/>
      <c r="B61" s="46"/>
      <c r="C61" s="47"/>
      <c r="D61" s="47"/>
      <c r="E61" s="47"/>
      <c r="F61" s="47"/>
      <c r="G61" s="47"/>
      <c r="H61" s="47"/>
      <c r="I61" s="45"/>
      <c r="J61" s="45"/>
      <c r="K61" s="5"/>
      <c r="L61" s="88"/>
      <c r="M61" s="88"/>
      <c r="N61" s="88"/>
      <c r="O61" s="5"/>
    </row>
    <row r="62" spans="1:18" ht="18" customHeight="1" x14ac:dyDescent="0.25">
      <c r="A62" s="150" t="s">
        <v>85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5"/>
    </row>
    <row r="63" spans="1:18" x14ac:dyDescent="0.25">
      <c r="A63" s="42"/>
      <c r="B63" s="43"/>
      <c r="C63" s="42"/>
      <c r="D63" s="42"/>
      <c r="E63" s="42"/>
      <c r="F63" s="44"/>
      <c r="G63" s="42"/>
      <c r="H63" s="42"/>
      <c r="I63" s="42"/>
      <c r="J63" s="42"/>
      <c r="K63" s="5"/>
      <c r="L63" s="5"/>
      <c r="M63" s="5"/>
      <c r="N63" s="5"/>
    </row>
    <row r="64" spans="1:18" x14ac:dyDescent="0.25">
      <c r="A64" s="42"/>
      <c r="B64" s="43"/>
      <c r="C64" s="42"/>
      <c r="D64" s="42"/>
      <c r="E64" s="42"/>
      <c r="F64" s="44"/>
      <c r="G64" s="42"/>
      <c r="H64" s="42"/>
      <c r="I64" s="42"/>
      <c r="J64" s="42"/>
      <c r="K64" s="5"/>
      <c r="L64" s="5"/>
      <c r="M64" s="5"/>
      <c r="N64" s="5"/>
    </row>
    <row r="65" spans="1:14" x14ac:dyDescent="0.25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</row>
    <row r="66" spans="1:14" x14ac:dyDescent="0.25">
      <c r="A66" s="45"/>
      <c r="B66" s="46"/>
      <c r="C66" s="47"/>
      <c r="D66" s="47"/>
      <c r="E66" s="47"/>
      <c r="F66" s="47"/>
      <c r="G66" s="47"/>
      <c r="H66" s="47"/>
      <c r="I66" s="45"/>
      <c r="J66" s="45"/>
      <c r="K66" s="5"/>
      <c r="L66" s="5"/>
      <c r="M66" s="5"/>
      <c r="N66" s="5"/>
    </row>
    <row r="67" spans="1:14" x14ac:dyDescent="0.25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</row>
    <row r="71" spans="1:14" x14ac:dyDescent="0.25">
      <c r="B71" s="1"/>
      <c r="C71" s="2"/>
      <c r="D71" s="3"/>
      <c r="E71" s="3"/>
      <c r="F71" s="4"/>
      <c r="G71" s="3"/>
      <c r="H71" s="3"/>
      <c r="I71" s="2"/>
    </row>
    <row r="72" spans="1:14" x14ac:dyDescent="0.25">
      <c r="B72" s="1"/>
      <c r="C72" s="2"/>
      <c r="D72" s="3"/>
      <c r="E72" s="3"/>
      <c r="F72" s="4"/>
      <c r="G72" s="3"/>
      <c r="H72" s="3"/>
      <c r="I72" s="2"/>
    </row>
    <row r="73" spans="1:14" x14ac:dyDescent="0.25">
      <c r="B73" s="1"/>
      <c r="C73" s="2"/>
      <c r="D73" s="3"/>
      <c r="E73" s="3"/>
      <c r="F73" s="4"/>
      <c r="G73" s="3"/>
      <c r="H73" s="3"/>
      <c r="I73" s="2"/>
    </row>
    <row r="74" spans="1:14" x14ac:dyDescent="0.25">
      <c r="B74" s="1"/>
      <c r="C74" s="2"/>
      <c r="D74" s="3"/>
      <c r="E74" s="3"/>
      <c r="F74" s="4"/>
      <c r="G74" s="3"/>
      <c r="H74" s="3"/>
      <c r="I74" s="2"/>
    </row>
    <row r="75" spans="1:14" x14ac:dyDescent="0.25">
      <c r="B75" s="1"/>
      <c r="C75" s="2"/>
      <c r="D75" s="3"/>
      <c r="E75" s="3"/>
      <c r="F75" s="4"/>
      <c r="G75" s="3"/>
      <c r="H75" s="3"/>
      <c r="I75" s="2"/>
    </row>
    <row r="76" spans="1:14" x14ac:dyDescent="0.25">
      <c r="B76" s="1"/>
      <c r="C76" s="2"/>
      <c r="D76" s="3"/>
      <c r="E76" s="3"/>
      <c r="F76" s="4"/>
      <c r="G76" s="3"/>
      <c r="H76" s="3"/>
      <c r="I76" s="2"/>
    </row>
    <row r="77" spans="1:14" x14ac:dyDescent="0.25">
      <c r="B77" s="1"/>
      <c r="C77" s="2"/>
      <c r="D77" s="3"/>
      <c r="E77" s="3"/>
      <c r="F77" s="4"/>
      <c r="G77" s="3"/>
      <c r="H77" s="3"/>
      <c r="I77" s="2"/>
    </row>
  </sheetData>
  <mergeCells count="76">
    <mergeCell ref="A13:I16"/>
    <mergeCell ref="A17:O17"/>
    <mergeCell ref="A22:O22"/>
    <mergeCell ref="K10:O10"/>
    <mergeCell ref="E4:N4"/>
    <mergeCell ref="E5:J5"/>
    <mergeCell ref="K5:N5"/>
    <mergeCell ref="A7:O7"/>
    <mergeCell ref="A8:O8"/>
    <mergeCell ref="K11:K12"/>
    <mergeCell ref="L11:O11"/>
    <mergeCell ref="A10:A12"/>
    <mergeCell ref="B10:B12"/>
    <mergeCell ref="C10:C12"/>
    <mergeCell ref="D10:D12"/>
    <mergeCell ref="E10:E12"/>
    <mergeCell ref="K1:O1"/>
    <mergeCell ref="E2:J2"/>
    <mergeCell ref="K2:N2"/>
    <mergeCell ref="E3:J3"/>
    <mergeCell ref="K3:N3"/>
    <mergeCell ref="E1:J1"/>
    <mergeCell ref="F10:F12"/>
    <mergeCell ref="G10:G12"/>
    <mergeCell ref="H10:H12"/>
    <mergeCell ref="I10:I12"/>
    <mergeCell ref="J10:J12"/>
    <mergeCell ref="A28:O28"/>
    <mergeCell ref="A31:O31"/>
    <mergeCell ref="I32:I35"/>
    <mergeCell ref="J32:J35"/>
    <mergeCell ref="A37:A40"/>
    <mergeCell ref="C37:C40"/>
    <mergeCell ref="F37:F40"/>
    <mergeCell ref="G37:G40"/>
    <mergeCell ref="H37:H40"/>
    <mergeCell ref="I37:I40"/>
    <mergeCell ref="J37:J40"/>
    <mergeCell ref="A32:A35"/>
    <mergeCell ref="C32:C35"/>
    <mergeCell ref="F32:F35"/>
    <mergeCell ref="G32:G35"/>
    <mergeCell ref="H32:H35"/>
    <mergeCell ref="J41:J44"/>
    <mergeCell ref="A47:A48"/>
    <mergeCell ref="C47:C48"/>
    <mergeCell ref="F47:F48"/>
    <mergeCell ref="G47:G48"/>
    <mergeCell ref="H47:H48"/>
    <mergeCell ref="I47:I48"/>
    <mergeCell ref="J47:J48"/>
    <mergeCell ref="A41:A44"/>
    <mergeCell ref="C41:C44"/>
    <mergeCell ref="F41:F44"/>
    <mergeCell ref="G41:G44"/>
    <mergeCell ref="H41:H44"/>
    <mergeCell ref="I41:I44"/>
    <mergeCell ref="A51:A52"/>
    <mergeCell ref="C51:C52"/>
    <mergeCell ref="H51:H52"/>
    <mergeCell ref="I51:I52"/>
    <mergeCell ref="J51:J52"/>
    <mergeCell ref="A49:A50"/>
    <mergeCell ref="C49:C50"/>
    <mergeCell ref="H49:H50"/>
    <mergeCell ref="I49:I50"/>
    <mergeCell ref="J49:J50"/>
    <mergeCell ref="A54:A55"/>
    <mergeCell ref="C54:C55"/>
    <mergeCell ref="I54:I55"/>
    <mergeCell ref="J54:J55"/>
    <mergeCell ref="A67:N67"/>
    <mergeCell ref="A58:N58"/>
    <mergeCell ref="A60:N60"/>
    <mergeCell ref="A62:N62"/>
    <mergeCell ref="A65:N65"/>
  </mergeCells>
  <pageMargins left="0.70866141732283472" right="0.70866141732283472" top="1.1417322834645669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Звіт_енер_21_24</vt:lpstr>
      <vt:lpstr>Додаток 3</vt:lpstr>
      <vt:lpstr>Звіт_енер_21_24!Область_друку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Y Y</cp:lastModifiedBy>
  <cp:lastPrinted>2025-03-05T09:06:48Z</cp:lastPrinted>
  <dcterms:created xsi:type="dcterms:W3CDTF">2015-04-01T11:31:57Z</dcterms:created>
  <dcterms:modified xsi:type="dcterms:W3CDTF">2025-03-05T09:07:48Z</dcterms:modified>
</cp:coreProperties>
</file>