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5_05_зміни_2025_2025-2027_реф\Сесія\"/>
    </mc:Choice>
  </mc:AlternateContent>
  <xr:revisionPtr revIDLastSave="0" documentId="13_ncr:1_{CB13615A-9E1D-4B98-8C61-1D72F31C5E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даток 2 2025-2027" sheetId="10" r:id="rId1"/>
    <sheet name="Додаток 1 2025-2027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4" i="10" l="1"/>
  <c r="G253" i="10"/>
  <c r="H253" i="10"/>
  <c r="F410" i="10"/>
  <c r="F409" i="10"/>
  <c r="O64" i="9"/>
  <c r="M65" i="9"/>
  <c r="N65" i="9"/>
  <c r="L65" i="9"/>
  <c r="O65" i="9" s="1"/>
  <c r="H63" i="9"/>
  <c r="I63" i="9"/>
  <c r="G63" i="9"/>
  <c r="H65" i="9"/>
  <c r="I65" i="9"/>
  <c r="G65" i="9"/>
  <c r="G9" i="9" s="1"/>
  <c r="J9" i="9" s="1"/>
  <c r="M64" i="9"/>
  <c r="N64" i="9"/>
  <c r="M63" i="9"/>
  <c r="N63" i="9"/>
  <c r="L64" i="9"/>
  <c r="F253" i="10" l="1"/>
  <c r="L63" i="9"/>
  <c r="O63" i="9" s="1"/>
  <c r="C62" i="9"/>
  <c r="C61" i="9"/>
  <c r="J61" i="9"/>
  <c r="J62" i="9"/>
  <c r="G127" i="10"/>
  <c r="H127" i="10"/>
  <c r="F127" i="10"/>
  <c r="G118" i="10"/>
  <c r="H118" i="10"/>
  <c r="F118" i="10"/>
  <c r="G39" i="9"/>
  <c r="G38" i="9" s="1"/>
  <c r="H39" i="9"/>
  <c r="H38" i="9" s="1"/>
  <c r="I39" i="9"/>
  <c r="I38" i="9" s="1"/>
  <c r="C681" i="10"/>
  <c r="F728" i="10"/>
  <c r="F732" i="10" s="1"/>
  <c r="C726" i="10"/>
  <c r="C102" i="9"/>
  <c r="H104" i="9"/>
  <c r="I104" i="9"/>
  <c r="J102" i="9"/>
  <c r="G114" i="9"/>
  <c r="J65" i="9" l="1"/>
  <c r="J63" i="9"/>
  <c r="F794" i="10"/>
  <c r="F798" i="10" s="1"/>
  <c r="C792" i="10"/>
  <c r="F785" i="10"/>
  <c r="F789" i="10" s="1"/>
  <c r="C783" i="10"/>
  <c r="F776" i="10"/>
  <c r="F780" i="10" s="1"/>
  <c r="C774" i="10"/>
  <c r="G767" i="10"/>
  <c r="H767" i="10"/>
  <c r="F767" i="10"/>
  <c r="C765" i="10"/>
  <c r="F758" i="10"/>
  <c r="F762" i="10" s="1"/>
  <c r="C756" i="10"/>
  <c r="H758" i="10"/>
  <c r="G758" i="10"/>
  <c r="H114" i="9"/>
  <c r="I114" i="9"/>
  <c r="C109" i="9"/>
  <c r="C110" i="9"/>
  <c r="C111" i="9"/>
  <c r="C112" i="9"/>
  <c r="C108" i="9"/>
  <c r="J108" i="9"/>
  <c r="J109" i="9"/>
  <c r="J110" i="9"/>
  <c r="J111" i="9"/>
  <c r="J112" i="9"/>
  <c r="H64" i="9" l="1"/>
  <c r="H8" i="9" s="1"/>
  <c r="I64" i="9"/>
  <c r="I8" i="9" s="1"/>
  <c r="G64" i="9"/>
  <c r="G8" i="9" s="1"/>
  <c r="G56" i="9"/>
  <c r="G55" i="9" s="1"/>
  <c r="F382" i="10" l="1"/>
  <c r="F771" i="10" l="1"/>
  <c r="H113" i="9"/>
  <c r="I113" i="9"/>
  <c r="G113" i="9"/>
  <c r="M56" i="9" l="1"/>
  <c r="G120" i="9"/>
  <c r="J57" i="9"/>
  <c r="J64" i="9" s="1"/>
  <c r="J8" i="9" s="1"/>
  <c r="G60" i="9"/>
  <c r="J59" i="9" l="1"/>
  <c r="F719" i="10"/>
  <c r="F723" i="10" s="1"/>
  <c r="C717" i="10"/>
  <c r="J101" i="9"/>
  <c r="C708" i="10"/>
  <c r="G99" i="9"/>
  <c r="G104" i="9" s="1"/>
  <c r="J100" i="9"/>
  <c r="G244" i="10"/>
  <c r="H244" i="10"/>
  <c r="F244" i="10"/>
  <c r="F248" i="10" s="1"/>
  <c r="C242" i="10"/>
  <c r="J37" i="9"/>
  <c r="K39" i="9"/>
  <c r="G235" i="10"/>
  <c r="H235" i="10"/>
  <c r="F235" i="10"/>
  <c r="F239" i="10" s="1"/>
  <c r="C233" i="10"/>
  <c r="J36" i="9"/>
  <c r="J60" i="9"/>
  <c r="G400" i="10"/>
  <c r="H400" i="10"/>
  <c r="F400" i="10"/>
  <c r="F404" i="10" s="1"/>
  <c r="C398" i="10"/>
  <c r="G391" i="10"/>
  <c r="H391" i="10"/>
  <c r="F391" i="10"/>
  <c r="F395" i="10" s="1"/>
  <c r="C389" i="10"/>
  <c r="J58" i="9"/>
  <c r="J99" i="9" l="1"/>
  <c r="F710" i="10"/>
  <c r="F714" i="10" s="1"/>
  <c r="F701" i="10"/>
  <c r="F705" i="10" s="1"/>
  <c r="C699" i="10"/>
  <c r="J98" i="9"/>
  <c r="C98" i="9" s="1"/>
  <c r="F692" i="10"/>
  <c r="F696" i="10" s="1"/>
  <c r="C690" i="10"/>
  <c r="J97" i="9"/>
  <c r="C97" i="9" s="1"/>
  <c r="F683" i="10"/>
  <c r="F687" i="10" s="1"/>
  <c r="J96" i="9"/>
  <c r="C96" i="9" s="1"/>
  <c r="F674" i="10"/>
  <c r="F678" i="10" s="1"/>
  <c r="C672" i="10"/>
  <c r="F665" i="10"/>
  <c r="F669" i="10" s="1"/>
  <c r="C663" i="10"/>
  <c r="J95" i="9"/>
  <c r="C95" i="9" s="1"/>
  <c r="J94" i="9"/>
  <c r="C94" i="9" l="1"/>
  <c r="F867" i="10" l="1"/>
  <c r="F871" i="10" s="1"/>
  <c r="C865" i="10"/>
  <c r="H867" i="10"/>
  <c r="G867" i="10"/>
  <c r="H130" i="9"/>
  <c r="I130" i="9"/>
  <c r="G130" i="9"/>
  <c r="J128" i="9"/>
  <c r="C128" i="9" s="1"/>
  <c r="F656" i="10"/>
  <c r="F660" i="10" s="1"/>
  <c r="C654" i="10"/>
  <c r="J93" i="9"/>
  <c r="C93" i="9" s="1"/>
  <c r="F647" i="10"/>
  <c r="F651" i="10" s="1"/>
  <c r="C645" i="10"/>
  <c r="J92" i="9"/>
  <c r="C92" i="9" s="1"/>
  <c r="F834" i="10"/>
  <c r="F844" i="10" s="1"/>
  <c r="F835" i="10"/>
  <c r="F845" i="10" s="1"/>
  <c r="F836" i="10"/>
  <c r="F846" i="10" s="1"/>
  <c r="F837" i="10"/>
  <c r="F847" i="10" s="1"/>
  <c r="G119" i="9"/>
  <c r="G125" i="9" s="1"/>
  <c r="G7" i="9" l="1"/>
  <c r="F833" i="10"/>
  <c r="C831" i="10"/>
  <c r="J120" i="9"/>
  <c r="J121" i="9"/>
  <c r="J122" i="9"/>
  <c r="J123" i="9"/>
  <c r="J119" i="9"/>
  <c r="C380" i="10"/>
  <c r="J56" i="9" l="1"/>
  <c r="J55" i="9" s="1"/>
  <c r="F386" i="10" l="1"/>
  <c r="F638" i="10"/>
  <c r="F642" i="10" s="1"/>
  <c r="C636" i="10"/>
  <c r="J91" i="9"/>
  <c r="C91" i="9" s="1"/>
  <c r="F629" i="10" l="1"/>
  <c r="F633" i="10" s="1"/>
  <c r="C627" i="10"/>
  <c r="J90" i="9"/>
  <c r="C90" i="9" s="1"/>
  <c r="F373" i="10" l="1"/>
  <c r="F377" i="10" s="1"/>
  <c r="C371" i="10"/>
  <c r="J54" i="9"/>
  <c r="C54" i="9" s="1"/>
  <c r="F620" i="10" l="1"/>
  <c r="F624" i="10" s="1"/>
  <c r="C618" i="10"/>
  <c r="G103" i="9"/>
  <c r="H103" i="9"/>
  <c r="I103" i="9"/>
  <c r="J89" i="9"/>
  <c r="C89" i="9" s="1"/>
  <c r="C179" i="10" l="1"/>
  <c r="J76" i="9"/>
  <c r="C76" i="9" s="1"/>
  <c r="J77" i="9"/>
  <c r="C77" i="9" s="1"/>
  <c r="J78" i="9"/>
  <c r="C78" i="9" s="1"/>
  <c r="J79" i="9"/>
  <c r="C79" i="9" s="1"/>
  <c r="J80" i="9"/>
  <c r="C80" i="9" s="1"/>
  <c r="J81" i="9"/>
  <c r="C81" i="9" s="1"/>
  <c r="J82" i="9"/>
  <c r="C82" i="9" s="1"/>
  <c r="J83" i="9"/>
  <c r="C83" i="9" s="1"/>
  <c r="J84" i="9"/>
  <c r="C84" i="9" s="1"/>
  <c r="J85" i="9"/>
  <c r="C85" i="9" s="1"/>
  <c r="J86" i="9"/>
  <c r="C86" i="9" s="1"/>
  <c r="J87" i="9"/>
  <c r="C87" i="9" s="1"/>
  <c r="J88" i="9"/>
  <c r="C88" i="9" s="1"/>
  <c r="J52" i="9" l="1"/>
  <c r="C52" i="9" s="1"/>
  <c r="J51" i="9"/>
  <c r="C51" i="9" s="1"/>
  <c r="J50" i="9"/>
  <c r="C50" i="9" s="1"/>
  <c r="G824" i="10"/>
  <c r="H824" i="10"/>
  <c r="G815" i="10"/>
  <c r="H815" i="10"/>
  <c r="G806" i="10"/>
  <c r="H806" i="10"/>
  <c r="C804" i="10"/>
  <c r="C747" i="10"/>
  <c r="C738" i="10"/>
  <c r="G611" i="10"/>
  <c r="H611" i="10"/>
  <c r="G602" i="10"/>
  <c r="H602" i="10"/>
  <c r="G593" i="10"/>
  <c r="H593" i="10"/>
  <c r="G584" i="10"/>
  <c r="H584" i="10"/>
  <c r="G575" i="10"/>
  <c r="H575" i="10"/>
  <c r="G566" i="10"/>
  <c r="H566" i="10"/>
  <c r="G557" i="10"/>
  <c r="H557" i="10"/>
  <c r="G548" i="10"/>
  <c r="H548" i="10"/>
  <c r="G539" i="10"/>
  <c r="H539" i="10"/>
  <c r="G530" i="10"/>
  <c r="H530" i="10"/>
  <c r="G521" i="10"/>
  <c r="H521" i="10"/>
  <c r="G512" i="10"/>
  <c r="H512" i="10"/>
  <c r="G503" i="10"/>
  <c r="H503" i="10"/>
  <c r="C483" i="10"/>
  <c r="C474" i="10"/>
  <c r="C465" i="10"/>
  <c r="C447" i="10"/>
  <c r="C438" i="10"/>
  <c r="C429" i="10"/>
  <c r="C420" i="10"/>
  <c r="G46" i="10"/>
  <c r="H46" i="10"/>
  <c r="G37" i="10"/>
  <c r="H37" i="10"/>
  <c r="C26" i="10"/>
  <c r="C492" i="10"/>
  <c r="C17" i="10"/>
  <c r="G10" i="10"/>
  <c r="H10" i="10"/>
  <c r="F10" i="10"/>
  <c r="C8" i="10"/>
  <c r="C609" i="10"/>
  <c r="C600" i="10"/>
  <c r="F593" i="10"/>
  <c r="C591" i="10"/>
  <c r="F584" i="10"/>
  <c r="C582" i="10"/>
  <c r="C573" i="10"/>
  <c r="C564" i="10"/>
  <c r="C555" i="10"/>
  <c r="F548" i="10"/>
  <c r="F552" i="10" s="1"/>
  <c r="C546" i="10"/>
  <c r="F539" i="10"/>
  <c r="F543" i="10" s="1"/>
  <c r="C537" i="10"/>
  <c r="F530" i="10"/>
  <c r="F534" i="10" s="1"/>
  <c r="C528" i="10"/>
  <c r="F521" i="10"/>
  <c r="F525" i="10" s="1"/>
  <c r="C519" i="10"/>
  <c r="F208" i="10"/>
  <c r="F212" i="10" s="1"/>
  <c r="G208" i="10"/>
  <c r="F172" i="10"/>
  <c r="H172" i="10"/>
  <c r="H176" i="10" s="1"/>
  <c r="F163" i="10"/>
  <c r="H163" i="10"/>
  <c r="H167" i="10" s="1"/>
  <c r="C161" i="10"/>
  <c r="C152" i="10"/>
  <c r="F154" i="10"/>
  <c r="H154" i="10"/>
  <c r="H158" i="10" s="1"/>
  <c r="G199" i="10"/>
  <c r="G203" i="10" s="1"/>
  <c r="F145" i="10"/>
  <c r="H145" i="10"/>
  <c r="H149" i="10" s="1"/>
  <c r="F136" i="10"/>
  <c r="H136" i="10"/>
  <c r="H140" i="10" s="1"/>
  <c r="F190" i="10"/>
  <c r="G190" i="10"/>
  <c r="G194" i="10" s="1"/>
  <c r="G181" i="10"/>
  <c r="H181" i="10"/>
  <c r="F181" i="10"/>
  <c r="G109" i="10"/>
  <c r="G113" i="10" s="1"/>
  <c r="H109" i="10"/>
  <c r="F109" i="10"/>
  <c r="G803" i="10" l="1"/>
  <c r="H803" i="10"/>
  <c r="G283" i="10"/>
  <c r="G287" i="10" s="1"/>
  <c r="H283" i="10"/>
  <c r="F283" i="10"/>
  <c r="G274" i="10"/>
  <c r="H274" i="10"/>
  <c r="F274" i="10"/>
  <c r="G265" i="10"/>
  <c r="H265" i="10"/>
  <c r="F265" i="10"/>
  <c r="G256" i="10"/>
  <c r="H256" i="10"/>
  <c r="F256" i="10"/>
  <c r="G364" i="10"/>
  <c r="H364" i="10"/>
  <c r="F364" i="10"/>
  <c r="C362" i="10"/>
  <c r="G355" i="10"/>
  <c r="H355" i="10"/>
  <c r="H359" i="10" s="1"/>
  <c r="F355" i="10"/>
  <c r="G346" i="10"/>
  <c r="H346" i="10"/>
  <c r="H350" i="10" s="1"/>
  <c r="F346" i="10"/>
  <c r="C353" i="10"/>
  <c r="C344" i="10"/>
  <c r="G337" i="10"/>
  <c r="H337" i="10"/>
  <c r="H341" i="10" s="1"/>
  <c r="F337" i="10"/>
  <c r="C335" i="10"/>
  <c r="G328" i="10"/>
  <c r="H328" i="10"/>
  <c r="F328" i="10"/>
  <c r="C317" i="10"/>
  <c r="C326" i="10"/>
  <c r="G319" i="10"/>
  <c r="H319" i="10"/>
  <c r="H323" i="10" s="1"/>
  <c r="F319" i="10"/>
  <c r="G310" i="10"/>
  <c r="H310" i="10"/>
  <c r="F310" i="10"/>
  <c r="G301" i="10"/>
  <c r="H301" i="10"/>
  <c r="H305" i="10" s="1"/>
  <c r="F301" i="10"/>
  <c r="C308" i="10"/>
  <c r="C299" i="10"/>
  <c r="G292" i="10"/>
  <c r="H292" i="10"/>
  <c r="H296" i="10" s="1"/>
  <c r="F292" i="10"/>
  <c r="C290" i="10"/>
  <c r="C281" i="10"/>
  <c r="C272" i="10"/>
  <c r="C263" i="10"/>
  <c r="C254" i="10"/>
  <c r="J35" i="9"/>
  <c r="C35" i="9" s="1"/>
  <c r="G278" i="10" l="1"/>
  <c r="G858" i="10"/>
  <c r="G855" i="10" s="1"/>
  <c r="H858" i="10"/>
  <c r="H855" i="10" s="1"/>
  <c r="F858" i="10"/>
  <c r="F855" i="10" s="1"/>
  <c r="C856" i="10"/>
  <c r="J118" i="9"/>
  <c r="C118" i="9" s="1"/>
  <c r="I129" i="9"/>
  <c r="G129" i="9"/>
  <c r="H125" i="9"/>
  <c r="I125" i="9"/>
  <c r="G368" i="10"/>
  <c r="H368" i="10"/>
  <c r="F368" i="10"/>
  <c r="H332" i="10"/>
  <c r="J48" i="9"/>
  <c r="C48" i="9" s="1"/>
  <c r="J49" i="9"/>
  <c r="C49" i="9" s="1"/>
  <c r="J47" i="9"/>
  <c r="C47" i="9" s="1"/>
  <c r="H314" i="10"/>
  <c r="F862" i="10" l="1"/>
  <c r="F269" i="10" l="1"/>
  <c r="F260" i="10"/>
  <c r="J41" i="9"/>
  <c r="J42" i="9"/>
  <c r="C42" i="9" s="1"/>
  <c r="J43" i="9"/>
  <c r="C43" i="9" s="1"/>
  <c r="J44" i="9"/>
  <c r="C44" i="9" s="1"/>
  <c r="J45" i="9"/>
  <c r="C45" i="9" s="1"/>
  <c r="J46" i="9"/>
  <c r="C46" i="9" s="1"/>
  <c r="J53" i="9"/>
  <c r="C53" i="9" s="1"/>
  <c r="H208" i="10"/>
  <c r="C206" i="10"/>
  <c r="J34" i="9"/>
  <c r="C34" i="9" s="1"/>
  <c r="J33" i="9"/>
  <c r="C33" i="9" s="1"/>
  <c r="H199" i="10"/>
  <c r="C197" i="10"/>
  <c r="H190" i="10"/>
  <c r="C188" i="10"/>
  <c r="H185" i="10"/>
  <c r="J30" i="9"/>
  <c r="C30" i="9" s="1"/>
  <c r="J31" i="9"/>
  <c r="C31" i="9" s="1"/>
  <c r="J32" i="9"/>
  <c r="C32" i="9" s="1"/>
  <c r="G172" i="10"/>
  <c r="C170" i="10"/>
  <c r="J29" i="9"/>
  <c r="C29" i="9" s="1"/>
  <c r="G163" i="10"/>
  <c r="G154" i="10"/>
  <c r="G145" i="10"/>
  <c r="C143" i="10"/>
  <c r="G136" i="10"/>
  <c r="C134" i="10"/>
  <c r="J25" i="9"/>
  <c r="C25" i="9" s="1"/>
  <c r="J26" i="9"/>
  <c r="C26" i="9" s="1"/>
  <c r="J27" i="9"/>
  <c r="C27" i="9" s="1"/>
  <c r="J28" i="9"/>
  <c r="C28" i="9" s="1"/>
  <c r="F131" i="10"/>
  <c r="C125" i="10"/>
  <c r="J24" i="9"/>
  <c r="C24" i="9" s="1"/>
  <c r="F122" i="10"/>
  <c r="C116" i="10"/>
  <c r="J23" i="9"/>
  <c r="C107" i="10"/>
  <c r="J22" i="9"/>
  <c r="C22" i="9" s="1"/>
  <c r="F226" i="10"/>
  <c r="F230" i="10" s="1"/>
  <c r="F217" i="10"/>
  <c r="F221" i="10" s="1"/>
  <c r="C224" i="10"/>
  <c r="C215" i="10"/>
  <c r="F100" i="10"/>
  <c r="F104" i="10" s="1"/>
  <c r="J21" i="9"/>
  <c r="C21" i="9" s="1"/>
  <c r="C98" i="10"/>
  <c r="F91" i="10"/>
  <c r="F95" i="10" s="1"/>
  <c r="C89" i="10"/>
  <c r="J20" i="9"/>
  <c r="C20" i="9" s="1"/>
  <c r="F82" i="10"/>
  <c r="F86" i="10" s="1"/>
  <c r="C80" i="10"/>
  <c r="J19" i="9"/>
  <c r="C19" i="9" s="1"/>
  <c r="F73" i="10"/>
  <c r="F77" i="10" s="1"/>
  <c r="C71" i="10"/>
  <c r="J18" i="9"/>
  <c r="C18" i="9" s="1"/>
  <c r="F64" i="10"/>
  <c r="F68" i="10" s="1"/>
  <c r="C62" i="10"/>
  <c r="F55" i="10"/>
  <c r="F59" i="10" s="1"/>
  <c r="C53" i="10"/>
  <c r="F46" i="10"/>
  <c r="F50" i="10" s="1"/>
  <c r="C44" i="10"/>
  <c r="F37" i="10"/>
  <c r="F41" i="10" s="1"/>
  <c r="C35" i="10"/>
  <c r="F512" i="10"/>
  <c r="F516" i="10" s="1"/>
  <c r="C510" i="10"/>
  <c r="F503" i="10"/>
  <c r="F507" i="10" s="1"/>
  <c r="C501" i="10"/>
  <c r="F611" i="10"/>
  <c r="F615" i="10" s="1"/>
  <c r="F602" i="10"/>
  <c r="F606" i="10" s="1"/>
  <c r="F597" i="10"/>
  <c r="F588" i="10"/>
  <c r="F575" i="10"/>
  <c r="F579" i="10" s="1"/>
  <c r="F566" i="10"/>
  <c r="F570" i="10" s="1"/>
  <c r="F557" i="10"/>
  <c r="F561" i="10" s="1"/>
  <c r="G458" i="10"/>
  <c r="G462" i="10" s="1"/>
  <c r="H458" i="10"/>
  <c r="H462" i="10" s="1"/>
  <c r="F458" i="10"/>
  <c r="F462" i="10" s="1"/>
  <c r="C456" i="10"/>
  <c r="C41" i="9" l="1"/>
  <c r="F824" i="10"/>
  <c r="F828" i="10" s="1"/>
  <c r="C822" i="10"/>
  <c r="F815" i="10"/>
  <c r="F819" i="10" s="1"/>
  <c r="C813" i="10"/>
  <c r="B813" i="10"/>
  <c r="B822" i="10" s="1"/>
  <c r="B831" i="10" s="1"/>
  <c r="J38" i="9" l="1"/>
  <c r="J116" i="9"/>
  <c r="F806" i="10"/>
  <c r="F803" i="10" s="1"/>
  <c r="G749" i="10"/>
  <c r="G753" i="10" s="1"/>
  <c r="H749" i="10"/>
  <c r="H753" i="10" s="1"/>
  <c r="F749" i="10"/>
  <c r="F753" i="10" s="1"/>
  <c r="G740" i="10"/>
  <c r="H740" i="10"/>
  <c r="F740" i="10"/>
  <c r="G494" i="10"/>
  <c r="G498" i="10" s="1"/>
  <c r="H494" i="10"/>
  <c r="H498" i="10" s="1"/>
  <c r="F494" i="10"/>
  <c r="F498" i="10" s="1"/>
  <c r="G485" i="10"/>
  <c r="G489" i="10" s="1"/>
  <c r="H485" i="10"/>
  <c r="H489" i="10" s="1"/>
  <c r="F485" i="10"/>
  <c r="F489" i="10" s="1"/>
  <c r="G476" i="10"/>
  <c r="G480" i="10" s="1"/>
  <c r="H476" i="10"/>
  <c r="H480" i="10" s="1"/>
  <c r="F476" i="10"/>
  <c r="F480" i="10" s="1"/>
  <c r="G467" i="10"/>
  <c r="H467" i="10"/>
  <c r="H471" i="10" s="1"/>
  <c r="F467" i="10"/>
  <c r="F471" i="10" s="1"/>
  <c r="G449" i="10"/>
  <c r="G453" i="10" s="1"/>
  <c r="H449" i="10"/>
  <c r="H453" i="10" s="1"/>
  <c r="F449" i="10"/>
  <c r="F453" i="10" s="1"/>
  <c r="G440" i="10"/>
  <c r="G444" i="10" s="1"/>
  <c r="H440" i="10"/>
  <c r="H444" i="10" s="1"/>
  <c r="F440" i="10"/>
  <c r="F444" i="10" s="1"/>
  <c r="G431" i="10"/>
  <c r="G435" i="10" s="1"/>
  <c r="H431" i="10"/>
  <c r="H435" i="10" s="1"/>
  <c r="F431" i="10"/>
  <c r="F435" i="10" s="1"/>
  <c r="G422" i="10"/>
  <c r="H422" i="10"/>
  <c r="F422" i="10"/>
  <c r="G28" i="10"/>
  <c r="G32" i="10" s="1"/>
  <c r="H28" i="10"/>
  <c r="H32" i="10" s="1"/>
  <c r="F28" i="10"/>
  <c r="F32" i="10" s="1"/>
  <c r="G19" i="10"/>
  <c r="H19" i="10"/>
  <c r="F19" i="10"/>
  <c r="I124" i="9"/>
  <c r="H124" i="9"/>
  <c r="J117" i="9"/>
  <c r="C117" i="9" s="1"/>
  <c r="J107" i="9"/>
  <c r="C107" i="9" s="1"/>
  <c r="J106" i="9"/>
  <c r="J14" i="9"/>
  <c r="C14" i="9" s="1"/>
  <c r="J15" i="9"/>
  <c r="C15" i="9" s="1"/>
  <c r="J16" i="9"/>
  <c r="C16" i="9" s="1"/>
  <c r="J17" i="9"/>
  <c r="C17" i="9" s="1"/>
  <c r="J70" i="9"/>
  <c r="C70" i="9" s="1"/>
  <c r="J71" i="9"/>
  <c r="C71" i="9" s="1"/>
  <c r="J72" i="9"/>
  <c r="C72" i="9" s="1"/>
  <c r="J73" i="9"/>
  <c r="C73" i="9" s="1"/>
  <c r="J74" i="9"/>
  <c r="C74" i="9" s="1"/>
  <c r="J75" i="9"/>
  <c r="C75" i="9" s="1"/>
  <c r="J68" i="9"/>
  <c r="C68" i="9" s="1"/>
  <c r="J69" i="9"/>
  <c r="C69" i="9" s="1"/>
  <c r="J67" i="9"/>
  <c r="J12" i="9"/>
  <c r="C12" i="9" s="1"/>
  <c r="J13" i="9"/>
  <c r="C13" i="9" s="1"/>
  <c r="J11" i="9"/>
  <c r="G737" i="10" l="1"/>
  <c r="J39" i="9"/>
  <c r="J104" i="9"/>
  <c r="F419" i="10"/>
  <c r="G419" i="10"/>
  <c r="F737" i="10"/>
  <c r="H419" i="10"/>
  <c r="H737" i="10"/>
  <c r="C106" i="9"/>
  <c r="J114" i="9"/>
  <c r="J113" i="9" s="1"/>
  <c r="F744" i="10"/>
  <c r="H744" i="10"/>
  <c r="G744" i="10"/>
  <c r="F7" i="10"/>
  <c r="J103" i="9"/>
  <c r="C11" i="9"/>
  <c r="H7" i="10"/>
  <c r="G7" i="10"/>
  <c r="C67" i="9"/>
  <c r="J125" i="9"/>
  <c r="J124" i="9" s="1"/>
  <c r="C116" i="9"/>
  <c r="H23" i="10"/>
  <c r="F23" i="10"/>
  <c r="G23" i="10"/>
  <c r="I9" i="9"/>
  <c r="I7" i="9" s="1"/>
  <c r="G810" i="10"/>
  <c r="G14" i="10"/>
  <c r="F14" i="10"/>
  <c r="H14" i="10"/>
  <c r="H426" i="10"/>
  <c r="G426" i="10"/>
  <c r="F426" i="10"/>
  <c r="H810" i="10"/>
  <c r="F810" i="10"/>
  <c r="G124" i="9"/>
  <c r="F5" i="10" l="1"/>
  <c r="H5" i="10"/>
  <c r="G5" i="10"/>
  <c r="J127" i="9" l="1"/>
  <c r="C127" i="9" s="1"/>
  <c r="J130" i="9" l="1"/>
  <c r="J129" i="9" s="1"/>
  <c r="H129" i="9"/>
  <c r="H9" i="9"/>
  <c r="H7" i="9" s="1"/>
  <c r="J7" i="9" l="1"/>
</calcChain>
</file>

<file path=xl/sharedStrings.xml><?xml version="1.0" encoding="utf-8"?>
<sst xmlns="http://schemas.openxmlformats.org/spreadsheetml/2006/main" count="2089" uniqueCount="549">
  <si>
    <t>Результативні показники, що характеризують виконання Програми</t>
  </si>
  <si>
    <t>Заходи</t>
  </si>
  <si>
    <t>Показники</t>
  </si>
  <si>
    <t>Джерело інформації</t>
  </si>
  <si>
    <t>Одиниця виміру</t>
  </si>
  <si>
    <t>Загальний обсяг видатків на виконання заходів</t>
  </si>
  <si>
    <t>Показники затрат:</t>
  </si>
  <si>
    <t>Показники продукту:</t>
  </si>
  <si>
    <t>Показники ефективності:</t>
  </si>
  <si>
    <t>Показники якості:</t>
  </si>
  <si>
    <t>кошторис</t>
  </si>
  <si>
    <t>од.</t>
  </si>
  <si>
    <t>Всього</t>
  </si>
  <si>
    <t>РАЗОМ ЗА ПРОГРАМОЮ</t>
  </si>
  <si>
    <t>№ з/п</t>
  </si>
  <si>
    <t>Виконавці</t>
  </si>
  <si>
    <t>Місцевий бюджет</t>
  </si>
  <si>
    <t>1</t>
  </si>
  <si>
    <t>розрахункові дані</t>
  </si>
  <si>
    <t>%</t>
  </si>
  <si>
    <t>прогнозні дані</t>
  </si>
  <si>
    <t>І. Водопровідно-каналізаційне господарство</t>
  </si>
  <si>
    <t>ІІ. Теплове господарство</t>
  </si>
  <si>
    <t>ІІІ. Санітарна очистка і благоустрій</t>
  </si>
  <si>
    <t>га</t>
  </si>
  <si>
    <t>УЖКГ ЮМР/КП "Ритуальні послуги"</t>
  </si>
  <si>
    <t>V. Дорожнє господарство</t>
  </si>
  <si>
    <t>Організація належного утримання міських доріг</t>
  </si>
  <si>
    <t xml:space="preserve">Поточне утримання міських доріг </t>
  </si>
  <si>
    <t>площа міських доріг, яка підлягає поточному утриманню</t>
  </si>
  <si>
    <t>рівень забезпечення належного утримання та санітарного очищення міських доріг</t>
  </si>
  <si>
    <t>Всього за розділом :</t>
  </si>
  <si>
    <t>комерційні пропозиції</t>
  </si>
  <si>
    <t>Забезпечення функціонування теплових мереж</t>
  </si>
  <si>
    <t>ІV. Зовнішнє освітлення</t>
  </si>
  <si>
    <t xml:space="preserve">Поточне утримання мереж зовнішнього освітлення </t>
  </si>
  <si>
    <t xml:space="preserve">Оплата зовнішнього освітлення </t>
  </si>
  <si>
    <t>кількість електроенергії зовнішнього освітлення, що підлягає використанню</t>
  </si>
  <si>
    <t>середня сума витрат на оплату зовнішнього освітлення міста на 1 кВт</t>
  </si>
  <si>
    <t>тис.кВт</t>
  </si>
  <si>
    <t xml:space="preserve">рівень безперебійного освітлення території міста </t>
  </si>
  <si>
    <t>Забезпечення функціонування мереж зовнішнього освітлення</t>
  </si>
  <si>
    <t xml:space="preserve">Поточне утримання мереж зливової каналізації </t>
  </si>
  <si>
    <t>Проведення моніторингу якості зливових вод</t>
  </si>
  <si>
    <t xml:space="preserve">Сплата екологічного податку </t>
  </si>
  <si>
    <t xml:space="preserve">Забезпечення належної та безперебійної роботи водопровідно-каналізаційного господарства  </t>
  </si>
  <si>
    <t>тис.м</t>
  </si>
  <si>
    <t>протяжність мереж  зливової каналізації, яка підлягає поточному утриманню</t>
  </si>
  <si>
    <t>середня сума витрат на поточне утримання 1 м мереж  зливової каналізації</t>
  </si>
  <si>
    <t>рівень забезпечення належного утримання та санітарного очищення зливової каналізації</t>
  </si>
  <si>
    <t xml:space="preserve">середня сума витрат на проведення 1 заходу з моніторингу якості зливових вод </t>
  </si>
  <si>
    <t>рівень забезпечення функціонування зливової каналізації</t>
  </si>
  <si>
    <t>Поточне утримання міських територій</t>
  </si>
  <si>
    <t>Організація громадських та інших робіт тимчасового характеру</t>
  </si>
  <si>
    <t xml:space="preserve">УЖКГ ЮМР/КП "Екосервіс" </t>
  </si>
  <si>
    <t xml:space="preserve">Відлов бродячих тварин </t>
  </si>
  <si>
    <t xml:space="preserve">Придбання мотокос </t>
  </si>
  <si>
    <t>площа міських територій, яка підлягає поточному утриманню</t>
  </si>
  <si>
    <t xml:space="preserve">середня сума витрат на організацію  належного утримання та санітарного очищення 1м² міських територій </t>
  </si>
  <si>
    <t>тис. м²</t>
  </si>
  <si>
    <t>рівень забезпечення проведення громадських робіт</t>
  </si>
  <si>
    <t xml:space="preserve">Підвищення рівня благоустрою міста
Організація  належного утримання та санітарного очищення об’єктів благоустрою
</t>
  </si>
  <si>
    <t>Підвищення рівня благоустрою міста
Організація  належного утримання та санітарного очищення об’єктів благоустрою</t>
  </si>
  <si>
    <t xml:space="preserve">Забезпечення сприятливих умов для співіснування людей та тварин
</t>
  </si>
  <si>
    <t>кількість газонокосарок, що підлягають придбанню</t>
  </si>
  <si>
    <t>середня сума витрат на придбання 1 газонокосарки</t>
  </si>
  <si>
    <t>кількість мотокос, що підлягають придбанню</t>
  </si>
  <si>
    <t>середня сума витрат на придбання 1 мотокоси</t>
  </si>
  <si>
    <t>Організація належного утримання та санітарного очищення зливової каналізації</t>
  </si>
  <si>
    <t>Забезпечення функціонування зливової каналізації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</si>
  <si>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</si>
  <si>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</si>
  <si>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</si>
  <si>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</si>
  <si>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</si>
  <si>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</si>
  <si>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</si>
  <si>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</si>
  <si>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</si>
  <si>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</si>
  <si>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</si>
  <si>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</si>
  <si>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</si>
  <si>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</si>
  <si>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</si>
  <si>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</si>
  <si>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</si>
  <si>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</si>
  <si>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</si>
  <si>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</si>
  <si>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</si>
  <si>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</si>
  <si>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</si>
  <si>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</si>
  <si>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</si>
  <si>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</si>
  <si>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</si>
  <si>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</si>
  <si>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</si>
  <si>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</si>
  <si>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</si>
  <si>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</si>
  <si>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</si>
  <si>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</si>
  <si>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</si>
  <si>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</si>
  <si>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</si>
  <si>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</si>
  <si>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</si>
  <si>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</si>
  <si>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</si>
  <si>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</si>
  <si>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</si>
  <si>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</si>
  <si>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</si>
  <si>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</si>
  <si>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</si>
  <si>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дефектний акт</t>
  </si>
  <si>
    <t>кількість фонтанів, на яких планується використовувати хімічні реагенти</t>
  </si>
  <si>
    <t>2.8</t>
  </si>
  <si>
    <t>4.1</t>
  </si>
  <si>
    <t>4.2</t>
  </si>
  <si>
    <t xml:space="preserve">акт прийому-передачі </t>
  </si>
  <si>
    <t>протяжність зовнішньої мережі зливової каналізації, яка підлягає поточному ремонту</t>
  </si>
  <si>
    <t>середня сума витрат на поточний ремонт 1 м  зовнішньої мережі зливової каналізації</t>
  </si>
  <si>
    <t>тис. м</t>
  </si>
  <si>
    <t>1.18</t>
  </si>
  <si>
    <t>1.19</t>
  </si>
  <si>
    <t>1.20</t>
  </si>
  <si>
    <t>5.1</t>
  </si>
  <si>
    <t>5.2</t>
  </si>
  <si>
    <t>5.3</t>
  </si>
  <si>
    <t>середня сума витрат на утримання 1 м² міських доріг</t>
  </si>
  <si>
    <t>рівень готовності об'єктів реконструкції</t>
  </si>
  <si>
    <t xml:space="preserve">рівень готовності об'єктів капітального ремонту 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</si>
  <si>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</si>
  <si>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виконання заходів належного утримання та санітарного очищення об’єктів благоустрою </t>
  </si>
  <si>
    <t>рівень забезпечення виконання заходів належного утримання об'єктів благоустрою</t>
  </si>
  <si>
    <t>тис. грн</t>
  </si>
  <si>
    <t>кількість заходів, які плануються провести</t>
  </si>
  <si>
    <t>кількість податків, які планується сплатити</t>
  </si>
  <si>
    <t>середня сума витрат на сплату 1 податку</t>
  </si>
  <si>
    <t xml:space="preserve">кількість фонтанів, які підлягають поточному утриманню </t>
  </si>
  <si>
    <t>середня сума витрат на організацію належного поточного утримання 1 фонтану</t>
  </si>
  <si>
    <t>кількість безробітних, які беруть участь у проведенні громадських робіт</t>
  </si>
  <si>
    <t>середня сума витрат на оплату праці 1 безробітного</t>
  </si>
  <si>
    <t xml:space="preserve">Забезпечення належної та безперебійної роботи водопровідно-каналізаційного господарства   </t>
  </si>
  <si>
    <t>Забезпечення належної та безперебійної роботи водопровідно-каналізаційного господарства</t>
  </si>
  <si>
    <t>1.21</t>
  </si>
  <si>
    <t>1.22</t>
  </si>
  <si>
    <t>1.23</t>
  </si>
  <si>
    <t>1.24</t>
  </si>
  <si>
    <t>1.25</t>
  </si>
  <si>
    <t>2.9</t>
  </si>
  <si>
    <t>2.10</t>
  </si>
  <si>
    <t>2.11</t>
  </si>
  <si>
    <t>протяжність водопровідного колектору, що потребує реконструкції</t>
  </si>
  <si>
    <t>середня сума витрат на проведення реконструкції 1 м  водопровідного колектору</t>
  </si>
  <si>
    <t xml:space="preserve">Підвищення рівня благоустрою міста
</t>
  </si>
  <si>
    <t>комерційна пропозиція</t>
  </si>
  <si>
    <t>2.12</t>
  </si>
  <si>
    <t>обсяг видатків, пов'язаний з проведенням технічної інвентаризації  та виготовленням технічного паспорту</t>
  </si>
  <si>
    <t xml:space="preserve">Підвищення рівня благоустрою міста
</t>
  </si>
  <si>
    <t xml:space="preserve">Підвищення рівня благоустрою міста
                           </t>
  </si>
  <si>
    <t>Організація  належного утримання  об’єктів благоустрою</t>
  </si>
  <si>
    <t>Забезпечення функціонування водопровідних мереж</t>
  </si>
  <si>
    <t>2.14</t>
  </si>
  <si>
    <t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</si>
  <si>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t>
  </si>
  <si>
    <t xml:space="preserve">Придбання технічного та спеціального обладнання, основних засобів спеціального призначення для підприємств 
задіяних у сфері санітарного очищення  та благоустрою 
</t>
  </si>
  <si>
    <t xml:space="preserve">Забезпечення функціонування мереж зовнішнього освітлення
Організація належного утримання мереж зовнішнього освітлення </t>
  </si>
  <si>
    <t>обсяг видатків, пов'язаний з проведенням технічної інвентаризації, виготовленням технічного паспорту</t>
  </si>
  <si>
    <t>середня сума витрат на проведення 1 заходу з технічної інвентаризації, виготовлення технічного паспорту</t>
  </si>
  <si>
    <t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</si>
  <si>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t>
  </si>
  <si>
    <t>кількість заходів з технічної інвентаризації, виготовлення технічного паспорту, які планується провести</t>
  </si>
  <si>
    <t>рівень готовності проведення технічної інвентаризації, виготовлення технічного паспорту</t>
  </si>
  <si>
    <t>обсяг видатків, пов'язаний з проведенням поточного ремонту зовнішньої мережі зливової каналізації</t>
  </si>
  <si>
    <t>Капітальний ремонт ділянки теплових мереж від ТК-24 до ТК-25 м. Южного Одеської області</t>
  </si>
  <si>
    <t>2.13</t>
  </si>
  <si>
    <t>Утримання територій загального користування</t>
  </si>
  <si>
    <t>площа територій загального користування, яка підлягає утриманню</t>
  </si>
  <si>
    <t>протяжність діялянки мереж зливової каналізації, яка підлягає поточному ремонту</t>
  </si>
  <si>
    <t>середня сума витрат на поточний ремонт 1 м  ділянки мережі зливової каналізації</t>
  </si>
  <si>
    <t>Проведення технічної інвентаризації  та виготовлення технічного паспорту мереж зливової каналізації м. Южного Одеського району Одеської області</t>
  </si>
  <si>
    <t>Відлов бродячих тварин</t>
  </si>
  <si>
    <t>кількість бензопил, що підлягають придбанню</t>
  </si>
  <si>
    <t>середня сума витрат на придбання 1 бензопили</t>
  </si>
  <si>
    <t>кількість висоторізів, що підлягають придбанню</t>
  </si>
  <si>
    <t>середня сума витрат на придбання 1 висоторізу</t>
  </si>
  <si>
    <t>УЖКГ ЮМР/КП тм "ЮТКЕ"</t>
  </si>
  <si>
    <t xml:space="preserve">кількість запірної арматури, що планується придбати </t>
  </si>
  <si>
    <t>рівень забезпечення комунальних підприємтсв технічним обладнанням</t>
  </si>
  <si>
    <t>Забезпечення функціонування котельні</t>
  </si>
  <si>
    <t>площа покрівлі, що потребує капітального ремонту</t>
  </si>
  <si>
    <t>Капітальний ремонт ділянки магістрального водопроводу від колодязя В 13  до колодязя В 26 по вул. Хіміків м. Южного Одеського району Одеської області</t>
  </si>
  <si>
    <t>загальна протяжність ділянки магістрального водопроводу, що потребує капітального ремонту</t>
  </si>
  <si>
    <t>середня сума витрат на проведення капітального ремонту 1 м ділянки магістрального водопроводу, що потребує капітального ремонту</t>
  </si>
  <si>
    <t xml:space="preserve">кількість резервуарів, що потребує реконструкції </t>
  </si>
  <si>
    <t>середня сума витрат на проведення реконструкції 1 резервуара води</t>
  </si>
  <si>
    <t>протяжність теплових мереж, що потребує проведення капітального ремонту</t>
  </si>
  <si>
    <t xml:space="preserve">Забезпечення належної та безперебійної роботи водопровідного  господарства  </t>
  </si>
  <si>
    <t xml:space="preserve">УЖКГ ЮМР/КП "Южводоканал" </t>
  </si>
  <si>
    <t>Забезпечення безперебійного проходження опалювального сезону</t>
  </si>
  <si>
    <t>обсяг видатків, пов'язаний з проведенням незалежної оцінки</t>
  </si>
  <si>
    <t>кількість заходів з проведення незалежної оцінки, які планується провести</t>
  </si>
  <si>
    <t>середня сума витрат на проведення 1 заходу з незалежної оцінки</t>
  </si>
  <si>
    <t>рівень готовності проведення незалежної оцінки</t>
  </si>
  <si>
    <t>Забезпечення беззбиткової діяльності підприємства</t>
  </si>
  <si>
    <t>забезпечення заходів з відлову бродячих тварин на інших територіях громади</t>
  </si>
  <si>
    <t>кількість заходів з відлову, що планується провести у місті</t>
  </si>
  <si>
    <t>забезпечення заходів з відлову бродячих тварин у місті</t>
  </si>
  <si>
    <t>кількість заходів з відлову, що планується провести на інших територіях громади</t>
  </si>
  <si>
    <t>Підвищення експлуатаційних властивостей ПРУ, забезпечення його надійності та безпечної експлуатації, покращення умов перебування населення.</t>
  </si>
  <si>
    <t xml:space="preserve">Реконструкція водопровідного колектору від ВНС до вул. Хіміків м. Южного Одеської області </t>
  </si>
  <si>
    <t>Поточне утримання кладовищ</t>
  </si>
  <si>
    <t xml:space="preserve">площа кладовищ, яка підлягає поточному утриманню </t>
  </si>
  <si>
    <t xml:space="preserve">середня сума витрат на організацію належного утримання 1га </t>
  </si>
  <si>
    <t>рівень готовності проєктної документації</t>
  </si>
  <si>
    <t>Поточне утримання фонтанів  №№ 3, 4, 5, 6 на площі Перемоги міста Южного Одеського району Одеської області</t>
  </si>
  <si>
    <t>Придбання хімічних реагентів для обслуговування фонтанів №№ 3,4,5,6 на площі Перемоги міста Южного Одеського району Одеської області</t>
  </si>
  <si>
    <t>Капітальний ремонт покрівлі будівлі АБК і РММ на котельні за адресою: вул. Старомиколаївське шосе, 8, м. Южного Одеського району Одеської області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</si>
  <si>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</si>
  <si>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кількість підприємств теплового господарства, яким планується надання фінансової підтримки</t>
  </si>
  <si>
    <t xml:space="preserve">планові обсяги реалізації </t>
  </si>
  <si>
    <t>рівень забезпечення сталого і безперебійного надання послуг з централізованого водопостачання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</si>
  <si>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водовідведення для населення</t>
  </si>
  <si>
    <t>рівень забезпечення сталого і безперебійного надання послуг з централізованого водовідведення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</si>
  <si>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водопостачання для населення</t>
  </si>
  <si>
    <t>Проведення технічного обслуговування системи автоматичного відкриття ПРУ м. Южного Одеського району Одеської області</t>
  </si>
  <si>
    <t>кількість дверей, що планується обслуговувати</t>
  </si>
  <si>
    <t>середня сума витрат на проведення технічного обслуговування 1 двері</t>
  </si>
  <si>
    <t>рівень здійснення технічного обслуговування</t>
  </si>
  <si>
    <t>ЗАВДАННЯ І ЗАХОДИ РЕАЛІЗАЦІЇ ПРОГРАМИ</t>
  </si>
  <si>
    <t>Перелік заходів Програми</t>
  </si>
  <si>
    <t>Термін виконання заходу</t>
  </si>
  <si>
    <t>За роками</t>
  </si>
  <si>
    <t>Очікуваний результат</t>
  </si>
  <si>
    <t>2025-2027</t>
  </si>
  <si>
    <t>Всього, в т.ч.:</t>
  </si>
  <si>
    <t>місцевий бюджет:</t>
  </si>
  <si>
    <t>2025</t>
  </si>
  <si>
    <t>2026</t>
  </si>
  <si>
    <t>2027</t>
  </si>
  <si>
    <t>середня сума витрат на поточне утримання 1 м мереж зовнішнього освітлення</t>
  </si>
  <si>
    <t xml:space="preserve">рівень забезпечення належного утримання та якісного освітлення території </t>
  </si>
  <si>
    <t>протяжність мереж зовнішнього освітлення, яка підлягає поточному утриманню</t>
  </si>
  <si>
    <t>Внесення змін до технічних паспортів доріг мікрорайону індивідуальної забудови (МІЗ) Одеського району Одеської області  та реєстрація у ЄДЕССБ</t>
  </si>
  <si>
    <t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t>
  </si>
  <si>
    <t>обсяг видатків, пов'язаний з внесенням змін до технічних паспортів доріг та реєстрацією у ЄДЕССБ</t>
  </si>
  <si>
    <t>кількість заходів з внесення змін до технічних паспортів доріг, реєстрації у ЄДЕССБ, які планується провести</t>
  </si>
  <si>
    <t>обсяг видатків, пов'язаний з проведенням технічної інвентаризації, виготовленням технічного паспорту дороги та реєстрації у ЄДЕССБ</t>
  </si>
  <si>
    <t>кількість заходів з технічної інвентаризації, виготовлення технічного паспорту, реєстрації у ЄДЕССБ, які планується провести</t>
  </si>
  <si>
    <t>середня сума витрат на проведення 1 заходу з технічної інвентаризації, виготовлення технічного паспорту та реєстрації у ЄДЕССБ</t>
  </si>
  <si>
    <t>рівень готовності проведення технічної інвентаризації, виготовлення технічного паспорту та реєстрації у ЄДЕССБ</t>
  </si>
  <si>
    <t>Поточне утримання громадських вбиралень міста Южного Одеського району Одеської області</t>
  </si>
  <si>
    <t>кількість вбиралень, що підлягає поточному утриманню</t>
  </si>
  <si>
    <t>Придбання висоторізів</t>
  </si>
  <si>
    <t>Придбання мотоножиць</t>
  </si>
  <si>
    <t>кількість мотоножиць, що підлягають придбанню</t>
  </si>
  <si>
    <t>кількість заходів з реєстрації у ЄДЕССБ вулиць, які планується провести</t>
  </si>
  <si>
    <t>середня сума витрат на проведення 1 заходу з реєстрації у ЄДЕССБ вулиць</t>
  </si>
  <si>
    <t>обсяг видатків, пов'язаний з реєстрацією у ЄДЕССБ вулиць с. Нові Білярі</t>
  </si>
  <si>
    <t>обсяг видатків, пов'язаний з реєстрацією у ЄДЕССБ вулиць с. Булдинка</t>
  </si>
  <si>
    <t>рівень готовності реєстрації у ЄДЕССБ вулиць</t>
  </si>
  <si>
    <t>обсяг видатків, пов'язаний з поточним ремонтом ділянки мереж зливової каналізації</t>
  </si>
  <si>
    <t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t>
  </si>
  <si>
    <t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t>
  </si>
  <si>
    <t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t>
  </si>
  <si>
    <t>цінова пропозиція</t>
  </si>
  <si>
    <t>кількість заходів з технічної інвентаризації та виготовлення технічного паспорту, які планується провести</t>
  </si>
  <si>
    <t>середня сума витрат на проведення 1 заходу з технічної інвентаризації та виготовлення технічного паспорту</t>
  </si>
  <si>
    <t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t>
  </si>
  <si>
    <t>грн/м</t>
  </si>
  <si>
    <t>тис. грн/од.</t>
  </si>
  <si>
    <t>тис.грн/од.</t>
  </si>
  <si>
    <t>тис.грн</t>
  </si>
  <si>
    <t>проєктна документація, що потребує коригування</t>
  </si>
  <si>
    <t>середня сума витрат на коригування проєктної документації</t>
  </si>
  <si>
    <t>рівень готовності коригування проєктної документації</t>
  </si>
  <si>
    <t>грн/м²</t>
  </si>
  <si>
    <t xml:space="preserve">середня сума витрат на проведення капітального ремонту 1м² площі покрівлі </t>
  </si>
  <si>
    <t xml:space="preserve">Коригування проєктної документації "Капітальний ремонт ділянки теплових мереж від ТК-24 до ТК-25 м. Южного Одеської області" </t>
  </si>
  <si>
    <t>середня сума витрат на здійснення коригування проєктної документації з капітального ремонту ділянки теплових мереж</t>
  </si>
  <si>
    <t>тис.грн/ од.</t>
  </si>
  <si>
    <t>Придбання запірної арматури для встановлення в теплових камерах м. Южного Одеського району Одеської області</t>
  </si>
  <si>
    <t>Реєстрація у ЄДЕССБ вулиць с. Булдинка Южненської міської територіальної громади Одеського району Одеської області</t>
  </si>
  <si>
    <t>Придбання бензопил потужністю двигуна до 2,4 кВт</t>
  </si>
  <si>
    <t>Придбання бензопили потужністю двигуна до 5,4 кВт</t>
  </si>
  <si>
    <t>Придбання газонокосарки повнопривідної</t>
  </si>
  <si>
    <t>Придбання газонокосарок з варіатором приводу коліс</t>
  </si>
  <si>
    <t>VI. Об'єкти соціальної інфраструктури</t>
  </si>
  <si>
    <t>Всього за розділом, в т.ч.:</t>
  </si>
  <si>
    <t>тис. грн/ од.</t>
  </si>
  <si>
    <t>грн/од.</t>
  </si>
  <si>
    <t>тис. грн/  од.</t>
  </si>
  <si>
    <r>
      <t>тис. м</t>
    </r>
    <r>
      <rPr>
        <vertAlign val="superscript"/>
        <sz val="11"/>
        <rFont val="Times New Roman"/>
        <family val="1"/>
        <charset val="204"/>
      </rPr>
      <t>3</t>
    </r>
  </si>
  <si>
    <r>
      <t>грн/м</t>
    </r>
    <r>
      <rPr>
        <vertAlign val="superscript"/>
        <sz val="11"/>
        <rFont val="Times New Roman"/>
        <family val="1"/>
        <charset val="204"/>
      </rPr>
      <t>3</t>
    </r>
  </si>
  <si>
    <t>шт. од.</t>
  </si>
  <si>
    <t xml:space="preserve"> тис. грн</t>
  </si>
  <si>
    <t>грн/кВт</t>
  </si>
  <si>
    <t>Реконструкція резервуара води № 1 м. Южного Одеської області</t>
  </si>
  <si>
    <t>середня сума витрат на проведення 1 заходу з внесення змін до технічних паспортів доріг та реєстрації у ЄДЕССБ</t>
  </si>
  <si>
    <t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t>
  </si>
  <si>
    <t>Коригування проєкту "Капітальний ремонт ділянки теплових мереж від ТК-17 до ЦТП № 24 м. Южного Одеської області"</t>
  </si>
  <si>
    <t>Проєктні роботи "Капітальний ремонт ділянки теплових мереж від ТК-6 до ТК-15 м. Южного Одеського району Одеської області"</t>
  </si>
  <si>
    <t>Проєктні роботи "Капітальний ремонт ділянки теплових мереж від ЦТП № 31 до ТК-31/4 м. Южного Одеського району Одеської області"</t>
  </si>
  <si>
    <t>Проєктні роботи "Капітальний ремонт ділянки теплових мереж від ТК-1 до ТК-17 м. Южного Одеського району Одеської області"</t>
  </si>
  <si>
    <t>Проєктні роботи "Капітальний ремонт ділянки теплових мереж від ТК-17 до ЦТП № 31 м. Южного Одеського району Одеської області"</t>
  </si>
  <si>
    <t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t>
  </si>
  <si>
    <t>Всього за розділом</t>
  </si>
  <si>
    <t>проєктні роботи, що планується виконати</t>
  </si>
  <si>
    <t xml:space="preserve">середня сума витрат на виконання проєктних робіт </t>
  </si>
  <si>
    <t>рівень готовності  проєктних робіт</t>
  </si>
  <si>
    <t xml:space="preserve">рішення ЮМР про передачу </t>
  </si>
  <si>
    <t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t>
  </si>
  <si>
    <t>технічні паспорти</t>
  </si>
  <si>
    <t>Реєстрація у ЄДЕССБ вулиць с. Нові Білярі Южненської міської територіальної громади Одеського району Одеської області</t>
  </si>
  <si>
    <t>Проведення незалежної оцінки доріг с. Булдинка Южненської міської територіальної громади Одеського району Одеської області</t>
  </si>
  <si>
    <t>Проведення незалежної оцінки доріг с. Сичавка Южненської міської територіальної громади Одеського району Одеської області</t>
  </si>
  <si>
    <t>Проведення незалежної оцінки доріг с. Кошари Южненської міської територіальної громади Одеського району Одеської області</t>
  </si>
  <si>
    <t>Проведення незалежної оцінки доріг с. Нові Білярі Южненської міської територіальної громади Одеського району Одеської області</t>
  </si>
  <si>
    <t>середня сума витрат на організацію належного утримання та санітарного очищення 1  м² територій загального користування</t>
  </si>
  <si>
    <t>середня сума витрат на надання фінансової підтримки</t>
  </si>
  <si>
    <t>рівень забезпечення фінансовою підтримкою суб'єктів господарювання</t>
  </si>
  <si>
    <t>середня сума витрат пов'язана з відловом бродячих тварин</t>
  </si>
  <si>
    <r>
      <t xml:space="preserve">Проєктні роботи "Капітальний ремонт ділянки теплових мереж від ЦТП № 26 до вводу у житлові будинки по вул. Будівельників, 9, просп. Миру, 22, 26, </t>
    </r>
    <r>
      <rPr>
        <sz val="11"/>
        <color theme="1"/>
        <rFont val="Times New Roman"/>
        <family val="1"/>
        <charset val="204"/>
      </rPr>
      <t>опорного закладу "Ліцей № 2", ЗДО № 1</t>
    </r>
    <r>
      <rPr>
        <sz val="11"/>
        <rFont val="Times New Roman"/>
        <family val="1"/>
        <charset val="204"/>
      </rPr>
      <t xml:space="preserve"> м. Южного Одеського району Одеської області"</t>
    </r>
  </si>
  <si>
    <t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t>
  </si>
  <si>
    <t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t>
  </si>
  <si>
    <t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t>
  </si>
  <si>
    <t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t>
  </si>
  <si>
    <t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t>
  </si>
  <si>
    <t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t>
  </si>
  <si>
    <t>Коригування проєктної документації "Будівництво мереж водопостачання у мікрорайоні 1.7 м. Южного Одеської області"</t>
  </si>
  <si>
    <t>Коригування проєктної документації "Будівництво мереж господарсько-побутової каналізації у мікрорайоні 1.7 м. Южного Одеської області"</t>
  </si>
  <si>
    <t>Коригування проєктної  документації "Будівництво мереж зливової каналізації у мікрорайоні 1.7 м. Южного Одеської області"</t>
  </si>
  <si>
    <t>Додаток 1</t>
  </si>
  <si>
    <t>Додаток 2</t>
  </si>
  <si>
    <t>3.24</t>
  </si>
  <si>
    <t>Придбання напівпричепа тракторного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</si>
  <si>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</si>
  <si>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2.15</t>
  </si>
  <si>
    <t>6.1</t>
  </si>
  <si>
    <t xml:space="preserve">середня сума витрат на виконання проєктних робіт з капітального ремонту ділянки мереж трубопроводу холодного водопостачання </t>
  </si>
  <si>
    <t>середня сума витрат на виготовлення проєктних робіт з капітального ремонту ділянки мереж внутрішньоквартального водопроводу</t>
  </si>
  <si>
    <t>Підвищення рівня благоустрою міста</t>
  </si>
  <si>
    <t>Поточний ремонт пішохідних доріжок на загальноміській території біля автостанції міста Південного Одеського району Одеської області</t>
  </si>
  <si>
    <t>3.25</t>
  </si>
  <si>
    <t>обсяг видатків, пов'язаний з поточним ремонтом пішохідних доріжок</t>
  </si>
  <si>
    <t>площа пішохідних доріжок, яка підлягає поточному ремонту</t>
  </si>
  <si>
    <r>
      <t>тис. м</t>
    </r>
    <r>
      <rPr>
        <vertAlign val="superscript"/>
        <sz val="11"/>
        <rFont val="Times New Roman"/>
        <family val="1"/>
        <charset val="204"/>
      </rPr>
      <t>2</t>
    </r>
  </si>
  <si>
    <r>
      <t>середня сума витрат на проведення поточного ремонту 1 м</t>
    </r>
    <r>
      <rPr>
        <vertAlign val="superscript"/>
        <sz val="11"/>
        <rFont val="Times New Roman"/>
        <family val="1"/>
        <charset val="204"/>
      </rPr>
      <t xml:space="preserve">2  </t>
    </r>
    <r>
      <rPr>
        <sz val="11"/>
        <rFont val="Times New Roman"/>
        <family val="1"/>
        <charset val="204"/>
      </rPr>
      <t>пішохідних доріжок</t>
    </r>
  </si>
  <si>
    <t>рівень готовності  поточного ремонту пішохідних доріжок</t>
  </si>
  <si>
    <r>
      <t>грн/ м</t>
    </r>
    <r>
      <rPr>
        <vertAlign val="superscript"/>
        <sz val="11"/>
        <rFont val="Times New Roman"/>
        <family val="1"/>
        <charset val="204"/>
      </rPr>
      <t>2</t>
    </r>
  </si>
  <si>
    <t>середня сума витрат на придбання хімічних реагентів, розрахованих на обслуговування 1 фонтану</t>
  </si>
  <si>
    <t>тис. грн/ шт.од.</t>
  </si>
  <si>
    <t>обсяг видатків,  пов'язаний з придбанням бензопил</t>
  </si>
  <si>
    <t>обсяг видатків,  пов'язаний з придбанням бензопили</t>
  </si>
  <si>
    <t>обсяг видатків,  пов'язаний з придбанням газонокосарок</t>
  </si>
  <si>
    <t>обсяг видатків,  пов'язаний з придбанням газонокосарки</t>
  </si>
  <si>
    <t>обсяг видатків, пов'язаний з придбанням напівпричепу тракторного</t>
  </si>
  <si>
    <t>кількість напівпричепів тракторних, що підлягають придбанню</t>
  </si>
  <si>
    <t>середня сума витрат на придбання 1 напівпричепу</t>
  </si>
  <si>
    <t>обсяг видатків, пов'язаний з виконанням проєктних робіт з реконструкції благоустрою загальноміських територій з влаштуванням дитячого майданчику</t>
  </si>
  <si>
    <t>обсяг видатків, пов'язаний з поточним утриманням міських територій</t>
  </si>
  <si>
    <t>рішення ВК ЮМР</t>
  </si>
  <si>
    <t>обсяг видатків, пов'язаний з поточним утриманням мереж  зливової каналізації</t>
  </si>
  <si>
    <t xml:space="preserve">обсяг видатків, пов'язаний з проведенням моніторингу якості зливових вод </t>
  </si>
  <si>
    <t>обсяг видатків, пов'язаний зі сплатою екологічного податку</t>
  </si>
  <si>
    <t>обсяг видатків, пов'язаний з поточним ремонтом зовнішньої мережі зливової каналізації</t>
  </si>
  <si>
    <t xml:space="preserve">обсяг видатків, пов'язаний з коригуванням проєктної документації з реконструкції мереж вуличного водопроводу </t>
  </si>
  <si>
    <t>обсяг видатків, пов'язаний з проведенням робіт з реконструкції водопровідного колектору</t>
  </si>
  <si>
    <t>обсяг видатків, пов'язаний з проведенням робіт з реконструкції резервуара води</t>
  </si>
  <si>
    <t xml:space="preserve">обсяг видатків, пов'язаний з виконанням проєктних робіт з капітального ремонту ділянки мереж трубопроводу холодного водопостачання </t>
  </si>
  <si>
    <t>обсяг видатків, пов'язаний з виконанням проєктних робіт з капітального ремонту ділянки мереж внутрішньоквартального водопроводу</t>
  </si>
  <si>
    <t xml:space="preserve">обсяг видатків, пов'язаний з коригуванням проєктної документації </t>
  </si>
  <si>
    <t>обсяг видатків, пов'язаний з проведенням капітального ремонту  ділянки магістрального водопроводу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</si>
  <si>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водопостачання для населення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</si>
  <si>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водовідведення для населення</t>
  </si>
  <si>
    <t>обсяг видатків, пов'язаний з проведенням капітального ремонту ділянки теплових мереж</t>
  </si>
  <si>
    <t xml:space="preserve">обсяг видатків, пов'язаний з проведенням капітального ремонту покрівлі будівлі </t>
  </si>
  <si>
    <t>обсяг видатків, пов'язаний з коригуванням проєктної  документації з капітального ремонту ділянки теплових мереж</t>
  </si>
  <si>
    <t>грн /м</t>
  </si>
  <si>
    <t>середня сума витрат на проведення капітального ремонту 1 м ділянки теплових мереж</t>
  </si>
  <si>
    <t>обсяг видатків, пов'язаний з виконанням проєктних робіт з капітального ремонту покрівлі будівлі котельної</t>
  </si>
  <si>
    <t>обсяг видатків, пов'язаний з виконанням проєктних робіт з капітального ремонту ділянки теплових мереж</t>
  </si>
  <si>
    <t>обсяг видатків, пов'язаний з придбанням запірної арматури для встановлення в теплових камерах</t>
  </si>
  <si>
    <t>середня сума витрат на придбання 1 од. запірної арматури</t>
  </si>
  <si>
    <t>обсяг видатків, пов'язний з наданням фінансової підтримки</t>
  </si>
  <si>
    <t xml:space="preserve">обсяг видатків, пов'язаний з організацією проведення громадських робіт </t>
  </si>
  <si>
    <t>обсяг видатків, пов'язаний з поточним утриманням фонтанів</t>
  </si>
  <si>
    <t>обсяг видатків,  пов'язаний з придбанням хімічних реагентів для обслуговування фонтанів</t>
  </si>
  <si>
    <t>середня сума витрат на організацію належного утримання 1 громадської вбиральні</t>
  </si>
  <si>
    <t>обсяг видатків, пов'язаний з поточним утриманням громадських вбиралень</t>
  </si>
  <si>
    <t xml:space="preserve">обсяг видатків, пов'язаний з проведенням заходів з відлову бродячих тварин у місті
</t>
  </si>
  <si>
    <t>середня сума витрат, пов'язана з відловом бродячих тварин</t>
  </si>
  <si>
    <t>обсяг видатків, пов'язаний з утриманням територій загального користування</t>
  </si>
  <si>
    <t xml:space="preserve">обсяг видатків, пов'язаний з проведенням заходів з відлову бродячих тварин на інших територіях громади
</t>
  </si>
  <si>
    <t>обсяг видатків, пов'язаний з поточним утриманням кладовищ</t>
  </si>
  <si>
    <t>тис.грн /га</t>
  </si>
  <si>
    <t>обсяг видатків, пов'язаний з проведенням незалежної оцінки доріг</t>
  </si>
  <si>
    <t>обсяг видатків,  пов'язаний з придбанням мотоножиць</t>
  </si>
  <si>
    <t>середня сума витрат на придбання 1 од. мотоножиць</t>
  </si>
  <si>
    <t>обсяг видатків,  пов'язаний з придбанням висоторізів</t>
  </si>
  <si>
    <t>обсяг видатків,  пов'язаний з придбанням мотокос</t>
  </si>
  <si>
    <t xml:space="preserve">обсяг видатків, пов'язаний з поточним утриманням мереж зовнішнього освітлення </t>
  </si>
  <si>
    <t xml:space="preserve">обсяг видатків, пов'язаний з оплатою зовнішнього освітлення </t>
  </si>
  <si>
    <t>обсяг видатків, пов'язний з поточним утриманням міських доріг</t>
  </si>
  <si>
    <t>рівень готовності технічних паспортів доріг та реєстрації у ЄДЕССБ</t>
  </si>
  <si>
    <t>обсяг видатків, пов'язаний з технічним обслуговуванням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</si>
  <si>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</si>
  <si>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</si>
  <si>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</si>
  <si>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</si>
  <si>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</si>
  <si>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</si>
  <si>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5.4</t>
  </si>
  <si>
    <t>обсяг видатків, пов'язаний з проведенням реконструкції котельні</t>
  </si>
  <si>
    <t>кількість когенераційних установок які необхідно встановити</t>
  </si>
  <si>
    <t>середня сума витрат на проведення робіт з реконструкції  котельні</t>
  </si>
  <si>
    <t>розрахунок</t>
  </si>
  <si>
    <t>обсяг видатків, пов'язаних з проведенням капітального ремонту проїжджої частини вулиці у.т.ч.:</t>
  </si>
  <si>
    <t>обсяг видатків, пов'язаних з проведенням капітального ремонту  (І черга. Пішохідні доріжки)</t>
  </si>
  <si>
    <t>обсяг видатків, пов'язаних з проведенням капітального ремонту  (ІІ черга. Зовнішнє освітлення)</t>
  </si>
  <si>
    <t xml:space="preserve">обсяг видатків, пов'язаних з проведенням капітального ремонту (ІІІ черга. Велосипедні доріжки) </t>
  </si>
  <si>
    <t xml:space="preserve">обсяг видатків, пов'язаних з проведенням капітального ремонту (ІV черга. Проїжджа частина) </t>
  </si>
  <si>
    <t>площа пішохідних доріжок, яка підлягає капітальному ремонту (І черга)</t>
  </si>
  <si>
    <t>площа проїжджої частини, яка підлягає капітальному ремонту (ІV черга)</t>
  </si>
  <si>
    <t>тис.м²</t>
  </si>
  <si>
    <t>середня сума витрат на проведення капітального ремонту 1 м² площі пішохідних доріжок</t>
  </si>
  <si>
    <t>середня сума витрат на проведення капітального ремонту 1 м² проїжджої частини</t>
  </si>
  <si>
    <t>рівень виконання робіт з капітального ремонту (І черга. Пішохідні доріжки)</t>
  </si>
  <si>
    <t>рівень виконання робіт з капітального ремонту (ІІ черга. Зовнішне освітлення)</t>
  </si>
  <si>
    <t>рівень виконання робіт з капітального ремонту (ІII черга. Велосипедні доріжки)</t>
  </si>
  <si>
    <t>рівень виконання робіт з капітального ремонту (VІ черга. Проїжджа частина)</t>
  </si>
  <si>
    <t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t>
  </si>
  <si>
    <t>Підвищення рівня благоустрою громади</t>
  </si>
  <si>
    <t>3.26</t>
  </si>
  <si>
    <t xml:space="preserve">обсяг видатків, пов'язаний з проведенням технічного обстеження та оцінкою технічного стану конструкцій споруди </t>
  </si>
  <si>
    <t>кількість заходів з проведення технічного обстеження та оцінки технічного стану, які планується провести</t>
  </si>
  <si>
    <t>середня сума витрат на проведення 1 заходу з проведення технічного обстеження та оцінки технічного стану</t>
  </si>
  <si>
    <t>рівень готовності проведення технічного обстеження та оцінки технічного стану</t>
  </si>
  <si>
    <t>3.27</t>
  </si>
  <si>
    <t>2</t>
  </si>
  <si>
    <t>рішення ЮМР</t>
  </si>
  <si>
    <t>обсяг видатків, пов'язаний з розробленням проекту землеустрою</t>
  </si>
  <si>
    <t>кількість проектів землеустрою, що планується розробити</t>
  </si>
  <si>
    <t>середня сума витрат на виконання 1 проекту</t>
  </si>
  <si>
    <t>рівень готовності  проекту землеустрою</t>
  </si>
  <si>
    <t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t>
  </si>
  <si>
    <t xml:space="preserve">Забезпечення оплати житлово-комунальних послуг за тимчасове розміщення внутрішньо переміщених осіб, у період воєнного стану </t>
  </si>
  <si>
    <t>6.2</t>
  </si>
  <si>
    <t>обсяг видатків, пов'язаний з забезпеченням оплати житлово-комунальних послуг</t>
  </si>
  <si>
    <t>кількість внутрішньо переміщених осіб, яким планується оплата житлово-комунальних послуг</t>
  </si>
  <si>
    <t>середня сума витрат на оплату житлово-комунальних послуг на 1внутрішньо переміщену особу</t>
  </si>
  <si>
    <t>Розрахунок</t>
  </si>
  <si>
    <t>Забезпечення оплати витрат за житлово-комунальні послуги внутрішньо переміщенним особам у період воєнного стану</t>
  </si>
  <si>
    <t>рівень забезпечення оплати житлово-комунальних послуг внутрішньо переміщеним особам у період  воєнного стану</t>
  </si>
  <si>
    <t>осіб</t>
  </si>
  <si>
    <t>тис.грн/ос.</t>
  </si>
  <si>
    <t>Всього вартість робіт, тис. грн</t>
  </si>
  <si>
    <t>2019-2025</t>
  </si>
  <si>
    <t>2024-2025</t>
  </si>
  <si>
    <t>3.28</t>
  </si>
  <si>
    <t>3.29</t>
  </si>
  <si>
    <t>3.30</t>
  </si>
  <si>
    <t>3.31</t>
  </si>
  <si>
    <t>3.32</t>
  </si>
  <si>
    <t>планові графіки робіт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</si>
  <si>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t>
  </si>
  <si>
    <t>3.33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</si>
  <si>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</si>
  <si>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</si>
  <si>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</si>
  <si>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t>
  </si>
  <si>
    <t>2.16</t>
  </si>
  <si>
    <t>2020,                        2023-2025</t>
  </si>
  <si>
    <t>2.17</t>
  </si>
  <si>
    <t>Капітальний ремонт ділянки теплових мереж від ТК-15 до вводів у будівлі Ліцею №1 та ЗДО №3 м. Южного Одеського району Одеської області</t>
  </si>
  <si>
    <t>протяжність ділянки теплових мереж, що потребує капітального ремонту</t>
  </si>
  <si>
    <t xml:space="preserve"> м</t>
  </si>
  <si>
    <t>рівень готовності об'єкту реконструкції</t>
  </si>
  <si>
    <t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t>
  </si>
  <si>
    <t>1.26</t>
  </si>
  <si>
    <t>1.27</t>
  </si>
  <si>
    <t xml:space="preserve"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області" </t>
  </si>
  <si>
    <t>обсяг видатків, пов'язаний з виконанням проєктних робіт з капітального ремонту ділянки магістрального водопроводу</t>
  </si>
  <si>
    <t>середня сума витрат на виконання проєктних робіт з капітального ремонту ділянки магістрального водопроводу</t>
  </si>
  <si>
    <t>Капітальний ремонт твердого покриття (пішохідна доріжка) вздовж житлових будинків по просп. Миру, 15,17,25 м. Южного Одеської області, в т.ч.:</t>
  </si>
  <si>
    <t>2021-2025</t>
  </si>
  <si>
    <t>3.34</t>
  </si>
  <si>
    <t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t>
  </si>
  <si>
    <t>обсяг видатків, пов'язаний з коригуванням проєктної документації з нового будівництва колумбарію</t>
  </si>
  <si>
    <t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області, в т.ч.:</t>
  </si>
  <si>
    <t>рівень готовності відкоригованої проєктної документації</t>
  </si>
  <si>
    <t>послуги, що планується виконати</t>
  </si>
  <si>
    <t xml:space="preserve">середня сума витрат на виконання послуг, пов'язаних  із підготовкою до виконання робіт, їх здійсненням та введенням об'єктів будівництва в експлуатацію </t>
  </si>
  <si>
    <t xml:space="preserve">обсяг видатків, пов'язаний із підготовкою до виконання робіт, їх здійсненням та введенням об'єктів будівництва в експлуатацію </t>
  </si>
  <si>
    <t>рівень готовності об'єкту</t>
  </si>
  <si>
    <t xml:space="preserve">кошти на оплату послуг, пов'язаних із підготовкою до виконання робіт, їх здійсненням та введенням об'єктів будівництва в експлуатацію </t>
  </si>
  <si>
    <t xml:space="preserve">рівень готовності відкоригованої проєктної документації </t>
  </si>
  <si>
    <t>Обласний бюджет</t>
  </si>
  <si>
    <t xml:space="preserve">середня сума витрат на здійснення коригування проєктної документації </t>
  </si>
  <si>
    <t>4.3</t>
  </si>
  <si>
    <t>Обласний бюджет:</t>
  </si>
  <si>
    <t>Місцевий бюджет:</t>
  </si>
  <si>
    <t>Всього у т.ч.:</t>
  </si>
  <si>
    <t>Джерела фінансування</t>
  </si>
  <si>
    <t>посл.</t>
  </si>
  <si>
    <t>тис.грн/посл.</t>
  </si>
  <si>
    <t>середня сума витрат на 1 послугу з приєднання</t>
  </si>
  <si>
    <t>4.4</t>
  </si>
  <si>
    <t>4.5</t>
  </si>
  <si>
    <t>4.6</t>
  </si>
  <si>
    <t>4.7</t>
  </si>
  <si>
    <t>Стандартне приєднання електроустановок до електричних мереж ТП 951 (Одеська область, Одеський район, с. Сичавка, вул. Садова та вул. Шкільна)</t>
  </si>
  <si>
    <t>Стандартне приєднання електроустановок до електричних мереж ТП 241 (Одеська область, Одеський район, с. Сичавка, вул. Набережна та вул. Чорноморська)</t>
  </si>
  <si>
    <t>Стандартне приєднання електроустановок до електричних мереж ТП 557 (Одеська область, Одеський район, с. Сичавка, вул. Прикордонна)</t>
  </si>
  <si>
    <t>Стандартне приєднання електроустановок до електричних мереж ТП 235 (Одеська область, Одеський район, с. Сичавка, вул. Каштанова)</t>
  </si>
  <si>
    <t>Стандартне приєднання електроустановок до електричних мереж ТП 230  (Одеська область, Одеський район, с. Сичавка, вул. Хуторська)</t>
  </si>
  <si>
    <t xml:space="preserve">обсяг видатків, пов'язаний з стандартним приєднанням електроустановок </t>
  </si>
  <si>
    <t>обсяг видатків, пов'язаний з стандартним приєднанням електроустановок</t>
  </si>
  <si>
    <t>обсяг видатків, пов'язаний з стандартним приєднанням електроустановок д</t>
  </si>
  <si>
    <t>рівень забезпечення обліку електроенергії</t>
  </si>
  <si>
    <t>кількість послуг з приєднання електроустановок, які планується зробити</t>
  </si>
  <si>
    <t>3.35</t>
  </si>
  <si>
    <t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t>
  </si>
  <si>
    <t xml:space="preserve">обсяг видатків, пов'язаний з виконанням проєктних робіт з реконструкції благоустрою </t>
  </si>
  <si>
    <t xml:space="preserve">
Організація  належного утримання та санітарного очищення об’єктів благоустрою
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</si>
  <si>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t>
  </si>
  <si>
    <t>кількість опор освітлення, що підлягає капітальному ремонту (ІІ черга)</t>
  </si>
  <si>
    <t>середня сума витрат на проведення капітального ремонту 1 опори зовнішнього освітлення</t>
  </si>
  <si>
    <t>площа покриття велосипедних доріжок, яка підлягає капітальному ремонту (ІІІ черга)</t>
  </si>
  <si>
    <t>середня сума витрат на проведення капітального ремонту покриття 1 м² велосипедних доріжок</t>
  </si>
  <si>
    <t xml:space="preserve">УЖКГ ЮМР/КП «Узбережжя»  </t>
  </si>
  <si>
    <t>УЖКГ ЮМР/КП "Спецтранс"</t>
  </si>
  <si>
    <t>ФКМ ПМР</t>
  </si>
  <si>
    <t>УКБ ПМР</t>
  </si>
  <si>
    <t>проєктні роботи</t>
  </si>
  <si>
    <t>2.18</t>
  </si>
  <si>
    <t>площа віконних блоків, яка потребує заміни</t>
  </si>
  <si>
    <t>обсяг видатків, пов'язаний з проведенням капітального ремонту зі заміни віконних блоків у т.ч.</t>
  </si>
  <si>
    <t>м²</t>
  </si>
  <si>
    <t xml:space="preserve">середня сума витрат на проведення капітального ремонту зі заміни 1 м² віконних блоків </t>
  </si>
  <si>
    <t>Орієнтовні обсяги фінансування (вартість), тис.грн, у тому числі</t>
  </si>
  <si>
    <t>Заступник начальника ФЕВ УЖКГ ЮМР</t>
  </si>
  <si>
    <t>Віра ОСАДЧУК</t>
  </si>
  <si>
    <t>Капітальний ремонт (заміна віконних блоків) пошкоджених внаслідок збройної агресії об'єктів критичної інфраструктури: будівлі котельні та будівлі АПК і РММ комплексу "КОТЕЛЬНА", за адресою: Одеська область, Одеський район, Южненська територіальна громада, м. Південне, вул. Старомиколаївське шосе, будинок 8, у т.ч.:</t>
  </si>
  <si>
    <t>Капітальний ремонт (заміна віконних блоків) пошкоджених внаслідок збройної агресії об'єктів критичної інфраструктури: будівлі котельні та будівлі АПК і РММ комплексу "КОТЕЛЬНА", за адресою: Одеська область, Одеський район, Южненська територіальна громада, м. Південне, вул. Старомиколаївське шосе, будинок 8, у т.ч.: проєктні роботи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</si>
</sst>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"/>
    <numFmt numFmtId="167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9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7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0" fontId="5" fillId="3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64" fontId="5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164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167" fontId="2" fillId="3" borderId="0" xfId="0" applyNumberFormat="1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2" fontId="4" fillId="5" borderId="3" xfId="0" applyNumberFormat="1" applyFont="1" applyFill="1" applyBorder="1" applyAlignment="1">
      <alignment horizontal="left" vertical="center" wrapText="1"/>
    </xf>
    <xf numFmtId="2" fontId="4" fillId="5" borderId="7" xfId="0" applyNumberFormat="1" applyFont="1" applyFill="1" applyBorder="1" applyAlignment="1">
      <alignment horizontal="left" vertical="center" wrapText="1"/>
    </xf>
    <xf numFmtId="2" fontId="4" fillId="5" borderId="4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99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D1A2-35D1-4C10-AE52-01B68690CE67}">
  <sheetPr>
    <tabColor rgb="FFFFC000"/>
  </sheetPr>
  <dimension ref="A1:J876"/>
  <sheetViews>
    <sheetView tabSelected="1" view="pageBreakPreview" topLeftCell="A396" zoomScale="88" zoomScaleNormal="80" zoomScaleSheetLayoutView="88" workbookViewId="0">
      <selection activeCell="C415" sqref="C415:H415"/>
    </sheetView>
  </sheetViews>
  <sheetFormatPr defaultColWidth="8.85546875" defaultRowHeight="12.75" x14ac:dyDescent="0.2"/>
  <cols>
    <col min="1" max="1" width="4.28515625" style="170" customWidth="1"/>
    <col min="2" max="2" width="20.85546875" style="170" customWidth="1"/>
    <col min="3" max="3" width="79.42578125" style="170" customWidth="1"/>
    <col min="4" max="4" width="21.85546875" style="170" customWidth="1"/>
    <col min="5" max="5" width="14.28515625" style="170" customWidth="1"/>
    <col min="6" max="6" width="12.28515625" style="170" customWidth="1"/>
    <col min="7" max="7" width="12.42578125" style="170" customWidth="1"/>
    <col min="8" max="8" width="13.140625" style="170" customWidth="1"/>
    <col min="9" max="9" width="9.5703125" style="171" bestFit="1" customWidth="1"/>
    <col min="10" max="10" width="9.140625" style="171" customWidth="1"/>
    <col min="11" max="16384" width="8.85546875" style="170"/>
  </cols>
  <sheetData>
    <row r="1" spans="1:8" x14ac:dyDescent="0.2">
      <c r="H1" s="170" t="s">
        <v>337</v>
      </c>
    </row>
    <row r="2" spans="1:8" x14ac:dyDescent="0.2">
      <c r="A2" s="281" t="s">
        <v>0</v>
      </c>
      <c r="B2" s="281"/>
      <c r="C2" s="281"/>
      <c r="D2" s="281"/>
      <c r="E2" s="281"/>
      <c r="F2" s="281"/>
      <c r="G2" s="281"/>
      <c r="H2" s="281"/>
    </row>
    <row r="3" spans="1:8" ht="3.6" customHeight="1" x14ac:dyDescent="0.2">
      <c r="A3" s="281"/>
      <c r="B3" s="281"/>
      <c r="C3" s="281"/>
      <c r="D3" s="281"/>
      <c r="E3" s="281"/>
      <c r="F3" s="281"/>
      <c r="G3" s="281"/>
      <c r="H3" s="281"/>
    </row>
    <row r="4" spans="1:8" ht="30.6" customHeight="1" x14ac:dyDescent="0.25">
      <c r="A4" s="124" t="s">
        <v>14</v>
      </c>
      <c r="B4" s="124" t="s">
        <v>1</v>
      </c>
      <c r="C4" s="124" t="s">
        <v>2</v>
      </c>
      <c r="D4" s="125" t="s">
        <v>3</v>
      </c>
      <c r="E4" s="125" t="s">
        <v>4</v>
      </c>
      <c r="F4" s="126" t="s">
        <v>241</v>
      </c>
      <c r="G4" s="126" t="s">
        <v>242</v>
      </c>
      <c r="H4" s="126" t="s">
        <v>243</v>
      </c>
    </row>
    <row r="5" spans="1:8" ht="14.25" x14ac:dyDescent="0.2">
      <c r="A5" s="289" t="s">
        <v>5</v>
      </c>
      <c r="B5" s="290"/>
      <c r="C5" s="290"/>
      <c r="D5" s="291"/>
      <c r="E5" s="127" t="s">
        <v>276</v>
      </c>
      <c r="F5" s="128">
        <f>F7+F253+F419+F737+F803+F855</f>
        <v>450922.93</v>
      </c>
      <c r="G5" s="128">
        <f>G7+G253+G419+G737+G803+G855</f>
        <v>110626.50899999999</v>
      </c>
      <c r="H5" s="128">
        <f>H7+H253+H419+H737+H803+H855</f>
        <v>107932.70799999998</v>
      </c>
    </row>
    <row r="6" spans="1:8" ht="14.25" x14ac:dyDescent="0.2">
      <c r="A6" s="288" t="s">
        <v>21</v>
      </c>
      <c r="B6" s="288"/>
      <c r="C6" s="288"/>
      <c r="D6" s="288"/>
      <c r="E6" s="288"/>
      <c r="F6" s="288"/>
      <c r="G6" s="288"/>
      <c r="H6" s="288"/>
    </row>
    <row r="7" spans="1:8" ht="15" x14ac:dyDescent="0.2">
      <c r="A7" s="282" t="s">
        <v>5</v>
      </c>
      <c r="B7" s="283"/>
      <c r="C7" s="283"/>
      <c r="D7" s="284"/>
      <c r="E7" s="129" t="s">
        <v>138</v>
      </c>
      <c r="F7" s="130">
        <f>F10+F19+F28+F37+F46+F55+F64+F73+F82+F91+F100+F109+F118+F127+F136+F145+F154+F163+F172+F181+F190+F199+F208+F217+F226+F235+F244</f>
        <v>285537.37400000001</v>
      </c>
      <c r="G7" s="130">
        <f t="shared" ref="G7:H7" si="0">G10+G19+G28+G37+G46+G55+G64+G73+G82+G91+G100+G109+G118+G127+G136+G145+G154+G163+G172+G181+G190+G199+G208+G217+G226+G235</f>
        <v>2477.3160000000003</v>
      </c>
      <c r="H7" s="130">
        <f t="shared" si="0"/>
        <v>3316.509</v>
      </c>
    </row>
    <row r="8" spans="1:8" ht="15" customHeight="1" x14ac:dyDescent="0.2">
      <c r="A8" s="238" t="s">
        <v>70</v>
      </c>
      <c r="B8" s="232" t="s">
        <v>68</v>
      </c>
      <c r="C8" s="285" t="str">
        <f>'Додаток 1 2025-2027'!B11</f>
        <v xml:space="preserve">Поточне утримання мереж зливової каналізації </v>
      </c>
      <c r="D8" s="286"/>
      <c r="E8" s="286"/>
      <c r="F8" s="286"/>
      <c r="G8" s="286"/>
      <c r="H8" s="287"/>
    </row>
    <row r="9" spans="1:8" ht="15" customHeight="1" x14ac:dyDescent="0.2">
      <c r="A9" s="238"/>
      <c r="B9" s="232"/>
      <c r="C9" s="256" t="s">
        <v>6</v>
      </c>
      <c r="D9" s="257"/>
      <c r="E9" s="257"/>
      <c r="F9" s="257"/>
      <c r="G9" s="257"/>
      <c r="H9" s="258"/>
    </row>
    <row r="10" spans="1:8" ht="15" customHeight="1" x14ac:dyDescent="0.2">
      <c r="A10" s="238"/>
      <c r="B10" s="232"/>
      <c r="C10" s="1" t="s">
        <v>366</v>
      </c>
      <c r="D10" s="165" t="s">
        <v>10</v>
      </c>
      <c r="E10" s="165" t="s">
        <v>138</v>
      </c>
      <c r="F10" s="9">
        <f>'Додаток 1 2025-2027'!G11</f>
        <v>1462.7919999999999</v>
      </c>
      <c r="G10" s="9">
        <f>'Додаток 1 2025-2027'!H11</f>
        <v>1547.03</v>
      </c>
      <c r="H10" s="9">
        <f>'Додаток 1 2025-2027'!I11</f>
        <v>1547.03</v>
      </c>
    </row>
    <row r="11" spans="1:8" ht="15" customHeight="1" x14ac:dyDescent="0.2">
      <c r="A11" s="238"/>
      <c r="B11" s="232"/>
      <c r="C11" s="256" t="s">
        <v>7</v>
      </c>
      <c r="D11" s="257"/>
      <c r="E11" s="257"/>
      <c r="F11" s="257"/>
      <c r="G11" s="257"/>
      <c r="H11" s="258"/>
    </row>
    <row r="12" spans="1:8" ht="24.6" customHeight="1" x14ac:dyDescent="0.2">
      <c r="A12" s="238"/>
      <c r="B12" s="232"/>
      <c r="C12" s="1" t="s">
        <v>47</v>
      </c>
      <c r="D12" s="89" t="s">
        <v>314</v>
      </c>
      <c r="E12" s="165" t="s">
        <v>46</v>
      </c>
      <c r="F12" s="14">
        <v>28.740600000000001</v>
      </c>
      <c r="G12" s="14">
        <v>28.740600000000001</v>
      </c>
      <c r="H12" s="14">
        <v>28.740600000000001</v>
      </c>
    </row>
    <row r="13" spans="1:8" ht="15" customHeight="1" x14ac:dyDescent="0.2">
      <c r="A13" s="238"/>
      <c r="B13" s="232"/>
      <c r="C13" s="256" t="s">
        <v>8</v>
      </c>
      <c r="D13" s="257"/>
      <c r="E13" s="257"/>
      <c r="F13" s="257"/>
      <c r="G13" s="257"/>
      <c r="H13" s="258"/>
    </row>
    <row r="14" spans="1:8" ht="15" customHeight="1" x14ac:dyDescent="0.2">
      <c r="A14" s="238"/>
      <c r="B14" s="232"/>
      <c r="C14" s="1" t="s">
        <v>48</v>
      </c>
      <c r="D14" s="165" t="s">
        <v>18</v>
      </c>
      <c r="E14" s="165" t="s">
        <v>273</v>
      </c>
      <c r="F14" s="65">
        <f>F10/F12</f>
        <v>50.896362636827341</v>
      </c>
      <c r="G14" s="65">
        <f t="shared" ref="G14:H14" si="1">G10/G12</f>
        <v>53.827338329749551</v>
      </c>
      <c r="H14" s="65">
        <f t="shared" si="1"/>
        <v>53.827338329749551</v>
      </c>
    </row>
    <row r="15" spans="1:8" ht="15" customHeight="1" x14ac:dyDescent="0.2">
      <c r="A15" s="238"/>
      <c r="B15" s="232"/>
      <c r="C15" s="256" t="s">
        <v>9</v>
      </c>
      <c r="D15" s="257"/>
      <c r="E15" s="257"/>
      <c r="F15" s="257"/>
      <c r="G15" s="257"/>
      <c r="H15" s="258"/>
    </row>
    <row r="16" spans="1:8" ht="15" customHeight="1" x14ac:dyDescent="0.2">
      <c r="A16" s="238"/>
      <c r="B16" s="232"/>
      <c r="C16" s="104" t="s">
        <v>49</v>
      </c>
      <c r="D16" s="165" t="s">
        <v>20</v>
      </c>
      <c r="E16" s="165" t="s">
        <v>19</v>
      </c>
      <c r="F16" s="165">
        <v>100</v>
      </c>
      <c r="G16" s="165">
        <v>100</v>
      </c>
      <c r="H16" s="165">
        <v>100</v>
      </c>
    </row>
    <row r="17" spans="1:8" ht="15" customHeight="1" x14ac:dyDescent="0.2">
      <c r="A17" s="238" t="s">
        <v>71</v>
      </c>
      <c r="B17" s="232" t="s">
        <v>69</v>
      </c>
      <c r="C17" s="234" t="str">
        <f>'Додаток 1 2025-2027'!B12</f>
        <v>Проведення моніторингу якості зливових вод</v>
      </c>
      <c r="D17" s="234"/>
      <c r="E17" s="234"/>
      <c r="F17" s="234"/>
      <c r="G17" s="234"/>
      <c r="H17" s="234"/>
    </row>
    <row r="18" spans="1:8" ht="15" customHeight="1" x14ac:dyDescent="0.2">
      <c r="A18" s="238"/>
      <c r="B18" s="232"/>
      <c r="C18" s="235" t="s">
        <v>6</v>
      </c>
      <c r="D18" s="235"/>
      <c r="E18" s="235"/>
      <c r="F18" s="235"/>
      <c r="G18" s="235"/>
      <c r="H18" s="235"/>
    </row>
    <row r="19" spans="1:8" ht="15" customHeight="1" x14ac:dyDescent="0.2">
      <c r="A19" s="238"/>
      <c r="B19" s="232"/>
      <c r="C19" s="1" t="s">
        <v>367</v>
      </c>
      <c r="D19" s="165" t="s">
        <v>10</v>
      </c>
      <c r="E19" s="165" t="s">
        <v>138</v>
      </c>
      <c r="F19" s="9">
        <f>'Додаток 1 2025-2027'!G12</f>
        <v>85.709000000000003</v>
      </c>
      <c r="G19" s="9">
        <f>'Додаток 1 2025-2027'!H12</f>
        <v>85.709000000000003</v>
      </c>
      <c r="H19" s="9">
        <f>'Додаток 1 2025-2027'!I12</f>
        <v>85.709000000000003</v>
      </c>
    </row>
    <row r="20" spans="1:8" ht="15" customHeight="1" x14ac:dyDescent="0.2">
      <c r="A20" s="238"/>
      <c r="B20" s="232"/>
      <c r="C20" s="235" t="s">
        <v>7</v>
      </c>
      <c r="D20" s="235"/>
      <c r="E20" s="235"/>
      <c r="F20" s="235"/>
      <c r="G20" s="235"/>
      <c r="H20" s="235"/>
    </row>
    <row r="21" spans="1:8" ht="15" customHeight="1" x14ac:dyDescent="0.2">
      <c r="A21" s="238"/>
      <c r="B21" s="232"/>
      <c r="C21" s="1" t="s">
        <v>139</v>
      </c>
      <c r="D21" s="165" t="s">
        <v>18</v>
      </c>
      <c r="E21" s="165" t="s">
        <v>11</v>
      </c>
      <c r="F21" s="73">
        <v>4</v>
      </c>
      <c r="G21" s="8">
        <v>4</v>
      </c>
      <c r="H21" s="8">
        <v>4</v>
      </c>
    </row>
    <row r="22" spans="1:8" ht="15" customHeight="1" x14ac:dyDescent="0.2">
      <c r="A22" s="238"/>
      <c r="B22" s="232"/>
      <c r="C22" s="235" t="s">
        <v>8</v>
      </c>
      <c r="D22" s="235"/>
      <c r="E22" s="235"/>
      <c r="F22" s="235"/>
      <c r="G22" s="235"/>
      <c r="H22" s="235"/>
    </row>
    <row r="23" spans="1:8" ht="15" customHeight="1" x14ac:dyDescent="0.2">
      <c r="A23" s="238"/>
      <c r="B23" s="232"/>
      <c r="C23" s="1" t="s">
        <v>50</v>
      </c>
      <c r="D23" s="165" t="s">
        <v>18</v>
      </c>
      <c r="E23" s="165" t="s">
        <v>274</v>
      </c>
      <c r="F23" s="90">
        <f>F19/F21</f>
        <v>21.427250000000001</v>
      </c>
      <c r="G23" s="91">
        <f>G19/G21</f>
        <v>21.427250000000001</v>
      </c>
      <c r="H23" s="91">
        <f>H19/H21</f>
        <v>21.427250000000001</v>
      </c>
    </row>
    <row r="24" spans="1:8" ht="15" customHeight="1" x14ac:dyDescent="0.2">
      <c r="A24" s="238"/>
      <c r="B24" s="232"/>
      <c r="C24" s="235" t="s">
        <v>9</v>
      </c>
      <c r="D24" s="235"/>
      <c r="E24" s="235"/>
      <c r="F24" s="235"/>
      <c r="G24" s="235"/>
      <c r="H24" s="235"/>
    </row>
    <row r="25" spans="1:8" ht="15" customHeight="1" x14ac:dyDescent="0.2">
      <c r="A25" s="238"/>
      <c r="B25" s="232"/>
      <c r="C25" s="104" t="s">
        <v>51</v>
      </c>
      <c r="D25" s="165" t="s">
        <v>20</v>
      </c>
      <c r="E25" s="165" t="s">
        <v>19</v>
      </c>
      <c r="F25" s="165">
        <v>100</v>
      </c>
      <c r="G25" s="165">
        <v>100</v>
      </c>
      <c r="H25" s="165">
        <v>100</v>
      </c>
    </row>
    <row r="26" spans="1:8" ht="15" customHeight="1" x14ac:dyDescent="0.2">
      <c r="A26" s="238" t="s">
        <v>72</v>
      </c>
      <c r="B26" s="232" t="s">
        <v>69</v>
      </c>
      <c r="C26" s="234" t="str">
        <f>'Додаток 1 2025-2027'!B13</f>
        <v xml:space="preserve">Сплата екологічного податку </v>
      </c>
      <c r="D26" s="234"/>
      <c r="E26" s="234"/>
      <c r="F26" s="234"/>
      <c r="G26" s="234"/>
      <c r="H26" s="234"/>
    </row>
    <row r="27" spans="1:8" ht="15" customHeight="1" x14ac:dyDescent="0.2">
      <c r="A27" s="238"/>
      <c r="B27" s="232"/>
      <c r="C27" s="235" t="s">
        <v>6</v>
      </c>
      <c r="D27" s="235"/>
      <c r="E27" s="235"/>
      <c r="F27" s="235"/>
      <c r="G27" s="235"/>
      <c r="H27" s="235"/>
    </row>
    <row r="28" spans="1:8" ht="15" customHeight="1" x14ac:dyDescent="0.2">
      <c r="A28" s="238"/>
      <c r="B28" s="232"/>
      <c r="C28" s="1" t="s">
        <v>368</v>
      </c>
      <c r="D28" s="165" t="s">
        <v>10</v>
      </c>
      <c r="E28" s="165" t="s">
        <v>138</v>
      </c>
      <c r="F28" s="9">
        <f>'Додаток 1 2025-2027'!G13</f>
        <v>378.42899999999997</v>
      </c>
      <c r="G28" s="9">
        <f>'Додаток 1 2025-2027'!H13</f>
        <v>378.42899999999997</v>
      </c>
      <c r="H28" s="9">
        <f>'Додаток 1 2025-2027'!I13</f>
        <v>378.42899999999997</v>
      </c>
    </row>
    <row r="29" spans="1:8" ht="15" customHeight="1" x14ac:dyDescent="0.2">
      <c r="A29" s="238"/>
      <c r="B29" s="232"/>
      <c r="C29" s="235" t="s">
        <v>7</v>
      </c>
      <c r="D29" s="235"/>
      <c r="E29" s="235"/>
      <c r="F29" s="235"/>
      <c r="G29" s="235"/>
      <c r="H29" s="235"/>
    </row>
    <row r="30" spans="1:8" ht="15" customHeight="1" x14ac:dyDescent="0.2">
      <c r="A30" s="238"/>
      <c r="B30" s="232"/>
      <c r="C30" s="1" t="s">
        <v>140</v>
      </c>
      <c r="D30" s="165" t="s">
        <v>18</v>
      </c>
      <c r="E30" s="165" t="s">
        <v>11</v>
      </c>
      <c r="F30" s="73">
        <v>4</v>
      </c>
      <c r="G30" s="8">
        <v>4</v>
      </c>
      <c r="H30" s="8">
        <v>4</v>
      </c>
    </row>
    <row r="31" spans="1:8" ht="15" customHeight="1" x14ac:dyDescent="0.2">
      <c r="A31" s="238"/>
      <c r="B31" s="232"/>
      <c r="C31" s="235" t="s">
        <v>8</v>
      </c>
      <c r="D31" s="235"/>
      <c r="E31" s="235"/>
      <c r="F31" s="235"/>
      <c r="G31" s="235"/>
      <c r="H31" s="235"/>
    </row>
    <row r="32" spans="1:8" ht="15" customHeight="1" x14ac:dyDescent="0.2">
      <c r="A32" s="238"/>
      <c r="B32" s="232"/>
      <c r="C32" s="1" t="s">
        <v>141</v>
      </c>
      <c r="D32" s="165" t="s">
        <v>18</v>
      </c>
      <c r="E32" s="164" t="s">
        <v>293</v>
      </c>
      <c r="F32" s="90">
        <f>F28/F30</f>
        <v>94.607249999999993</v>
      </c>
      <c r="G32" s="91">
        <f>G28/G30</f>
        <v>94.607249999999993</v>
      </c>
      <c r="H32" s="91">
        <f>H28/H30</f>
        <v>94.607249999999993</v>
      </c>
    </row>
    <row r="33" spans="1:8" ht="15" customHeight="1" x14ac:dyDescent="0.2">
      <c r="A33" s="238"/>
      <c r="B33" s="232"/>
      <c r="C33" s="235" t="s">
        <v>9</v>
      </c>
      <c r="D33" s="235"/>
      <c r="E33" s="235"/>
      <c r="F33" s="235"/>
      <c r="G33" s="235"/>
      <c r="H33" s="235"/>
    </row>
    <row r="34" spans="1:8" ht="15" customHeight="1" x14ac:dyDescent="0.2">
      <c r="A34" s="238"/>
      <c r="B34" s="232"/>
      <c r="C34" s="104" t="s">
        <v>51</v>
      </c>
      <c r="D34" s="165" t="s">
        <v>20</v>
      </c>
      <c r="E34" s="165" t="s">
        <v>19</v>
      </c>
      <c r="F34" s="165">
        <v>100</v>
      </c>
      <c r="G34" s="165">
        <v>100</v>
      </c>
      <c r="H34" s="165">
        <v>100</v>
      </c>
    </row>
    <row r="35" spans="1:8" ht="27.75" customHeight="1" x14ac:dyDescent="0.2">
      <c r="A35" s="238" t="s">
        <v>73</v>
      </c>
      <c r="B35" s="245" t="s">
        <v>69</v>
      </c>
      <c r="C35" s="234" t="str">
        <f>'Додаток 1 2025-2027'!B14</f>
        <v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v>
      </c>
      <c r="D35" s="234"/>
      <c r="E35" s="234"/>
      <c r="F35" s="234"/>
      <c r="G35" s="234"/>
      <c r="H35" s="234"/>
    </row>
    <row r="36" spans="1:8" ht="15" customHeight="1" x14ac:dyDescent="0.2">
      <c r="A36" s="238"/>
      <c r="B36" s="245"/>
      <c r="C36" s="235" t="s">
        <v>6</v>
      </c>
      <c r="D36" s="235"/>
      <c r="E36" s="235"/>
      <c r="F36" s="235"/>
      <c r="G36" s="235"/>
      <c r="H36" s="235"/>
    </row>
    <row r="37" spans="1:8" ht="15" customHeight="1" x14ac:dyDescent="0.2">
      <c r="A37" s="238"/>
      <c r="B37" s="245"/>
      <c r="C37" s="1" t="s">
        <v>265</v>
      </c>
      <c r="D37" s="165" t="s">
        <v>10</v>
      </c>
      <c r="E37" s="165" t="s">
        <v>138</v>
      </c>
      <c r="F37" s="90">
        <f>'Додаток 1 2025-2027'!G14</f>
        <v>450</v>
      </c>
      <c r="G37" s="90">
        <f>'Додаток 1 2025-2027'!H14</f>
        <v>0</v>
      </c>
      <c r="H37" s="90">
        <f>'Додаток 1 2025-2027'!I14</f>
        <v>0</v>
      </c>
    </row>
    <row r="38" spans="1:8" ht="15" customHeight="1" x14ac:dyDescent="0.2">
      <c r="A38" s="238"/>
      <c r="B38" s="245"/>
      <c r="C38" s="235" t="s">
        <v>7</v>
      </c>
      <c r="D38" s="235"/>
      <c r="E38" s="235"/>
      <c r="F38" s="235"/>
      <c r="G38" s="235"/>
      <c r="H38" s="235"/>
    </row>
    <row r="39" spans="1:8" ht="15" customHeight="1" x14ac:dyDescent="0.2">
      <c r="A39" s="238"/>
      <c r="B39" s="245"/>
      <c r="C39" s="1" t="s">
        <v>182</v>
      </c>
      <c r="D39" s="165" t="s">
        <v>117</v>
      </c>
      <c r="E39" s="165" t="s">
        <v>125</v>
      </c>
      <c r="F39" s="91">
        <v>4.2999999999999997E-2</v>
      </c>
      <c r="G39" s="4"/>
      <c r="H39" s="91"/>
    </row>
    <row r="40" spans="1:8" ht="15" customHeight="1" x14ac:dyDescent="0.2">
      <c r="A40" s="238"/>
      <c r="B40" s="245"/>
      <c r="C40" s="235" t="s">
        <v>8</v>
      </c>
      <c r="D40" s="235"/>
      <c r="E40" s="235"/>
      <c r="F40" s="235"/>
      <c r="G40" s="235"/>
      <c r="H40" s="235"/>
    </row>
    <row r="41" spans="1:8" ht="15" customHeight="1" x14ac:dyDescent="0.2">
      <c r="A41" s="238"/>
      <c r="B41" s="245"/>
      <c r="C41" s="1" t="s">
        <v>183</v>
      </c>
      <c r="D41" s="165" t="s">
        <v>18</v>
      </c>
      <c r="E41" s="165" t="s">
        <v>273</v>
      </c>
      <c r="F41" s="91">
        <f>F37/F39</f>
        <v>10465.116279069769</v>
      </c>
      <c r="G41" s="91"/>
      <c r="H41" s="91"/>
    </row>
    <row r="42" spans="1:8" ht="15" customHeight="1" x14ac:dyDescent="0.2">
      <c r="A42" s="238"/>
      <c r="B42" s="245"/>
      <c r="C42" s="235" t="s">
        <v>9</v>
      </c>
      <c r="D42" s="235"/>
      <c r="E42" s="235"/>
      <c r="F42" s="235"/>
      <c r="G42" s="235"/>
      <c r="H42" s="235"/>
    </row>
    <row r="43" spans="1:8" ht="15" customHeight="1" x14ac:dyDescent="0.2">
      <c r="A43" s="238"/>
      <c r="B43" s="245"/>
      <c r="C43" s="104" t="s">
        <v>51</v>
      </c>
      <c r="D43" s="165" t="s">
        <v>20</v>
      </c>
      <c r="E43" s="165" t="s">
        <v>19</v>
      </c>
      <c r="F43" s="165">
        <v>100</v>
      </c>
      <c r="G43" s="165"/>
      <c r="H43" s="165"/>
    </row>
    <row r="44" spans="1:8" ht="29.25" customHeight="1" x14ac:dyDescent="0.2">
      <c r="A44" s="238" t="s">
        <v>74</v>
      </c>
      <c r="B44" s="245" t="s">
        <v>69</v>
      </c>
      <c r="C44" s="295" t="str">
        <f>'Додаток 1 2025-2027'!B15</f>
        <v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v>
      </c>
      <c r="D44" s="295"/>
      <c r="E44" s="295"/>
      <c r="F44" s="295"/>
      <c r="G44" s="295"/>
      <c r="H44" s="295"/>
    </row>
    <row r="45" spans="1:8" ht="15" customHeight="1" x14ac:dyDescent="0.2">
      <c r="A45" s="238"/>
      <c r="B45" s="245"/>
      <c r="C45" s="235" t="s">
        <v>6</v>
      </c>
      <c r="D45" s="235"/>
      <c r="E45" s="235"/>
      <c r="F45" s="235"/>
      <c r="G45" s="235"/>
      <c r="H45" s="235"/>
    </row>
    <row r="46" spans="1:8" ht="15" customHeight="1" x14ac:dyDescent="0.2">
      <c r="A46" s="238"/>
      <c r="B46" s="245"/>
      <c r="C46" s="1" t="s">
        <v>369</v>
      </c>
      <c r="D46" s="165" t="s">
        <v>10</v>
      </c>
      <c r="E46" s="165" t="s">
        <v>138</v>
      </c>
      <c r="F46" s="90">
        <f>'Додаток 1 2025-2027'!G15</f>
        <v>295.89999999999998</v>
      </c>
      <c r="G46" s="90">
        <f>'Додаток 1 2025-2027'!H15</f>
        <v>0</v>
      </c>
      <c r="H46" s="90">
        <f>'Додаток 1 2025-2027'!I15</f>
        <v>0</v>
      </c>
    </row>
    <row r="47" spans="1:8" ht="15" customHeight="1" x14ac:dyDescent="0.2">
      <c r="A47" s="238"/>
      <c r="B47" s="245"/>
      <c r="C47" s="235" t="s">
        <v>7</v>
      </c>
      <c r="D47" s="235"/>
      <c r="E47" s="235"/>
      <c r="F47" s="235"/>
      <c r="G47" s="235"/>
      <c r="H47" s="235"/>
    </row>
    <row r="48" spans="1:8" ht="15" customHeight="1" x14ac:dyDescent="0.2">
      <c r="A48" s="238"/>
      <c r="B48" s="245"/>
      <c r="C48" s="1" t="s">
        <v>123</v>
      </c>
      <c r="D48" s="165" t="s">
        <v>117</v>
      </c>
      <c r="E48" s="165" t="s">
        <v>125</v>
      </c>
      <c r="F48" s="90">
        <v>2.4E-2</v>
      </c>
      <c r="G48" s="4"/>
      <c r="H48" s="4"/>
    </row>
    <row r="49" spans="1:8" ht="15" customHeight="1" x14ac:dyDescent="0.2">
      <c r="A49" s="238"/>
      <c r="B49" s="245"/>
      <c r="C49" s="235" t="s">
        <v>8</v>
      </c>
      <c r="D49" s="235"/>
      <c r="E49" s="235"/>
      <c r="F49" s="235"/>
      <c r="G49" s="235"/>
      <c r="H49" s="235"/>
    </row>
    <row r="50" spans="1:8" ht="15" customHeight="1" x14ac:dyDescent="0.2">
      <c r="A50" s="238"/>
      <c r="B50" s="245"/>
      <c r="C50" s="1" t="s">
        <v>124</v>
      </c>
      <c r="D50" s="165" t="s">
        <v>18</v>
      </c>
      <c r="E50" s="165" t="s">
        <v>273</v>
      </c>
      <c r="F50" s="65">
        <f>F46/F48</f>
        <v>12329.166666666666</v>
      </c>
      <c r="G50" s="91"/>
      <c r="H50" s="91"/>
    </row>
    <row r="51" spans="1:8" ht="15" customHeight="1" x14ac:dyDescent="0.2">
      <c r="A51" s="238"/>
      <c r="B51" s="245"/>
      <c r="C51" s="235" t="s">
        <v>9</v>
      </c>
      <c r="D51" s="235"/>
      <c r="E51" s="235"/>
      <c r="F51" s="235"/>
      <c r="G51" s="235"/>
      <c r="H51" s="235"/>
    </row>
    <row r="52" spans="1:8" ht="15" customHeight="1" x14ac:dyDescent="0.2">
      <c r="A52" s="238"/>
      <c r="B52" s="245"/>
      <c r="C52" s="104" t="s">
        <v>51</v>
      </c>
      <c r="D52" s="165" t="s">
        <v>20</v>
      </c>
      <c r="E52" s="165" t="s">
        <v>19</v>
      </c>
      <c r="F52" s="165">
        <v>100</v>
      </c>
      <c r="G52" s="165"/>
      <c r="H52" s="165"/>
    </row>
    <row r="53" spans="1:8" ht="27" customHeight="1" x14ac:dyDescent="0.2">
      <c r="A53" s="238" t="s">
        <v>75</v>
      </c>
      <c r="B53" s="232" t="s">
        <v>69</v>
      </c>
      <c r="C53" s="234" t="str">
        <f>'Додаток 1 2025-2027'!B16</f>
        <v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v>
      </c>
      <c r="D53" s="234"/>
      <c r="E53" s="234"/>
      <c r="F53" s="234"/>
      <c r="G53" s="234"/>
      <c r="H53" s="234"/>
    </row>
    <row r="54" spans="1:8" ht="15" customHeight="1" x14ac:dyDescent="0.2">
      <c r="A54" s="238"/>
      <c r="B54" s="232"/>
      <c r="C54" s="235" t="s">
        <v>6</v>
      </c>
      <c r="D54" s="235"/>
      <c r="E54" s="235"/>
      <c r="F54" s="235"/>
      <c r="G54" s="235"/>
      <c r="H54" s="235"/>
    </row>
    <row r="55" spans="1:8" ht="30.75" customHeight="1" x14ac:dyDescent="0.2">
      <c r="A55" s="238"/>
      <c r="B55" s="232"/>
      <c r="C55" s="1" t="s">
        <v>177</v>
      </c>
      <c r="D55" s="165" t="s">
        <v>10</v>
      </c>
      <c r="E55" s="165" t="s">
        <v>138</v>
      </c>
      <c r="F55" s="90">
        <f>'Додаток 1 2025-2027'!G16</f>
        <v>298.5</v>
      </c>
      <c r="G55" s="90"/>
      <c r="H55" s="91"/>
    </row>
    <row r="56" spans="1:8" ht="15" customHeight="1" x14ac:dyDescent="0.2">
      <c r="A56" s="238"/>
      <c r="B56" s="232"/>
      <c r="C56" s="235" t="s">
        <v>7</v>
      </c>
      <c r="D56" s="235"/>
      <c r="E56" s="235"/>
      <c r="F56" s="235"/>
      <c r="G56" s="235"/>
      <c r="H56" s="235"/>
    </row>
    <row r="57" spans="1:8" ht="15" customHeight="1" x14ac:dyDescent="0.2">
      <c r="A57" s="238"/>
      <c r="B57" s="232"/>
      <c r="C57" s="1" t="s">
        <v>123</v>
      </c>
      <c r="D57" s="165" t="s">
        <v>117</v>
      </c>
      <c r="E57" s="165" t="s">
        <v>125</v>
      </c>
      <c r="F57" s="90">
        <v>3.1E-2</v>
      </c>
      <c r="G57" s="91"/>
      <c r="H57" s="91"/>
    </row>
    <row r="58" spans="1:8" ht="15" customHeight="1" x14ac:dyDescent="0.2">
      <c r="A58" s="238"/>
      <c r="B58" s="232"/>
      <c r="C58" s="235" t="s">
        <v>8</v>
      </c>
      <c r="D58" s="235"/>
      <c r="E58" s="235"/>
      <c r="F58" s="235"/>
      <c r="G58" s="235"/>
      <c r="H58" s="235"/>
    </row>
    <row r="59" spans="1:8" ht="15" customHeight="1" x14ac:dyDescent="0.2">
      <c r="A59" s="238"/>
      <c r="B59" s="232"/>
      <c r="C59" s="1" t="s">
        <v>124</v>
      </c>
      <c r="D59" s="165" t="s">
        <v>18</v>
      </c>
      <c r="E59" s="165" t="s">
        <v>273</v>
      </c>
      <c r="F59" s="65">
        <f>F55/F57</f>
        <v>9629.032258064517</v>
      </c>
      <c r="G59" s="91"/>
      <c r="H59" s="91"/>
    </row>
    <row r="60" spans="1:8" ht="15" customHeight="1" x14ac:dyDescent="0.2">
      <c r="A60" s="238"/>
      <c r="B60" s="232"/>
      <c r="C60" s="235" t="s">
        <v>9</v>
      </c>
      <c r="D60" s="235"/>
      <c r="E60" s="235"/>
      <c r="F60" s="235"/>
      <c r="G60" s="235"/>
      <c r="H60" s="235"/>
    </row>
    <row r="61" spans="1:8" ht="15" customHeight="1" x14ac:dyDescent="0.2">
      <c r="A61" s="238"/>
      <c r="B61" s="232"/>
      <c r="C61" s="104" t="s">
        <v>51</v>
      </c>
      <c r="D61" s="165" t="s">
        <v>20</v>
      </c>
      <c r="E61" s="165" t="s">
        <v>19</v>
      </c>
      <c r="F61" s="165">
        <v>100</v>
      </c>
      <c r="G61" s="165"/>
      <c r="H61" s="165"/>
    </row>
    <row r="62" spans="1:8" ht="19.5" customHeight="1" x14ac:dyDescent="0.2">
      <c r="A62" s="238" t="s">
        <v>76</v>
      </c>
      <c r="B62" s="245" t="s">
        <v>69</v>
      </c>
      <c r="C62" s="279" t="str">
        <f>'Додаток 1 2025-2027'!B17</f>
        <v>Проведення технічної інвентаризації  та виготовлення технічного паспорту мереж зливової каналізації м. Южного Одеського району Одеської області</v>
      </c>
      <c r="D62" s="280"/>
      <c r="E62" s="280"/>
      <c r="F62" s="280"/>
      <c r="G62" s="280"/>
      <c r="H62" s="280"/>
    </row>
    <row r="63" spans="1:8" ht="15" customHeight="1" x14ac:dyDescent="0.2">
      <c r="A63" s="238"/>
      <c r="B63" s="245"/>
      <c r="C63" s="248" t="s">
        <v>6</v>
      </c>
      <c r="D63" s="249"/>
      <c r="E63" s="249"/>
      <c r="F63" s="249"/>
      <c r="G63" s="249"/>
      <c r="H63" s="296"/>
    </row>
    <row r="64" spans="1:8" ht="27.6" customHeight="1" x14ac:dyDescent="0.2">
      <c r="A64" s="238"/>
      <c r="B64" s="245"/>
      <c r="C64" s="2" t="s">
        <v>161</v>
      </c>
      <c r="D64" s="165" t="s">
        <v>269</v>
      </c>
      <c r="E64" s="165" t="s">
        <v>138</v>
      </c>
      <c r="F64" s="90">
        <f>'Додаток 1 2025-2027'!G17</f>
        <v>385.28</v>
      </c>
      <c r="G64" s="90"/>
      <c r="H64" s="91"/>
    </row>
    <row r="65" spans="1:8" ht="15" customHeight="1" x14ac:dyDescent="0.2">
      <c r="A65" s="238"/>
      <c r="B65" s="245"/>
      <c r="C65" s="256" t="s">
        <v>7</v>
      </c>
      <c r="D65" s="257"/>
      <c r="E65" s="257"/>
      <c r="F65" s="257"/>
      <c r="G65" s="257"/>
      <c r="H65" s="258"/>
    </row>
    <row r="66" spans="1:8" ht="30.75" customHeight="1" x14ac:dyDescent="0.2">
      <c r="A66" s="238"/>
      <c r="B66" s="245"/>
      <c r="C66" s="1" t="s">
        <v>270</v>
      </c>
      <c r="D66" s="165" t="s">
        <v>18</v>
      </c>
      <c r="E66" s="165" t="s">
        <v>11</v>
      </c>
      <c r="F66" s="73">
        <v>1</v>
      </c>
      <c r="G66" s="8"/>
      <c r="H66" s="8"/>
    </row>
    <row r="67" spans="1:8" ht="15" customHeight="1" x14ac:dyDescent="0.2">
      <c r="A67" s="238"/>
      <c r="B67" s="245"/>
      <c r="C67" s="256" t="s">
        <v>8</v>
      </c>
      <c r="D67" s="257"/>
      <c r="E67" s="257"/>
      <c r="F67" s="257"/>
      <c r="G67" s="257"/>
      <c r="H67" s="258"/>
    </row>
    <row r="68" spans="1:8" ht="29.25" customHeight="1" x14ac:dyDescent="0.2">
      <c r="A68" s="238"/>
      <c r="B68" s="245"/>
      <c r="C68" s="1" t="s">
        <v>271</v>
      </c>
      <c r="D68" s="165" t="s">
        <v>18</v>
      </c>
      <c r="E68" s="165" t="s">
        <v>294</v>
      </c>
      <c r="F68" s="65">
        <f>F64/F66</f>
        <v>385.28</v>
      </c>
      <c r="G68" s="91"/>
      <c r="H68" s="91"/>
    </row>
    <row r="69" spans="1:8" ht="15" customHeight="1" x14ac:dyDescent="0.2">
      <c r="A69" s="238"/>
      <c r="B69" s="245"/>
      <c r="C69" s="235" t="s">
        <v>9</v>
      </c>
      <c r="D69" s="235"/>
      <c r="E69" s="235"/>
      <c r="F69" s="235"/>
      <c r="G69" s="235"/>
      <c r="H69" s="235"/>
    </row>
    <row r="70" spans="1:8" ht="32.25" customHeight="1" x14ac:dyDescent="0.2">
      <c r="A70" s="238"/>
      <c r="B70" s="245"/>
      <c r="C70" s="104" t="s">
        <v>176</v>
      </c>
      <c r="D70" s="165" t="s">
        <v>20</v>
      </c>
      <c r="E70" s="165" t="s">
        <v>19</v>
      </c>
      <c r="F70" s="165">
        <v>100</v>
      </c>
      <c r="G70" s="165"/>
      <c r="H70" s="165"/>
    </row>
    <row r="71" spans="1:8" ht="29.25" customHeight="1" x14ac:dyDescent="0.2">
      <c r="A71" s="238" t="s">
        <v>77</v>
      </c>
      <c r="B71" s="232" t="s">
        <v>165</v>
      </c>
      <c r="C71" s="279" t="str">
        <f>'Додаток 1 2025-2027'!B18</f>
        <v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v>
      </c>
      <c r="D71" s="297"/>
      <c r="E71" s="297"/>
      <c r="F71" s="297"/>
      <c r="G71" s="297"/>
      <c r="H71" s="298"/>
    </row>
    <row r="72" spans="1:8" ht="15" customHeight="1" x14ac:dyDescent="0.2">
      <c r="A72" s="238"/>
      <c r="B72" s="232"/>
      <c r="C72" s="235" t="s">
        <v>6</v>
      </c>
      <c r="D72" s="235"/>
      <c r="E72" s="235"/>
      <c r="F72" s="235"/>
      <c r="G72" s="235"/>
      <c r="H72" s="235"/>
    </row>
    <row r="73" spans="1:8" ht="30.75" customHeight="1" x14ac:dyDescent="0.2">
      <c r="A73" s="238"/>
      <c r="B73" s="232"/>
      <c r="C73" s="1" t="s">
        <v>171</v>
      </c>
      <c r="D73" s="165" t="s">
        <v>269</v>
      </c>
      <c r="E73" s="165" t="s">
        <v>138</v>
      </c>
      <c r="F73" s="90">
        <f>'Додаток 1 2025-2027'!G18</f>
        <v>125.95099999999999</v>
      </c>
      <c r="G73" s="90"/>
      <c r="H73" s="91"/>
    </row>
    <row r="74" spans="1:8" ht="15" customHeight="1" x14ac:dyDescent="0.2">
      <c r="A74" s="238"/>
      <c r="B74" s="232"/>
      <c r="C74" s="235" t="s">
        <v>7</v>
      </c>
      <c r="D74" s="235"/>
      <c r="E74" s="235"/>
      <c r="F74" s="235"/>
      <c r="G74" s="235"/>
      <c r="H74" s="235"/>
    </row>
    <row r="75" spans="1:8" ht="30" customHeight="1" x14ac:dyDescent="0.2">
      <c r="A75" s="238"/>
      <c r="B75" s="232"/>
      <c r="C75" s="1" t="s">
        <v>175</v>
      </c>
      <c r="D75" s="165" t="s">
        <v>18</v>
      </c>
      <c r="E75" s="165" t="s">
        <v>11</v>
      </c>
      <c r="F75" s="73">
        <v>1</v>
      </c>
      <c r="G75" s="8"/>
      <c r="H75" s="8"/>
    </row>
    <row r="76" spans="1:8" ht="15" customHeight="1" x14ac:dyDescent="0.2">
      <c r="A76" s="238"/>
      <c r="B76" s="232"/>
      <c r="C76" s="235" t="s">
        <v>8</v>
      </c>
      <c r="D76" s="235"/>
      <c r="E76" s="235"/>
      <c r="F76" s="235"/>
      <c r="G76" s="235"/>
      <c r="H76" s="235"/>
    </row>
    <row r="77" spans="1:8" ht="27" customHeight="1" x14ac:dyDescent="0.2">
      <c r="A77" s="238"/>
      <c r="B77" s="232"/>
      <c r="C77" s="1" t="s">
        <v>172</v>
      </c>
      <c r="D77" s="165" t="s">
        <v>18</v>
      </c>
      <c r="E77" s="165" t="s">
        <v>274</v>
      </c>
      <c r="F77" s="90">
        <f>F73/F75</f>
        <v>125.95099999999999</v>
      </c>
      <c r="G77" s="91"/>
      <c r="H77" s="91"/>
    </row>
    <row r="78" spans="1:8" ht="15" customHeight="1" x14ac:dyDescent="0.2">
      <c r="A78" s="238"/>
      <c r="B78" s="232"/>
      <c r="C78" s="235" t="s">
        <v>9</v>
      </c>
      <c r="D78" s="235"/>
      <c r="E78" s="235"/>
      <c r="F78" s="235"/>
      <c r="G78" s="235"/>
      <c r="H78" s="235"/>
    </row>
    <row r="79" spans="1:8" ht="15" customHeight="1" x14ac:dyDescent="0.2">
      <c r="A79" s="238"/>
      <c r="B79" s="232"/>
      <c r="C79" s="104" t="s">
        <v>176</v>
      </c>
      <c r="D79" s="165" t="s">
        <v>20</v>
      </c>
      <c r="E79" s="165" t="s">
        <v>19</v>
      </c>
      <c r="F79" s="165">
        <v>100</v>
      </c>
      <c r="G79" s="165"/>
      <c r="H79" s="165"/>
    </row>
    <row r="80" spans="1:8" ht="28.15" customHeight="1" x14ac:dyDescent="0.2">
      <c r="A80" s="238" t="s">
        <v>78</v>
      </c>
      <c r="B80" s="232" t="s">
        <v>165</v>
      </c>
      <c r="C80" s="285" t="str">
        <f>'Додаток 1 2025-2027'!B19</f>
        <v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v>
      </c>
      <c r="D80" s="286"/>
      <c r="E80" s="286"/>
      <c r="F80" s="286"/>
      <c r="G80" s="286"/>
      <c r="H80" s="287"/>
    </row>
    <row r="81" spans="1:8" ht="15" customHeight="1" x14ac:dyDescent="0.2">
      <c r="A81" s="238"/>
      <c r="B81" s="232"/>
      <c r="C81" s="235" t="s">
        <v>6</v>
      </c>
      <c r="D81" s="235"/>
      <c r="E81" s="235"/>
      <c r="F81" s="235"/>
      <c r="G81" s="235"/>
      <c r="H81" s="235"/>
    </row>
    <row r="82" spans="1:8" ht="30.75" customHeight="1" x14ac:dyDescent="0.2">
      <c r="A82" s="238"/>
      <c r="B82" s="232"/>
      <c r="C82" s="1" t="s">
        <v>171</v>
      </c>
      <c r="D82" s="165" t="s">
        <v>269</v>
      </c>
      <c r="E82" s="165" t="s">
        <v>138</v>
      </c>
      <c r="F82" s="90">
        <f>'Додаток 1 2025-2027'!G19</f>
        <v>26.75</v>
      </c>
      <c r="G82" s="90"/>
      <c r="H82" s="91"/>
    </row>
    <row r="83" spans="1:8" ht="15" customHeight="1" x14ac:dyDescent="0.2">
      <c r="A83" s="238"/>
      <c r="B83" s="232"/>
      <c r="C83" s="235" t="s">
        <v>7</v>
      </c>
      <c r="D83" s="235"/>
      <c r="E83" s="235"/>
      <c r="F83" s="235"/>
      <c r="G83" s="235"/>
      <c r="H83" s="235"/>
    </row>
    <row r="84" spans="1:8" ht="28.5" customHeight="1" x14ac:dyDescent="0.2">
      <c r="A84" s="238"/>
      <c r="B84" s="232"/>
      <c r="C84" s="1" t="s">
        <v>175</v>
      </c>
      <c r="D84" s="165" t="s">
        <v>18</v>
      </c>
      <c r="E84" s="165" t="s">
        <v>11</v>
      </c>
      <c r="F84" s="73">
        <v>1</v>
      </c>
      <c r="G84" s="8"/>
      <c r="H84" s="8"/>
    </row>
    <row r="85" spans="1:8" ht="15" customHeight="1" x14ac:dyDescent="0.2">
      <c r="A85" s="238"/>
      <c r="B85" s="232"/>
      <c r="C85" s="235" t="s">
        <v>8</v>
      </c>
      <c r="D85" s="235"/>
      <c r="E85" s="235"/>
      <c r="F85" s="235"/>
      <c r="G85" s="235"/>
      <c r="H85" s="235"/>
    </row>
    <row r="86" spans="1:8" ht="30" customHeight="1" x14ac:dyDescent="0.2">
      <c r="A86" s="238"/>
      <c r="B86" s="232"/>
      <c r="C86" s="1" t="s">
        <v>172</v>
      </c>
      <c r="D86" s="165" t="s">
        <v>18</v>
      </c>
      <c r="E86" s="165" t="s">
        <v>274</v>
      </c>
      <c r="F86" s="90">
        <f>F82/F84</f>
        <v>26.75</v>
      </c>
      <c r="G86" s="91"/>
      <c r="H86" s="91"/>
    </row>
    <row r="87" spans="1:8" ht="15" customHeight="1" x14ac:dyDescent="0.2">
      <c r="A87" s="238"/>
      <c r="B87" s="232"/>
      <c r="C87" s="235" t="s">
        <v>9</v>
      </c>
      <c r="D87" s="235"/>
      <c r="E87" s="235"/>
      <c r="F87" s="235"/>
      <c r="G87" s="235"/>
      <c r="H87" s="235"/>
    </row>
    <row r="88" spans="1:8" ht="15" customHeight="1" x14ac:dyDescent="0.2">
      <c r="A88" s="238"/>
      <c r="B88" s="232"/>
      <c r="C88" s="104" t="s">
        <v>176</v>
      </c>
      <c r="D88" s="165" t="s">
        <v>20</v>
      </c>
      <c r="E88" s="165" t="s">
        <v>19</v>
      </c>
      <c r="F88" s="165">
        <v>100</v>
      </c>
      <c r="G88" s="165"/>
      <c r="H88" s="165"/>
    </row>
    <row r="89" spans="1:8" ht="32.25" customHeight="1" x14ac:dyDescent="0.2">
      <c r="A89" s="238" t="s">
        <v>79</v>
      </c>
      <c r="B89" s="232" t="s">
        <v>165</v>
      </c>
      <c r="C89" s="234" t="str">
        <f>'Додаток 1 2025-2027'!B20</f>
        <v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v>
      </c>
      <c r="D89" s="234"/>
      <c r="E89" s="234"/>
      <c r="F89" s="234"/>
      <c r="G89" s="234"/>
      <c r="H89" s="234"/>
    </row>
    <row r="90" spans="1:8" ht="15" customHeight="1" x14ac:dyDescent="0.2">
      <c r="A90" s="238"/>
      <c r="B90" s="232"/>
      <c r="C90" s="235" t="s">
        <v>6</v>
      </c>
      <c r="D90" s="235"/>
      <c r="E90" s="235"/>
      <c r="F90" s="235"/>
      <c r="G90" s="235"/>
      <c r="H90" s="235"/>
    </row>
    <row r="91" spans="1:8" ht="26.25" customHeight="1" x14ac:dyDescent="0.2">
      <c r="A91" s="238"/>
      <c r="B91" s="232"/>
      <c r="C91" s="1" t="s">
        <v>171</v>
      </c>
      <c r="D91" s="165" t="s">
        <v>269</v>
      </c>
      <c r="E91" s="165" t="s">
        <v>138</v>
      </c>
      <c r="F91" s="90">
        <f>'Додаток 1 2025-2027'!G20</f>
        <v>185.184</v>
      </c>
      <c r="G91" s="90"/>
      <c r="H91" s="91"/>
    </row>
    <row r="92" spans="1:8" ht="15" customHeight="1" x14ac:dyDescent="0.2">
      <c r="A92" s="238"/>
      <c r="B92" s="232"/>
      <c r="C92" s="235" t="s">
        <v>7</v>
      </c>
      <c r="D92" s="235"/>
      <c r="E92" s="235"/>
      <c r="F92" s="235"/>
      <c r="G92" s="235"/>
      <c r="H92" s="235"/>
    </row>
    <row r="93" spans="1:8" ht="28.5" customHeight="1" x14ac:dyDescent="0.2">
      <c r="A93" s="238"/>
      <c r="B93" s="232"/>
      <c r="C93" s="1" t="s">
        <v>175</v>
      </c>
      <c r="D93" s="165" t="s">
        <v>18</v>
      </c>
      <c r="E93" s="165" t="s">
        <v>11</v>
      </c>
      <c r="F93" s="73">
        <v>1</v>
      </c>
      <c r="G93" s="8"/>
      <c r="H93" s="8"/>
    </row>
    <row r="94" spans="1:8" ht="15" customHeight="1" x14ac:dyDescent="0.2">
      <c r="A94" s="238"/>
      <c r="B94" s="232"/>
      <c r="C94" s="235" t="s">
        <v>8</v>
      </c>
      <c r="D94" s="235"/>
      <c r="E94" s="235"/>
      <c r="F94" s="235"/>
      <c r="G94" s="235"/>
      <c r="H94" s="235"/>
    </row>
    <row r="95" spans="1:8" ht="32.25" customHeight="1" x14ac:dyDescent="0.2">
      <c r="A95" s="238"/>
      <c r="B95" s="232"/>
      <c r="C95" s="1" t="s">
        <v>172</v>
      </c>
      <c r="D95" s="165" t="s">
        <v>18</v>
      </c>
      <c r="E95" s="165" t="s">
        <v>274</v>
      </c>
      <c r="F95" s="65">
        <f>F91/F93</f>
        <v>185.184</v>
      </c>
      <c r="G95" s="91"/>
      <c r="H95" s="91"/>
    </row>
    <row r="96" spans="1:8" ht="15" customHeight="1" x14ac:dyDescent="0.2">
      <c r="A96" s="238"/>
      <c r="B96" s="232"/>
      <c r="C96" s="235" t="s">
        <v>9</v>
      </c>
      <c r="D96" s="235"/>
      <c r="E96" s="235"/>
      <c r="F96" s="235"/>
      <c r="G96" s="235"/>
      <c r="H96" s="235"/>
    </row>
    <row r="97" spans="1:8" ht="20.25" customHeight="1" x14ac:dyDescent="0.2">
      <c r="A97" s="238"/>
      <c r="B97" s="232"/>
      <c r="C97" s="104" t="s">
        <v>176</v>
      </c>
      <c r="D97" s="165" t="s">
        <v>20</v>
      </c>
      <c r="E97" s="165" t="s">
        <v>19</v>
      </c>
      <c r="F97" s="165">
        <v>100</v>
      </c>
      <c r="G97" s="165"/>
      <c r="H97" s="165"/>
    </row>
    <row r="98" spans="1:8" ht="25.9" customHeight="1" x14ac:dyDescent="0.2">
      <c r="A98" s="238" t="s">
        <v>80</v>
      </c>
      <c r="B98" s="232" t="s">
        <v>165</v>
      </c>
      <c r="C98" s="234" t="str">
        <f>'Додаток 1 2025-2027'!B21</f>
        <v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v>
      </c>
      <c r="D98" s="234"/>
      <c r="E98" s="234"/>
      <c r="F98" s="234"/>
      <c r="G98" s="234"/>
      <c r="H98" s="234"/>
    </row>
    <row r="99" spans="1:8" ht="15" customHeight="1" x14ac:dyDescent="0.2">
      <c r="A99" s="238"/>
      <c r="B99" s="232"/>
      <c r="C99" s="235" t="s">
        <v>6</v>
      </c>
      <c r="D99" s="235"/>
      <c r="E99" s="235"/>
      <c r="F99" s="235"/>
      <c r="G99" s="235"/>
      <c r="H99" s="235"/>
    </row>
    <row r="100" spans="1:8" ht="30.75" customHeight="1" x14ac:dyDescent="0.2">
      <c r="A100" s="238"/>
      <c r="B100" s="232"/>
      <c r="C100" s="1" t="s">
        <v>171</v>
      </c>
      <c r="D100" s="165" t="s">
        <v>269</v>
      </c>
      <c r="E100" s="165" t="s">
        <v>138</v>
      </c>
      <c r="F100" s="90">
        <f>'Додаток 1 2025-2027'!G21</f>
        <v>27.876000000000001</v>
      </c>
      <c r="G100" s="90"/>
      <c r="H100" s="91"/>
    </row>
    <row r="101" spans="1:8" ht="15" customHeight="1" x14ac:dyDescent="0.2">
      <c r="A101" s="238"/>
      <c r="B101" s="232"/>
      <c r="C101" s="235" t="s">
        <v>7</v>
      </c>
      <c r="D101" s="235"/>
      <c r="E101" s="235"/>
      <c r="F101" s="235"/>
      <c r="G101" s="235"/>
      <c r="H101" s="235"/>
    </row>
    <row r="102" spans="1:8" ht="32.25" customHeight="1" x14ac:dyDescent="0.2">
      <c r="A102" s="238"/>
      <c r="B102" s="232"/>
      <c r="C102" s="1" t="s">
        <v>175</v>
      </c>
      <c r="D102" s="165" t="s">
        <v>18</v>
      </c>
      <c r="E102" s="165" t="s">
        <v>11</v>
      </c>
      <c r="F102" s="73">
        <v>1</v>
      </c>
      <c r="G102" s="8"/>
      <c r="H102" s="8"/>
    </row>
    <row r="103" spans="1:8" ht="15" customHeight="1" x14ac:dyDescent="0.2">
      <c r="A103" s="238"/>
      <c r="B103" s="232"/>
      <c r="C103" s="235" t="s">
        <v>8</v>
      </c>
      <c r="D103" s="235"/>
      <c r="E103" s="235"/>
      <c r="F103" s="235"/>
      <c r="G103" s="235"/>
      <c r="H103" s="235"/>
    </row>
    <row r="104" spans="1:8" ht="28.15" customHeight="1" x14ac:dyDescent="0.2">
      <c r="A104" s="238"/>
      <c r="B104" s="232"/>
      <c r="C104" s="1" t="s">
        <v>172</v>
      </c>
      <c r="D104" s="165" t="s">
        <v>18</v>
      </c>
      <c r="E104" s="165" t="s">
        <v>274</v>
      </c>
      <c r="F104" s="90">
        <f>F100/F102</f>
        <v>27.876000000000001</v>
      </c>
      <c r="G104" s="91"/>
      <c r="H104" s="91"/>
    </row>
    <row r="105" spans="1:8" ht="15" customHeight="1" x14ac:dyDescent="0.2">
      <c r="A105" s="238"/>
      <c r="B105" s="232"/>
      <c r="C105" s="235" t="s">
        <v>9</v>
      </c>
      <c r="D105" s="235"/>
      <c r="E105" s="235"/>
      <c r="F105" s="235"/>
      <c r="G105" s="235"/>
      <c r="H105" s="235"/>
    </row>
    <row r="106" spans="1:8" ht="15" customHeight="1" x14ac:dyDescent="0.2">
      <c r="A106" s="238"/>
      <c r="B106" s="232"/>
      <c r="C106" s="104" t="s">
        <v>176</v>
      </c>
      <c r="D106" s="165" t="s">
        <v>20</v>
      </c>
      <c r="E106" s="165" t="s">
        <v>19</v>
      </c>
      <c r="F106" s="165">
        <v>100</v>
      </c>
      <c r="G106" s="165"/>
      <c r="H106" s="165"/>
    </row>
    <row r="107" spans="1:8" ht="30.75" customHeight="1" x14ac:dyDescent="0.2">
      <c r="A107" s="238" t="s">
        <v>81</v>
      </c>
      <c r="B107" s="239" t="s">
        <v>45</v>
      </c>
      <c r="C107" s="234" t="str">
        <f>'Додаток 1 2025-2027'!B22</f>
        <v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v>
      </c>
      <c r="D107" s="234"/>
      <c r="E107" s="234"/>
      <c r="F107" s="234"/>
      <c r="G107" s="234"/>
      <c r="H107" s="234"/>
    </row>
    <row r="108" spans="1:8" ht="15" customHeight="1" x14ac:dyDescent="0.2">
      <c r="A108" s="238"/>
      <c r="B108" s="240"/>
      <c r="C108" s="229" t="s">
        <v>6</v>
      </c>
      <c r="D108" s="229"/>
      <c r="E108" s="229"/>
      <c r="F108" s="229"/>
      <c r="G108" s="229"/>
      <c r="H108" s="229"/>
    </row>
    <row r="109" spans="1:8" ht="30.75" customHeight="1" x14ac:dyDescent="0.2">
      <c r="A109" s="238"/>
      <c r="B109" s="240"/>
      <c r="C109" s="104" t="s">
        <v>370</v>
      </c>
      <c r="D109" s="162" t="s">
        <v>10</v>
      </c>
      <c r="E109" s="162" t="s">
        <v>138</v>
      </c>
      <c r="F109" s="14">
        <f>'Додаток 1 2025-2027'!G22</f>
        <v>0</v>
      </c>
      <c r="G109" s="14">
        <f>'Додаток 1 2025-2027'!H22</f>
        <v>229.023</v>
      </c>
      <c r="H109" s="14">
        <f>'Додаток 1 2025-2027'!I22</f>
        <v>0</v>
      </c>
    </row>
    <row r="110" spans="1:8" ht="15" customHeight="1" x14ac:dyDescent="0.2">
      <c r="A110" s="238"/>
      <c r="B110" s="240"/>
      <c r="C110" s="229" t="s">
        <v>7</v>
      </c>
      <c r="D110" s="229"/>
      <c r="E110" s="229"/>
      <c r="F110" s="229"/>
      <c r="G110" s="229"/>
      <c r="H110" s="229"/>
    </row>
    <row r="111" spans="1:8" ht="15" customHeight="1" x14ac:dyDescent="0.25">
      <c r="A111" s="238"/>
      <c r="B111" s="240"/>
      <c r="C111" s="10" t="s">
        <v>277</v>
      </c>
      <c r="D111" s="162" t="s">
        <v>18</v>
      </c>
      <c r="E111" s="162" t="s">
        <v>11</v>
      </c>
      <c r="F111" s="13"/>
      <c r="G111" s="132">
        <v>1</v>
      </c>
      <c r="H111" s="110"/>
    </row>
    <row r="112" spans="1:8" ht="15" customHeight="1" x14ac:dyDescent="0.2">
      <c r="A112" s="238"/>
      <c r="B112" s="240"/>
      <c r="C112" s="229" t="s">
        <v>8</v>
      </c>
      <c r="D112" s="229"/>
      <c r="E112" s="229"/>
      <c r="F112" s="229"/>
      <c r="G112" s="229"/>
      <c r="H112" s="229"/>
    </row>
    <row r="113" spans="1:10" ht="15" customHeight="1" x14ac:dyDescent="0.25">
      <c r="A113" s="238"/>
      <c r="B113" s="240"/>
      <c r="C113" s="10" t="s">
        <v>278</v>
      </c>
      <c r="D113" s="167" t="s">
        <v>18</v>
      </c>
      <c r="E113" s="162" t="s">
        <v>274</v>
      </c>
      <c r="F113" s="14"/>
      <c r="G113" s="14">
        <f>G109/G111</f>
        <v>229.023</v>
      </c>
      <c r="H113" s="98"/>
    </row>
    <row r="114" spans="1:10" ht="15" customHeight="1" x14ac:dyDescent="0.2">
      <c r="A114" s="238"/>
      <c r="B114" s="240"/>
      <c r="C114" s="228" t="s">
        <v>9</v>
      </c>
      <c r="D114" s="228"/>
      <c r="E114" s="228"/>
      <c r="F114" s="228"/>
      <c r="G114" s="228"/>
      <c r="H114" s="228"/>
    </row>
    <row r="115" spans="1:10" ht="15" customHeight="1" x14ac:dyDescent="0.25">
      <c r="A115" s="238"/>
      <c r="B115" s="241"/>
      <c r="C115" s="10" t="s">
        <v>279</v>
      </c>
      <c r="D115" s="167" t="s">
        <v>20</v>
      </c>
      <c r="E115" s="167" t="s">
        <v>19</v>
      </c>
      <c r="F115" s="162"/>
      <c r="G115" s="162">
        <v>100</v>
      </c>
      <c r="H115" s="168"/>
    </row>
    <row r="116" spans="1:10" ht="15" customHeight="1" x14ac:dyDescent="0.2">
      <c r="A116" s="265" t="s">
        <v>82</v>
      </c>
      <c r="B116" s="231" t="s">
        <v>146</v>
      </c>
      <c r="C116" s="234" t="str">
        <f>'Додаток 1 2025-2027'!B23</f>
        <v xml:space="preserve">Реконструкція водопровідного колектору від ВНС до вул. Хіміків м. Южного Одеської області </v>
      </c>
      <c r="D116" s="234"/>
      <c r="E116" s="234"/>
      <c r="F116" s="234"/>
      <c r="G116" s="234"/>
      <c r="H116" s="234"/>
    </row>
    <row r="117" spans="1:10" ht="15" customHeight="1" x14ac:dyDescent="0.2">
      <c r="A117" s="266"/>
      <c r="B117" s="231"/>
      <c r="C117" s="229" t="s">
        <v>6</v>
      </c>
      <c r="D117" s="229"/>
      <c r="E117" s="229"/>
      <c r="F117" s="229"/>
      <c r="G117" s="229"/>
      <c r="H117" s="229"/>
    </row>
    <row r="118" spans="1:10" ht="15" customHeight="1" x14ac:dyDescent="0.2">
      <c r="A118" s="266"/>
      <c r="B118" s="231"/>
      <c r="C118" s="104" t="s">
        <v>371</v>
      </c>
      <c r="D118" s="162" t="s">
        <v>10</v>
      </c>
      <c r="E118" s="162" t="s">
        <v>138</v>
      </c>
      <c r="F118" s="14">
        <f>'Додаток 1 2025-2027'!G23</f>
        <v>238659.47500000001</v>
      </c>
      <c r="G118" s="14">
        <f>'Додаток 1 2025-2027'!H23</f>
        <v>0</v>
      </c>
      <c r="H118" s="14">
        <f>'Додаток 1 2025-2027'!I23</f>
        <v>0</v>
      </c>
    </row>
    <row r="119" spans="1:10" ht="15" customHeight="1" x14ac:dyDescent="0.2">
      <c r="A119" s="266"/>
      <c r="B119" s="231"/>
      <c r="C119" s="229" t="s">
        <v>7</v>
      </c>
      <c r="D119" s="229"/>
      <c r="E119" s="229"/>
      <c r="F119" s="229"/>
      <c r="G119" s="229"/>
      <c r="H119" s="229"/>
    </row>
    <row r="120" spans="1:10" ht="15" customHeight="1" x14ac:dyDescent="0.25">
      <c r="A120" s="266"/>
      <c r="B120" s="231"/>
      <c r="C120" s="10" t="s">
        <v>156</v>
      </c>
      <c r="D120" s="162" t="s">
        <v>117</v>
      </c>
      <c r="E120" s="162" t="s">
        <v>125</v>
      </c>
      <c r="F120" s="12">
        <v>2.1589999999999998</v>
      </c>
      <c r="G120" s="14"/>
      <c r="H120" s="14"/>
      <c r="J120" s="171">
        <v>2.1589999999999998</v>
      </c>
    </row>
    <row r="121" spans="1:10" ht="15" customHeight="1" x14ac:dyDescent="0.2">
      <c r="A121" s="266"/>
      <c r="B121" s="231"/>
      <c r="C121" s="228" t="s">
        <v>8</v>
      </c>
      <c r="D121" s="228"/>
      <c r="E121" s="228"/>
      <c r="F121" s="228"/>
      <c r="G121" s="228"/>
      <c r="H121" s="228"/>
    </row>
    <row r="122" spans="1:10" ht="15" customHeight="1" x14ac:dyDescent="0.2">
      <c r="A122" s="266"/>
      <c r="B122" s="231"/>
      <c r="C122" s="10" t="s">
        <v>157</v>
      </c>
      <c r="D122" s="162" t="s">
        <v>18</v>
      </c>
      <c r="E122" s="162" t="s">
        <v>273</v>
      </c>
      <c r="F122" s="14">
        <f>F118/F120</f>
        <v>110541.67438628996</v>
      </c>
      <c r="G122" s="14"/>
      <c r="H122" s="14"/>
    </row>
    <row r="123" spans="1:10" ht="15" customHeight="1" x14ac:dyDescent="0.2">
      <c r="A123" s="266"/>
      <c r="B123" s="231"/>
      <c r="C123" s="228" t="s">
        <v>9</v>
      </c>
      <c r="D123" s="228"/>
      <c r="E123" s="228"/>
      <c r="F123" s="228"/>
      <c r="G123" s="228"/>
      <c r="H123" s="228"/>
    </row>
    <row r="124" spans="1:10" ht="15" customHeight="1" x14ac:dyDescent="0.2">
      <c r="A124" s="267"/>
      <c r="B124" s="231"/>
      <c r="C124" s="10" t="s">
        <v>133</v>
      </c>
      <c r="D124" s="162" t="s">
        <v>20</v>
      </c>
      <c r="E124" s="166" t="s">
        <v>19</v>
      </c>
      <c r="F124" s="162">
        <v>100</v>
      </c>
      <c r="G124" s="162"/>
      <c r="H124" s="162"/>
    </row>
    <row r="125" spans="1:10" ht="15" customHeight="1" x14ac:dyDescent="0.2">
      <c r="A125" s="265" t="s">
        <v>83</v>
      </c>
      <c r="B125" s="277" t="s">
        <v>146</v>
      </c>
      <c r="C125" s="279" t="str">
        <f>'Додаток 1 2025-2027'!B24</f>
        <v>Реконструкція резервуара води № 1 м. Южного Одеської області</v>
      </c>
      <c r="D125" s="280"/>
      <c r="E125" s="280"/>
      <c r="F125" s="280"/>
      <c r="G125" s="280"/>
      <c r="H125" s="280"/>
    </row>
    <row r="126" spans="1:10" ht="15" customHeight="1" x14ac:dyDescent="0.2">
      <c r="A126" s="266"/>
      <c r="B126" s="278"/>
      <c r="C126" s="229" t="s">
        <v>6</v>
      </c>
      <c r="D126" s="229"/>
      <c r="E126" s="229"/>
      <c r="F126" s="229"/>
      <c r="G126" s="229"/>
      <c r="H126" s="229"/>
    </row>
    <row r="127" spans="1:10" ht="15" customHeight="1" x14ac:dyDescent="0.2">
      <c r="A127" s="266"/>
      <c r="B127" s="278"/>
      <c r="C127" s="104" t="s">
        <v>372</v>
      </c>
      <c r="D127" s="162" t="s">
        <v>10</v>
      </c>
      <c r="E127" s="162" t="s">
        <v>138</v>
      </c>
      <c r="F127" s="14">
        <f>'Додаток 1 2025-2027'!G24</f>
        <v>33461.281999999999</v>
      </c>
      <c r="G127" s="14">
        <f>'Додаток 1 2025-2027'!H24</f>
        <v>0</v>
      </c>
      <c r="H127" s="14">
        <f>'Додаток 1 2025-2027'!I24</f>
        <v>0</v>
      </c>
    </row>
    <row r="128" spans="1:10" ht="15" customHeight="1" x14ac:dyDescent="0.2">
      <c r="A128" s="266"/>
      <c r="B128" s="278"/>
      <c r="C128" s="229" t="s">
        <v>7</v>
      </c>
      <c r="D128" s="229"/>
      <c r="E128" s="229"/>
      <c r="F128" s="229"/>
      <c r="G128" s="229"/>
      <c r="H128" s="229"/>
    </row>
    <row r="129" spans="1:8" ht="15" customHeight="1" x14ac:dyDescent="0.2">
      <c r="A129" s="266"/>
      <c r="B129" s="278"/>
      <c r="C129" s="10" t="s">
        <v>198</v>
      </c>
      <c r="D129" s="162" t="s">
        <v>117</v>
      </c>
      <c r="E129" s="162" t="s">
        <v>11</v>
      </c>
      <c r="F129" s="113">
        <v>1</v>
      </c>
      <c r="G129" s="14"/>
      <c r="H129" s="113"/>
    </row>
    <row r="130" spans="1:8" ht="15" customHeight="1" x14ac:dyDescent="0.2">
      <c r="A130" s="266"/>
      <c r="B130" s="278"/>
      <c r="C130" s="228" t="s">
        <v>8</v>
      </c>
      <c r="D130" s="228"/>
      <c r="E130" s="228"/>
      <c r="F130" s="228"/>
      <c r="G130" s="228"/>
      <c r="H130" s="228"/>
    </row>
    <row r="131" spans="1:8" ht="15" customHeight="1" x14ac:dyDescent="0.2">
      <c r="A131" s="266"/>
      <c r="B131" s="278"/>
      <c r="C131" s="10" t="s">
        <v>199</v>
      </c>
      <c r="D131" s="167" t="s">
        <v>18</v>
      </c>
      <c r="E131" s="162" t="s">
        <v>274</v>
      </c>
      <c r="F131" s="14">
        <f>F127/F129</f>
        <v>33461.281999999999</v>
      </c>
      <c r="G131" s="14"/>
      <c r="H131" s="14"/>
    </row>
    <row r="132" spans="1:8" ht="15" customHeight="1" x14ac:dyDescent="0.2">
      <c r="A132" s="266"/>
      <c r="B132" s="278"/>
      <c r="C132" s="228" t="s">
        <v>9</v>
      </c>
      <c r="D132" s="228"/>
      <c r="E132" s="228"/>
      <c r="F132" s="228"/>
      <c r="G132" s="228"/>
      <c r="H132" s="228"/>
    </row>
    <row r="133" spans="1:8" ht="15" customHeight="1" x14ac:dyDescent="0.2">
      <c r="A133" s="267"/>
      <c r="B133" s="278"/>
      <c r="C133" s="10" t="s">
        <v>133</v>
      </c>
      <c r="D133" s="167" t="s">
        <v>20</v>
      </c>
      <c r="E133" s="167" t="s">
        <v>19</v>
      </c>
      <c r="F133" s="162">
        <v>100</v>
      </c>
      <c r="G133" s="162"/>
      <c r="H133" s="162"/>
    </row>
    <row r="134" spans="1:8" ht="27" customHeight="1" x14ac:dyDescent="0.2">
      <c r="A134" s="265" t="s">
        <v>84</v>
      </c>
      <c r="B134" s="245" t="s">
        <v>147</v>
      </c>
      <c r="C134" s="234" t="str">
        <f>'Додаток 1 2025-2027'!B25</f>
        <v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v>
      </c>
      <c r="D134" s="234"/>
      <c r="E134" s="234"/>
      <c r="F134" s="234"/>
      <c r="G134" s="234"/>
      <c r="H134" s="234"/>
    </row>
    <row r="135" spans="1:8" ht="15" customHeight="1" x14ac:dyDescent="0.2">
      <c r="A135" s="266"/>
      <c r="B135" s="245"/>
      <c r="C135" s="235" t="s">
        <v>6</v>
      </c>
      <c r="D135" s="235"/>
      <c r="E135" s="235"/>
      <c r="F135" s="235"/>
      <c r="G135" s="235"/>
      <c r="H135" s="235"/>
    </row>
    <row r="136" spans="1:8" ht="27.75" customHeight="1" x14ac:dyDescent="0.2">
      <c r="A136" s="266"/>
      <c r="B136" s="245"/>
      <c r="C136" s="1" t="s">
        <v>373</v>
      </c>
      <c r="D136" s="162" t="s">
        <v>32</v>
      </c>
      <c r="E136" s="162" t="s">
        <v>138</v>
      </c>
      <c r="F136" s="14">
        <f>'Додаток 1 2025-2027'!G25</f>
        <v>0</v>
      </c>
      <c r="G136" s="14">
        <f>'Додаток 1 2025-2027'!H25</f>
        <v>0</v>
      </c>
      <c r="H136" s="14">
        <f>'Додаток 1 2025-2027'!I25</f>
        <v>249.982</v>
      </c>
    </row>
    <row r="137" spans="1:8" ht="15" customHeight="1" x14ac:dyDescent="0.25">
      <c r="A137" s="266"/>
      <c r="B137" s="245"/>
      <c r="C137" s="276" t="s">
        <v>7</v>
      </c>
      <c r="D137" s="276"/>
      <c r="E137" s="276"/>
      <c r="F137" s="276"/>
      <c r="G137" s="276"/>
      <c r="H137" s="276"/>
    </row>
    <row r="138" spans="1:8" ht="15" customHeight="1" x14ac:dyDescent="0.2">
      <c r="A138" s="266"/>
      <c r="B138" s="245"/>
      <c r="C138" s="10" t="s">
        <v>311</v>
      </c>
      <c r="D138" s="162" t="s">
        <v>18</v>
      </c>
      <c r="E138" s="162" t="s">
        <v>11</v>
      </c>
      <c r="F138" s="113"/>
      <c r="G138" s="113"/>
      <c r="H138" s="113">
        <v>1</v>
      </c>
    </row>
    <row r="139" spans="1:8" ht="15" customHeight="1" x14ac:dyDescent="0.2">
      <c r="A139" s="266"/>
      <c r="B139" s="245"/>
      <c r="C139" s="228" t="s">
        <v>8</v>
      </c>
      <c r="D139" s="228"/>
      <c r="E139" s="228"/>
      <c r="F139" s="228"/>
      <c r="G139" s="228"/>
      <c r="H139" s="228"/>
    </row>
    <row r="140" spans="1:8" ht="26.45" customHeight="1" x14ac:dyDescent="0.2">
      <c r="A140" s="266"/>
      <c r="B140" s="245"/>
      <c r="C140" s="10" t="s">
        <v>343</v>
      </c>
      <c r="D140" s="162" t="s">
        <v>18</v>
      </c>
      <c r="E140" s="162" t="s">
        <v>295</v>
      </c>
      <c r="F140" s="14"/>
      <c r="G140" s="14"/>
      <c r="H140" s="14">
        <f>H136/H138</f>
        <v>249.982</v>
      </c>
    </row>
    <row r="141" spans="1:8" ht="15" customHeight="1" x14ac:dyDescent="0.2">
      <c r="A141" s="266"/>
      <c r="B141" s="245"/>
      <c r="C141" s="228" t="s">
        <v>9</v>
      </c>
      <c r="D141" s="228"/>
      <c r="E141" s="228"/>
      <c r="F141" s="228"/>
      <c r="G141" s="228"/>
      <c r="H141" s="228"/>
    </row>
    <row r="142" spans="1:8" ht="15" customHeight="1" x14ac:dyDescent="0.2">
      <c r="A142" s="267"/>
      <c r="B142" s="245"/>
      <c r="C142" s="10" t="s">
        <v>313</v>
      </c>
      <c r="D142" s="162" t="s">
        <v>20</v>
      </c>
      <c r="E142" s="162" t="s">
        <v>19</v>
      </c>
      <c r="F142" s="162"/>
      <c r="G142" s="162"/>
      <c r="H142" s="162">
        <v>100</v>
      </c>
    </row>
    <row r="143" spans="1:8" ht="28.9" customHeight="1" x14ac:dyDescent="0.2">
      <c r="A143" s="265" t="s">
        <v>85</v>
      </c>
      <c r="B143" s="245" t="s">
        <v>45</v>
      </c>
      <c r="C143" s="234" t="str">
        <f>'Додаток 1 2025-2027'!B26</f>
        <v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v>
      </c>
      <c r="D143" s="234"/>
      <c r="E143" s="234"/>
      <c r="F143" s="234"/>
      <c r="G143" s="234"/>
      <c r="H143" s="234"/>
    </row>
    <row r="144" spans="1:8" ht="15" customHeight="1" x14ac:dyDescent="0.2">
      <c r="A144" s="266"/>
      <c r="B144" s="245"/>
      <c r="C144" s="235" t="s">
        <v>6</v>
      </c>
      <c r="D144" s="235"/>
      <c r="E144" s="235"/>
      <c r="F144" s="235"/>
      <c r="G144" s="235"/>
      <c r="H144" s="235"/>
    </row>
    <row r="145" spans="1:8" ht="27.75" customHeight="1" x14ac:dyDescent="0.2">
      <c r="A145" s="266"/>
      <c r="B145" s="245"/>
      <c r="C145" s="1" t="s">
        <v>374</v>
      </c>
      <c r="D145" s="165" t="s">
        <v>32</v>
      </c>
      <c r="E145" s="165" t="s">
        <v>138</v>
      </c>
      <c r="F145" s="14">
        <f>'Додаток 1 2025-2027'!G26</f>
        <v>0</v>
      </c>
      <c r="G145" s="14">
        <f>'Додаток 1 2025-2027'!H26</f>
        <v>0</v>
      </c>
      <c r="H145" s="14">
        <f>'Додаток 1 2025-2027'!I26</f>
        <v>99.319000000000003</v>
      </c>
    </row>
    <row r="146" spans="1:8" ht="15" customHeight="1" x14ac:dyDescent="0.2">
      <c r="A146" s="266"/>
      <c r="B146" s="245"/>
      <c r="C146" s="235" t="s">
        <v>7</v>
      </c>
      <c r="D146" s="235"/>
      <c r="E146" s="235"/>
      <c r="F146" s="235"/>
      <c r="G146" s="235"/>
      <c r="H146" s="235"/>
    </row>
    <row r="147" spans="1:8" ht="15" customHeight="1" x14ac:dyDescent="0.2">
      <c r="A147" s="266"/>
      <c r="B147" s="245"/>
      <c r="C147" s="10" t="s">
        <v>311</v>
      </c>
      <c r="D147" s="162" t="s">
        <v>18</v>
      </c>
      <c r="E147" s="162" t="s">
        <v>11</v>
      </c>
      <c r="F147" s="113"/>
      <c r="G147" s="113"/>
      <c r="H147" s="113">
        <v>1</v>
      </c>
    </row>
    <row r="148" spans="1:8" ht="15" customHeight="1" x14ac:dyDescent="0.2">
      <c r="A148" s="266"/>
      <c r="B148" s="245"/>
      <c r="C148" s="228" t="s">
        <v>8</v>
      </c>
      <c r="D148" s="228"/>
      <c r="E148" s="228"/>
      <c r="F148" s="228"/>
      <c r="G148" s="228"/>
      <c r="H148" s="228"/>
    </row>
    <row r="149" spans="1:8" ht="28.15" customHeight="1" x14ac:dyDescent="0.2">
      <c r="A149" s="266"/>
      <c r="B149" s="245"/>
      <c r="C149" s="10" t="s">
        <v>344</v>
      </c>
      <c r="D149" s="162" t="s">
        <v>18</v>
      </c>
      <c r="E149" s="162" t="s">
        <v>274</v>
      </c>
      <c r="F149" s="14"/>
      <c r="G149" s="14"/>
      <c r="H149" s="14">
        <f>H145/H147</f>
        <v>99.319000000000003</v>
      </c>
    </row>
    <row r="150" spans="1:8" ht="15" customHeight="1" x14ac:dyDescent="0.2">
      <c r="A150" s="266"/>
      <c r="B150" s="245"/>
      <c r="C150" s="235" t="s">
        <v>9</v>
      </c>
      <c r="D150" s="235"/>
      <c r="E150" s="235"/>
      <c r="F150" s="235"/>
      <c r="G150" s="235"/>
      <c r="H150" s="235"/>
    </row>
    <row r="151" spans="1:8" ht="15" customHeight="1" x14ac:dyDescent="0.2">
      <c r="A151" s="267"/>
      <c r="B151" s="245"/>
      <c r="C151" s="1" t="s">
        <v>313</v>
      </c>
      <c r="D151" s="165" t="s">
        <v>20</v>
      </c>
      <c r="E151" s="165" t="s">
        <v>19</v>
      </c>
      <c r="F151" s="165"/>
      <c r="G151" s="165"/>
      <c r="H151" s="165">
        <v>100</v>
      </c>
    </row>
    <row r="152" spans="1:8" ht="15" customHeight="1" x14ac:dyDescent="0.2">
      <c r="A152" s="265" t="s">
        <v>86</v>
      </c>
      <c r="B152" s="245" t="s">
        <v>201</v>
      </c>
      <c r="C152" s="234" t="str">
        <f>'Додаток 1 2025-2027'!B27</f>
        <v>Коригування проєктної документації "Будівництво мереж водопостачання у мікрорайоні 1.7 м. Южного Одеської області"</v>
      </c>
      <c r="D152" s="234"/>
      <c r="E152" s="234"/>
      <c r="F152" s="234"/>
      <c r="G152" s="234"/>
      <c r="H152" s="234"/>
    </row>
    <row r="153" spans="1:8" ht="15" customHeight="1" x14ac:dyDescent="0.2">
      <c r="A153" s="266"/>
      <c r="B153" s="245"/>
      <c r="C153" s="235" t="s">
        <v>6</v>
      </c>
      <c r="D153" s="235"/>
      <c r="E153" s="235"/>
      <c r="F153" s="235"/>
      <c r="G153" s="235"/>
      <c r="H153" s="235"/>
    </row>
    <row r="154" spans="1:8" ht="25.15" customHeight="1" x14ac:dyDescent="0.2">
      <c r="A154" s="266"/>
      <c r="B154" s="245"/>
      <c r="C154" s="10" t="s">
        <v>375</v>
      </c>
      <c r="D154" s="162" t="s">
        <v>32</v>
      </c>
      <c r="E154" s="162" t="s">
        <v>138</v>
      </c>
      <c r="F154" s="14">
        <f>'Додаток 1 2025-2027'!G27</f>
        <v>0</v>
      </c>
      <c r="G154" s="14">
        <f>'Додаток 1 2025-2027'!H27</f>
        <v>0</v>
      </c>
      <c r="H154" s="14">
        <f>'Додаток 1 2025-2027'!I27</f>
        <v>239.87700000000001</v>
      </c>
    </row>
    <row r="155" spans="1:8" ht="15" customHeight="1" x14ac:dyDescent="0.2">
      <c r="A155" s="266"/>
      <c r="B155" s="245"/>
      <c r="C155" s="228" t="s">
        <v>7</v>
      </c>
      <c r="D155" s="228"/>
      <c r="E155" s="228"/>
      <c r="F155" s="228"/>
      <c r="G155" s="228"/>
      <c r="H155" s="228"/>
    </row>
    <row r="156" spans="1:8" ht="15" customHeight="1" x14ac:dyDescent="0.2">
      <c r="A156" s="266"/>
      <c r="B156" s="245"/>
      <c r="C156" s="10" t="s">
        <v>277</v>
      </c>
      <c r="D156" s="162" t="s">
        <v>18</v>
      </c>
      <c r="E156" s="162" t="s">
        <v>11</v>
      </c>
      <c r="F156" s="113"/>
      <c r="G156" s="113"/>
      <c r="H156" s="113">
        <v>1</v>
      </c>
    </row>
    <row r="157" spans="1:8" ht="15" customHeight="1" x14ac:dyDescent="0.2">
      <c r="A157" s="266"/>
      <c r="B157" s="245"/>
      <c r="C157" s="228" t="s">
        <v>8</v>
      </c>
      <c r="D157" s="228"/>
      <c r="E157" s="228"/>
      <c r="F157" s="228"/>
      <c r="G157" s="228"/>
      <c r="H157" s="228"/>
    </row>
    <row r="158" spans="1:8" ht="15" customHeight="1" x14ac:dyDescent="0.2">
      <c r="A158" s="266"/>
      <c r="B158" s="245"/>
      <c r="C158" s="10" t="s">
        <v>278</v>
      </c>
      <c r="D158" s="162" t="s">
        <v>18</v>
      </c>
      <c r="E158" s="162" t="s">
        <v>274</v>
      </c>
      <c r="F158" s="14"/>
      <c r="G158" s="14"/>
      <c r="H158" s="14">
        <f>H154/H156</f>
        <v>239.87700000000001</v>
      </c>
    </row>
    <row r="159" spans="1:8" ht="15" customHeight="1" x14ac:dyDescent="0.2">
      <c r="A159" s="266"/>
      <c r="B159" s="245"/>
      <c r="C159" s="228" t="s">
        <v>9</v>
      </c>
      <c r="D159" s="228"/>
      <c r="E159" s="228"/>
      <c r="F159" s="228"/>
      <c r="G159" s="228"/>
      <c r="H159" s="228"/>
    </row>
    <row r="160" spans="1:8" ht="15" customHeight="1" x14ac:dyDescent="0.2">
      <c r="A160" s="267"/>
      <c r="B160" s="245"/>
      <c r="C160" s="10" t="s">
        <v>279</v>
      </c>
      <c r="D160" s="162" t="s">
        <v>20</v>
      </c>
      <c r="E160" s="162" t="s">
        <v>19</v>
      </c>
      <c r="F160" s="162"/>
      <c r="G160" s="162"/>
      <c r="H160" s="162">
        <v>100</v>
      </c>
    </row>
    <row r="161" spans="1:8" ht="15" customHeight="1" x14ac:dyDescent="0.2">
      <c r="A161" s="265" t="s">
        <v>126</v>
      </c>
      <c r="B161" s="245" t="s">
        <v>201</v>
      </c>
      <c r="C161" s="234" t="str">
        <f>'Додаток 1 2025-2027'!B28</f>
        <v>Коригування проєктної  документації "Будівництво мереж зливової каналізації у мікрорайоні 1.7 м. Южного Одеської області"</v>
      </c>
      <c r="D161" s="234"/>
      <c r="E161" s="234"/>
      <c r="F161" s="234"/>
      <c r="G161" s="234"/>
      <c r="H161" s="234"/>
    </row>
    <row r="162" spans="1:8" ht="15" customHeight="1" x14ac:dyDescent="0.2">
      <c r="A162" s="266"/>
      <c r="B162" s="245"/>
      <c r="C162" s="235" t="s">
        <v>6</v>
      </c>
      <c r="D162" s="235"/>
      <c r="E162" s="235"/>
      <c r="F162" s="235"/>
      <c r="G162" s="235"/>
      <c r="H162" s="235"/>
    </row>
    <row r="163" spans="1:8" ht="24.6" customHeight="1" x14ac:dyDescent="0.2">
      <c r="A163" s="266"/>
      <c r="B163" s="245"/>
      <c r="C163" s="10" t="s">
        <v>375</v>
      </c>
      <c r="D163" s="162" t="s">
        <v>32</v>
      </c>
      <c r="E163" s="162" t="s">
        <v>138</v>
      </c>
      <c r="F163" s="14">
        <f>'Додаток 1 2025-2027'!G28</f>
        <v>0</v>
      </c>
      <c r="G163" s="14">
        <f>'Додаток 1 2025-2027'!H28</f>
        <v>0</v>
      </c>
      <c r="H163" s="14">
        <f>'Додаток 1 2025-2027'!I28</f>
        <v>238.708</v>
      </c>
    </row>
    <row r="164" spans="1:8" ht="15" customHeight="1" x14ac:dyDescent="0.2">
      <c r="A164" s="266"/>
      <c r="B164" s="245"/>
      <c r="C164" s="228" t="s">
        <v>7</v>
      </c>
      <c r="D164" s="228"/>
      <c r="E164" s="228"/>
      <c r="F164" s="228"/>
      <c r="G164" s="228"/>
      <c r="H164" s="228"/>
    </row>
    <row r="165" spans="1:8" ht="15" customHeight="1" x14ac:dyDescent="0.2">
      <c r="A165" s="266"/>
      <c r="B165" s="245"/>
      <c r="C165" s="10" t="s">
        <v>277</v>
      </c>
      <c r="D165" s="162" t="s">
        <v>18</v>
      </c>
      <c r="E165" s="162" t="s">
        <v>11</v>
      </c>
      <c r="F165" s="113"/>
      <c r="G165" s="113"/>
      <c r="H165" s="113">
        <v>1</v>
      </c>
    </row>
    <row r="166" spans="1:8" ht="15" customHeight="1" x14ac:dyDescent="0.2">
      <c r="A166" s="266"/>
      <c r="B166" s="245"/>
      <c r="C166" s="228" t="s">
        <v>8</v>
      </c>
      <c r="D166" s="228"/>
      <c r="E166" s="228"/>
      <c r="F166" s="228"/>
      <c r="G166" s="228"/>
      <c r="H166" s="228"/>
    </row>
    <row r="167" spans="1:8" ht="15" customHeight="1" x14ac:dyDescent="0.2">
      <c r="A167" s="266"/>
      <c r="B167" s="245"/>
      <c r="C167" s="10" t="s">
        <v>278</v>
      </c>
      <c r="D167" s="162" t="s">
        <v>18</v>
      </c>
      <c r="E167" s="162" t="s">
        <v>274</v>
      </c>
      <c r="F167" s="14"/>
      <c r="G167" s="14"/>
      <c r="H167" s="14">
        <f>H163/H165</f>
        <v>238.708</v>
      </c>
    </row>
    <row r="168" spans="1:8" ht="15" customHeight="1" x14ac:dyDescent="0.2">
      <c r="A168" s="266"/>
      <c r="B168" s="245"/>
      <c r="C168" s="228" t="s">
        <v>9</v>
      </c>
      <c r="D168" s="228"/>
      <c r="E168" s="228"/>
      <c r="F168" s="228"/>
      <c r="G168" s="228"/>
      <c r="H168" s="228"/>
    </row>
    <row r="169" spans="1:8" ht="15" customHeight="1" x14ac:dyDescent="0.2">
      <c r="A169" s="267"/>
      <c r="B169" s="245"/>
      <c r="C169" s="10" t="s">
        <v>279</v>
      </c>
      <c r="D169" s="162" t="s">
        <v>20</v>
      </c>
      <c r="E169" s="162" t="s">
        <v>19</v>
      </c>
      <c r="F169" s="162"/>
      <c r="G169" s="162"/>
      <c r="H169" s="162">
        <v>100</v>
      </c>
    </row>
    <row r="170" spans="1:8" ht="15" customHeight="1" x14ac:dyDescent="0.2">
      <c r="A170" s="265" t="s">
        <v>127</v>
      </c>
      <c r="B170" s="245" t="s">
        <v>201</v>
      </c>
      <c r="C170" s="234" t="str">
        <f>'Додаток 1 2025-2027'!B29</f>
        <v>Коригування проєктної документації "Будівництво мереж господарсько-побутової каналізації у мікрорайоні 1.7 м. Южного Одеської області"</v>
      </c>
      <c r="D170" s="234"/>
      <c r="E170" s="234"/>
      <c r="F170" s="234"/>
      <c r="G170" s="234"/>
      <c r="H170" s="234"/>
    </row>
    <row r="171" spans="1:8" ht="15" customHeight="1" x14ac:dyDescent="0.2">
      <c r="A171" s="266"/>
      <c r="B171" s="245"/>
      <c r="C171" s="235" t="s">
        <v>6</v>
      </c>
      <c r="D171" s="235"/>
      <c r="E171" s="235"/>
      <c r="F171" s="235"/>
      <c r="G171" s="235"/>
      <c r="H171" s="235"/>
    </row>
    <row r="172" spans="1:8" ht="18" customHeight="1" x14ac:dyDescent="0.2">
      <c r="A172" s="266"/>
      <c r="B172" s="245"/>
      <c r="C172" s="10" t="s">
        <v>375</v>
      </c>
      <c r="D172" s="162" t="s">
        <v>32</v>
      </c>
      <c r="E172" s="162" t="s">
        <v>138</v>
      </c>
      <c r="F172" s="14">
        <f>'Додаток 1 2025-2027'!G29</f>
        <v>0</v>
      </c>
      <c r="G172" s="14">
        <f>'Додаток 1 2025-2027'!H29</f>
        <v>0</v>
      </c>
      <c r="H172" s="14">
        <f>'Додаток 1 2025-2027'!I29</f>
        <v>238.74799999999999</v>
      </c>
    </row>
    <row r="173" spans="1:8" ht="15" customHeight="1" x14ac:dyDescent="0.2">
      <c r="A173" s="266"/>
      <c r="B173" s="245"/>
      <c r="C173" s="228" t="s">
        <v>7</v>
      </c>
      <c r="D173" s="228"/>
      <c r="E173" s="228"/>
      <c r="F173" s="228"/>
      <c r="G173" s="228"/>
      <c r="H173" s="228"/>
    </row>
    <row r="174" spans="1:8" ht="15" customHeight="1" x14ac:dyDescent="0.2">
      <c r="A174" s="266"/>
      <c r="B174" s="245"/>
      <c r="C174" s="10" t="s">
        <v>277</v>
      </c>
      <c r="D174" s="162" t="s">
        <v>18</v>
      </c>
      <c r="E174" s="162" t="s">
        <v>11</v>
      </c>
      <c r="F174" s="113"/>
      <c r="G174" s="113"/>
      <c r="H174" s="113">
        <v>1</v>
      </c>
    </row>
    <row r="175" spans="1:8" ht="15" customHeight="1" x14ac:dyDescent="0.2">
      <c r="A175" s="266"/>
      <c r="B175" s="245"/>
      <c r="C175" s="228" t="s">
        <v>8</v>
      </c>
      <c r="D175" s="228"/>
      <c r="E175" s="228"/>
      <c r="F175" s="228"/>
      <c r="G175" s="228"/>
      <c r="H175" s="228"/>
    </row>
    <row r="176" spans="1:8" ht="15" customHeight="1" x14ac:dyDescent="0.2">
      <c r="A176" s="266"/>
      <c r="B176" s="245"/>
      <c r="C176" s="10" t="s">
        <v>278</v>
      </c>
      <c r="D176" s="162" t="s">
        <v>18</v>
      </c>
      <c r="E176" s="162" t="s">
        <v>274</v>
      </c>
      <c r="F176" s="14"/>
      <c r="G176" s="14"/>
      <c r="H176" s="14">
        <f>H172/H174</f>
        <v>238.74799999999999</v>
      </c>
    </row>
    <row r="177" spans="1:8" ht="15" customHeight="1" x14ac:dyDescent="0.2">
      <c r="A177" s="266"/>
      <c r="B177" s="245"/>
      <c r="C177" s="228" t="s">
        <v>9</v>
      </c>
      <c r="D177" s="228"/>
      <c r="E177" s="228"/>
      <c r="F177" s="228"/>
      <c r="G177" s="228"/>
      <c r="H177" s="228"/>
    </row>
    <row r="178" spans="1:8" ht="15" customHeight="1" x14ac:dyDescent="0.2">
      <c r="A178" s="267"/>
      <c r="B178" s="245"/>
      <c r="C178" s="10" t="s">
        <v>279</v>
      </c>
      <c r="D178" s="162" t="s">
        <v>20</v>
      </c>
      <c r="E178" s="162" t="s">
        <v>19</v>
      </c>
      <c r="F178" s="162"/>
      <c r="G178" s="162"/>
      <c r="H178" s="162">
        <v>100</v>
      </c>
    </row>
    <row r="179" spans="1:8" ht="31.5" customHeight="1" x14ac:dyDescent="0.2">
      <c r="A179" s="273" t="s">
        <v>128</v>
      </c>
      <c r="B179" s="232" t="s">
        <v>45</v>
      </c>
      <c r="C179" s="234" t="str">
        <f>'Додаток 1 2025-2027'!B30</f>
        <v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v>
      </c>
      <c r="D179" s="234"/>
      <c r="E179" s="234"/>
      <c r="F179" s="234"/>
      <c r="G179" s="234"/>
      <c r="H179" s="234"/>
    </row>
    <row r="180" spans="1:8" ht="15" customHeight="1" x14ac:dyDescent="0.2">
      <c r="A180" s="274"/>
      <c r="B180" s="232"/>
      <c r="C180" s="229" t="s">
        <v>6</v>
      </c>
      <c r="D180" s="229"/>
      <c r="E180" s="229"/>
      <c r="F180" s="229"/>
      <c r="G180" s="229"/>
      <c r="H180" s="229"/>
    </row>
    <row r="181" spans="1:8" ht="27" customHeight="1" x14ac:dyDescent="0.2">
      <c r="A181" s="274"/>
      <c r="B181" s="232"/>
      <c r="C181" s="104" t="s">
        <v>373</v>
      </c>
      <c r="D181" s="120" t="s">
        <v>10</v>
      </c>
      <c r="E181" s="120" t="s">
        <v>138</v>
      </c>
      <c r="F181" s="111">
        <f>'Додаток 1 2025-2027'!G30</f>
        <v>0</v>
      </c>
      <c r="G181" s="111">
        <f>'Додаток 1 2025-2027'!H30</f>
        <v>0</v>
      </c>
      <c r="H181" s="111">
        <f>'Додаток 1 2025-2027'!I30</f>
        <v>238.70699999999999</v>
      </c>
    </row>
    <row r="182" spans="1:8" ht="15" customHeight="1" x14ac:dyDescent="0.2">
      <c r="A182" s="274"/>
      <c r="B182" s="232"/>
      <c r="C182" s="229" t="s">
        <v>7</v>
      </c>
      <c r="D182" s="229"/>
      <c r="E182" s="229"/>
      <c r="F182" s="229"/>
      <c r="G182" s="229"/>
      <c r="H182" s="229"/>
    </row>
    <row r="183" spans="1:8" ht="15" customHeight="1" x14ac:dyDescent="0.2">
      <c r="A183" s="274"/>
      <c r="B183" s="232"/>
      <c r="C183" s="10" t="s">
        <v>311</v>
      </c>
      <c r="D183" s="162" t="s">
        <v>18</v>
      </c>
      <c r="E183" s="162" t="s">
        <v>125</v>
      </c>
      <c r="F183" s="93"/>
      <c r="G183" s="93"/>
      <c r="H183" s="169">
        <v>1</v>
      </c>
    </row>
    <row r="184" spans="1:8" ht="15" customHeight="1" x14ac:dyDescent="0.2">
      <c r="A184" s="274"/>
      <c r="B184" s="232"/>
      <c r="C184" s="228" t="s">
        <v>8</v>
      </c>
      <c r="D184" s="228"/>
      <c r="E184" s="228"/>
      <c r="F184" s="228"/>
      <c r="G184" s="228"/>
      <c r="H184" s="228"/>
    </row>
    <row r="185" spans="1:8" ht="27.6" customHeight="1" x14ac:dyDescent="0.2">
      <c r="A185" s="274"/>
      <c r="B185" s="232"/>
      <c r="C185" s="10" t="s">
        <v>343</v>
      </c>
      <c r="D185" s="166" t="s">
        <v>18</v>
      </c>
      <c r="E185" s="166" t="s">
        <v>273</v>
      </c>
      <c r="F185" s="106"/>
      <c r="G185" s="111"/>
      <c r="H185" s="11">
        <f>H181/H183</f>
        <v>238.70699999999999</v>
      </c>
    </row>
    <row r="186" spans="1:8" ht="15" customHeight="1" x14ac:dyDescent="0.2">
      <c r="A186" s="274"/>
      <c r="B186" s="232"/>
      <c r="C186" s="228" t="s">
        <v>9</v>
      </c>
      <c r="D186" s="228"/>
      <c r="E186" s="228"/>
      <c r="F186" s="228"/>
      <c r="G186" s="228"/>
      <c r="H186" s="228"/>
    </row>
    <row r="187" spans="1:8" ht="15" customHeight="1" x14ac:dyDescent="0.2">
      <c r="A187" s="275"/>
      <c r="B187" s="232"/>
      <c r="C187" s="10" t="s">
        <v>313</v>
      </c>
      <c r="D187" s="162" t="s">
        <v>20</v>
      </c>
      <c r="E187" s="162" t="s">
        <v>19</v>
      </c>
      <c r="F187" s="162"/>
      <c r="G187" s="162"/>
      <c r="H187" s="162">
        <v>100</v>
      </c>
    </row>
    <row r="188" spans="1:8" ht="30.75" customHeight="1" x14ac:dyDescent="0.2">
      <c r="A188" s="265" t="s">
        <v>148</v>
      </c>
      <c r="B188" s="231" t="s">
        <v>45</v>
      </c>
      <c r="C188" s="234" t="str">
        <f>'Додаток 1 2025-2027'!B31</f>
        <v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v>
      </c>
      <c r="D188" s="234"/>
      <c r="E188" s="234"/>
      <c r="F188" s="234"/>
      <c r="G188" s="234"/>
      <c r="H188" s="234"/>
    </row>
    <row r="189" spans="1:8" ht="17.25" customHeight="1" x14ac:dyDescent="0.2">
      <c r="A189" s="266"/>
      <c r="B189" s="231"/>
      <c r="C189" s="229" t="s">
        <v>6</v>
      </c>
      <c r="D189" s="229"/>
      <c r="E189" s="229"/>
      <c r="F189" s="229"/>
      <c r="G189" s="229"/>
      <c r="H189" s="229"/>
    </row>
    <row r="190" spans="1:8" ht="27" customHeight="1" x14ac:dyDescent="0.2">
      <c r="A190" s="266"/>
      <c r="B190" s="231"/>
      <c r="C190" s="10" t="s">
        <v>373</v>
      </c>
      <c r="D190" s="162" t="s">
        <v>32</v>
      </c>
      <c r="E190" s="162" t="s">
        <v>138</v>
      </c>
      <c r="F190" s="14">
        <f>'Додаток 1 2025-2027'!G31</f>
        <v>0</v>
      </c>
      <c r="G190" s="14">
        <f>'Додаток 1 2025-2027'!H31</f>
        <v>149.70500000000001</v>
      </c>
      <c r="H190" s="14">
        <f>'Додаток 1 2025-2027'!I31</f>
        <v>0</v>
      </c>
    </row>
    <row r="191" spans="1:8" ht="15" customHeight="1" x14ac:dyDescent="0.2">
      <c r="A191" s="266"/>
      <c r="B191" s="231"/>
      <c r="C191" s="228" t="s">
        <v>7</v>
      </c>
      <c r="D191" s="228"/>
      <c r="E191" s="228"/>
      <c r="F191" s="228"/>
      <c r="G191" s="228"/>
      <c r="H191" s="228"/>
    </row>
    <row r="192" spans="1:8" ht="15" customHeight="1" x14ac:dyDescent="0.2">
      <c r="A192" s="266"/>
      <c r="B192" s="231"/>
      <c r="C192" s="10" t="s">
        <v>311</v>
      </c>
      <c r="D192" s="162" t="s">
        <v>18</v>
      </c>
      <c r="E192" s="162" t="s">
        <v>11</v>
      </c>
      <c r="F192" s="113"/>
      <c r="G192" s="113">
        <v>1</v>
      </c>
      <c r="H192" s="113"/>
    </row>
    <row r="193" spans="1:8" ht="15" customHeight="1" x14ac:dyDescent="0.2">
      <c r="A193" s="266"/>
      <c r="B193" s="231"/>
      <c r="C193" s="228" t="s">
        <v>8</v>
      </c>
      <c r="D193" s="228"/>
      <c r="E193" s="228"/>
      <c r="F193" s="228"/>
      <c r="G193" s="228"/>
      <c r="H193" s="228"/>
    </row>
    <row r="194" spans="1:8" ht="27" customHeight="1" x14ac:dyDescent="0.2">
      <c r="A194" s="266"/>
      <c r="B194" s="231"/>
      <c r="C194" s="10" t="s">
        <v>343</v>
      </c>
      <c r="D194" s="162" t="s">
        <v>18</v>
      </c>
      <c r="E194" s="162" t="s">
        <v>274</v>
      </c>
      <c r="F194" s="14"/>
      <c r="G194" s="11">
        <f>G190/G192</f>
        <v>149.70500000000001</v>
      </c>
      <c r="H194" s="11"/>
    </row>
    <row r="195" spans="1:8" ht="15" customHeight="1" x14ac:dyDescent="0.2">
      <c r="A195" s="266"/>
      <c r="B195" s="231"/>
      <c r="C195" s="228" t="s">
        <v>9</v>
      </c>
      <c r="D195" s="228"/>
      <c r="E195" s="228"/>
      <c r="F195" s="228"/>
      <c r="G195" s="228"/>
      <c r="H195" s="228"/>
    </row>
    <row r="196" spans="1:8" ht="15" customHeight="1" x14ac:dyDescent="0.2">
      <c r="A196" s="267"/>
      <c r="B196" s="231"/>
      <c r="C196" s="10" t="s">
        <v>313</v>
      </c>
      <c r="D196" s="162" t="s">
        <v>20</v>
      </c>
      <c r="E196" s="162" t="s">
        <v>19</v>
      </c>
      <c r="F196" s="162"/>
      <c r="G196" s="162">
        <v>100</v>
      </c>
      <c r="H196" s="162">
        <v>100</v>
      </c>
    </row>
    <row r="197" spans="1:8" ht="30" customHeight="1" x14ac:dyDescent="0.2">
      <c r="A197" s="265" t="s">
        <v>149</v>
      </c>
      <c r="B197" s="271" t="s">
        <v>45</v>
      </c>
      <c r="C197" s="234" t="str">
        <f>'Додаток 1 2025-2027'!B32</f>
        <v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v>
      </c>
      <c r="D197" s="234"/>
      <c r="E197" s="234"/>
      <c r="F197" s="234"/>
      <c r="G197" s="234"/>
      <c r="H197" s="234"/>
    </row>
    <row r="198" spans="1:8" ht="15" customHeight="1" x14ac:dyDescent="0.2">
      <c r="A198" s="266"/>
      <c r="B198" s="272"/>
      <c r="C198" s="235" t="s">
        <v>6</v>
      </c>
      <c r="D198" s="235"/>
      <c r="E198" s="235"/>
      <c r="F198" s="235"/>
      <c r="G198" s="235"/>
      <c r="H198" s="235"/>
    </row>
    <row r="199" spans="1:8" ht="24.6" customHeight="1" x14ac:dyDescent="0.2">
      <c r="A199" s="266"/>
      <c r="B199" s="272"/>
      <c r="C199" s="10" t="s">
        <v>375</v>
      </c>
      <c r="D199" s="162" t="s">
        <v>32</v>
      </c>
      <c r="E199" s="167" t="s">
        <v>138</v>
      </c>
      <c r="F199" s="14"/>
      <c r="G199" s="14">
        <f>'Додаток 1 2025-2027'!H32</f>
        <v>87.42</v>
      </c>
      <c r="H199" s="14">
        <f>'Додаток 1 2025-2027'!I32</f>
        <v>0</v>
      </c>
    </row>
    <row r="200" spans="1:8" ht="15" customHeight="1" x14ac:dyDescent="0.2">
      <c r="A200" s="266"/>
      <c r="B200" s="272"/>
      <c r="C200" s="228" t="s">
        <v>7</v>
      </c>
      <c r="D200" s="228"/>
      <c r="E200" s="228"/>
      <c r="F200" s="228"/>
      <c r="G200" s="228"/>
      <c r="H200" s="228"/>
    </row>
    <row r="201" spans="1:8" ht="15" customHeight="1" x14ac:dyDescent="0.25">
      <c r="A201" s="266"/>
      <c r="B201" s="272"/>
      <c r="C201" s="10" t="s">
        <v>277</v>
      </c>
      <c r="D201" s="162" t="s">
        <v>18</v>
      </c>
      <c r="E201" s="162" t="s">
        <v>11</v>
      </c>
      <c r="F201" s="19"/>
      <c r="G201" s="19">
        <v>1</v>
      </c>
      <c r="H201" s="19"/>
    </row>
    <row r="202" spans="1:8" ht="15" customHeight="1" x14ac:dyDescent="0.2">
      <c r="A202" s="266"/>
      <c r="B202" s="272"/>
      <c r="C202" s="228" t="s">
        <v>8</v>
      </c>
      <c r="D202" s="228"/>
      <c r="E202" s="228"/>
      <c r="F202" s="228"/>
      <c r="G202" s="228"/>
      <c r="H202" s="228"/>
    </row>
    <row r="203" spans="1:8" ht="15" customHeight="1" x14ac:dyDescent="0.2">
      <c r="A203" s="266"/>
      <c r="B203" s="272"/>
      <c r="C203" s="10" t="s">
        <v>278</v>
      </c>
      <c r="D203" s="167" t="s">
        <v>18</v>
      </c>
      <c r="E203" s="162" t="s">
        <v>284</v>
      </c>
      <c r="F203" s="14"/>
      <c r="G203" s="14">
        <f t="shared" ref="G203" si="2">G199/G201</f>
        <v>87.42</v>
      </c>
      <c r="H203" s="14"/>
    </row>
    <row r="204" spans="1:8" ht="15" customHeight="1" x14ac:dyDescent="0.2">
      <c r="A204" s="266"/>
      <c r="B204" s="272"/>
      <c r="C204" s="228" t="s">
        <v>9</v>
      </c>
      <c r="D204" s="228"/>
      <c r="E204" s="228"/>
      <c r="F204" s="228"/>
      <c r="G204" s="228"/>
      <c r="H204" s="228"/>
    </row>
    <row r="205" spans="1:8" ht="15" customHeight="1" x14ac:dyDescent="0.2">
      <c r="A205" s="267"/>
      <c r="B205" s="272"/>
      <c r="C205" s="10" t="s">
        <v>218</v>
      </c>
      <c r="D205" s="167" t="s">
        <v>20</v>
      </c>
      <c r="E205" s="167" t="s">
        <v>19</v>
      </c>
      <c r="F205" s="162"/>
      <c r="G205" s="162">
        <v>100</v>
      </c>
      <c r="H205" s="162"/>
    </row>
    <row r="206" spans="1:8" ht="15" customHeight="1" x14ac:dyDescent="0.2">
      <c r="A206" s="265" t="s">
        <v>150</v>
      </c>
      <c r="B206" s="271" t="s">
        <v>45</v>
      </c>
      <c r="C206" s="234" t="str">
        <f>'Додаток 1 2025-2027'!B33</f>
        <v>Капітальний ремонт ділянки магістрального водопроводу від колодязя В 13  до колодязя В 26 по вул. Хіміків м. Южного Одеського району Одеської області</v>
      </c>
      <c r="D206" s="234"/>
      <c r="E206" s="234"/>
      <c r="F206" s="234"/>
      <c r="G206" s="234"/>
      <c r="H206" s="234"/>
    </row>
    <row r="207" spans="1:8" ht="15" customHeight="1" x14ac:dyDescent="0.2">
      <c r="A207" s="266"/>
      <c r="B207" s="272"/>
      <c r="C207" s="235" t="s">
        <v>6</v>
      </c>
      <c r="D207" s="235"/>
      <c r="E207" s="235"/>
      <c r="F207" s="235"/>
      <c r="G207" s="235"/>
      <c r="H207" s="235"/>
    </row>
    <row r="208" spans="1:8" ht="29.25" customHeight="1" x14ac:dyDescent="0.2">
      <c r="A208" s="266"/>
      <c r="B208" s="272"/>
      <c r="C208" s="10" t="s">
        <v>376</v>
      </c>
      <c r="D208" s="162" t="s">
        <v>10</v>
      </c>
      <c r="E208" s="167" t="s">
        <v>138</v>
      </c>
      <c r="F208" s="14">
        <f>'Додаток 1 2025-2027'!G33</f>
        <v>151.47200000000001</v>
      </c>
      <c r="G208" s="14">
        <f>'Додаток 1 2025-2027'!H33</f>
        <v>0</v>
      </c>
      <c r="H208" s="14">
        <f>'Додаток 1 2025-2027'!I33</f>
        <v>0</v>
      </c>
    </row>
    <row r="209" spans="1:8" ht="15" customHeight="1" x14ac:dyDescent="0.2">
      <c r="A209" s="266"/>
      <c r="B209" s="272"/>
      <c r="C209" s="228" t="s">
        <v>7</v>
      </c>
      <c r="D209" s="228"/>
      <c r="E209" s="228"/>
      <c r="F209" s="228"/>
      <c r="G209" s="228"/>
      <c r="H209" s="228"/>
    </row>
    <row r="210" spans="1:8" ht="30" customHeight="1" x14ac:dyDescent="0.2">
      <c r="A210" s="266"/>
      <c r="B210" s="272"/>
      <c r="C210" s="10" t="s">
        <v>196</v>
      </c>
      <c r="D210" s="162" t="s">
        <v>117</v>
      </c>
      <c r="E210" s="162" t="s">
        <v>125</v>
      </c>
      <c r="F210" s="14">
        <v>0.32200000000000001</v>
      </c>
      <c r="G210" s="113"/>
      <c r="H210" s="169"/>
    </row>
    <row r="211" spans="1:8" ht="15" customHeight="1" x14ac:dyDescent="0.2">
      <c r="A211" s="266"/>
      <c r="B211" s="272"/>
      <c r="C211" s="228" t="s">
        <v>8</v>
      </c>
      <c r="D211" s="228"/>
      <c r="E211" s="228"/>
      <c r="F211" s="228"/>
      <c r="G211" s="228"/>
      <c r="H211" s="228"/>
    </row>
    <row r="212" spans="1:8" ht="29.25" customHeight="1" x14ac:dyDescent="0.2">
      <c r="A212" s="266"/>
      <c r="B212" s="272"/>
      <c r="C212" s="10" t="s">
        <v>197</v>
      </c>
      <c r="D212" s="167" t="s">
        <v>18</v>
      </c>
      <c r="E212" s="162" t="s">
        <v>273</v>
      </c>
      <c r="F212" s="11">
        <f t="shared" ref="F212" si="3">F208/F210</f>
        <v>470.40993788819878</v>
      </c>
      <c r="G212" s="11"/>
      <c r="H212" s="11"/>
    </row>
    <row r="213" spans="1:8" ht="15" customHeight="1" x14ac:dyDescent="0.2">
      <c r="A213" s="266"/>
      <c r="B213" s="272"/>
      <c r="C213" s="228" t="s">
        <v>9</v>
      </c>
      <c r="D213" s="228"/>
      <c r="E213" s="228"/>
      <c r="F213" s="228"/>
      <c r="G213" s="228"/>
      <c r="H213" s="228"/>
    </row>
    <row r="214" spans="1:8" ht="15" customHeight="1" x14ac:dyDescent="0.2">
      <c r="A214" s="267"/>
      <c r="B214" s="272"/>
      <c r="C214" s="10" t="s">
        <v>134</v>
      </c>
      <c r="D214" s="167" t="s">
        <v>20</v>
      </c>
      <c r="E214" s="167" t="s">
        <v>19</v>
      </c>
      <c r="F214" s="162">
        <v>100</v>
      </c>
      <c r="G214" s="162"/>
      <c r="H214" s="162"/>
    </row>
    <row r="215" spans="1:8" ht="31.5" customHeight="1" x14ac:dyDescent="0.2">
      <c r="A215" s="238" t="s">
        <v>151</v>
      </c>
      <c r="B215" s="232" t="s">
        <v>208</v>
      </c>
      <c r="C215" s="234" t="str">
        <f>'Додаток 1 2025-2027'!B34</f>
        <v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v>
      </c>
      <c r="D215" s="234"/>
      <c r="E215" s="234"/>
      <c r="F215" s="234"/>
      <c r="G215" s="234"/>
      <c r="H215" s="234"/>
    </row>
    <row r="216" spans="1:8" ht="15" customHeight="1" x14ac:dyDescent="0.2">
      <c r="A216" s="238"/>
      <c r="B216" s="232"/>
      <c r="C216" s="235" t="s">
        <v>6</v>
      </c>
      <c r="D216" s="235"/>
      <c r="E216" s="235"/>
      <c r="F216" s="235"/>
      <c r="G216" s="235"/>
      <c r="H216" s="235"/>
    </row>
    <row r="217" spans="1:8" ht="28.5" customHeight="1" x14ac:dyDescent="0.2">
      <c r="A217" s="238"/>
      <c r="B217" s="232"/>
      <c r="C217" s="104" t="s">
        <v>377</v>
      </c>
      <c r="D217" s="164" t="s">
        <v>18</v>
      </c>
      <c r="E217" s="164" t="s">
        <v>138</v>
      </c>
      <c r="F217" s="90">
        <f>'Додаток 1 2025-2027'!G34</f>
        <v>187.93600000000001</v>
      </c>
      <c r="G217" s="91"/>
      <c r="H217" s="90"/>
    </row>
    <row r="218" spans="1:8" ht="15" customHeight="1" x14ac:dyDescent="0.2">
      <c r="A218" s="238"/>
      <c r="B218" s="232"/>
      <c r="C218" s="235" t="s">
        <v>7</v>
      </c>
      <c r="D218" s="235"/>
      <c r="E218" s="235"/>
      <c r="F218" s="235"/>
      <c r="G218" s="235"/>
      <c r="H218" s="235"/>
    </row>
    <row r="219" spans="1:8" ht="15" customHeight="1" x14ac:dyDescent="0.2">
      <c r="A219" s="238"/>
      <c r="B219" s="232"/>
      <c r="C219" s="104" t="s">
        <v>224</v>
      </c>
      <c r="D219" s="165" t="s">
        <v>18</v>
      </c>
      <c r="E219" s="165" t="s">
        <v>296</v>
      </c>
      <c r="F219" s="91">
        <v>24.599</v>
      </c>
      <c r="G219" s="91"/>
      <c r="H219" s="91"/>
    </row>
    <row r="220" spans="1:8" ht="15" customHeight="1" x14ac:dyDescent="0.2">
      <c r="A220" s="238"/>
      <c r="B220" s="232"/>
      <c r="C220" s="235" t="s">
        <v>8</v>
      </c>
      <c r="D220" s="235"/>
      <c r="E220" s="235"/>
      <c r="F220" s="235"/>
      <c r="G220" s="235"/>
      <c r="H220" s="235"/>
    </row>
    <row r="221" spans="1:8" ht="30.6" customHeight="1" x14ac:dyDescent="0.2">
      <c r="A221" s="238"/>
      <c r="B221" s="232"/>
      <c r="C221" s="104" t="s">
        <v>228</v>
      </c>
      <c r="D221" s="165" t="s">
        <v>18</v>
      </c>
      <c r="E221" s="165" t="s">
        <v>297</v>
      </c>
      <c r="F221" s="91">
        <f>F217/F219</f>
        <v>7.6399853652587506</v>
      </c>
      <c r="G221" s="91"/>
      <c r="H221" s="91"/>
    </row>
    <row r="222" spans="1:8" ht="15" customHeight="1" x14ac:dyDescent="0.2">
      <c r="A222" s="238"/>
      <c r="B222" s="232"/>
      <c r="C222" s="235" t="s">
        <v>9</v>
      </c>
      <c r="D222" s="235"/>
      <c r="E222" s="235"/>
      <c r="F222" s="235"/>
      <c r="G222" s="235"/>
      <c r="H222" s="235"/>
    </row>
    <row r="223" spans="1:8" ht="30" customHeight="1" x14ac:dyDescent="0.2">
      <c r="A223" s="238"/>
      <c r="B223" s="232"/>
      <c r="C223" s="1" t="s">
        <v>225</v>
      </c>
      <c r="D223" s="165" t="s">
        <v>20</v>
      </c>
      <c r="E223" s="165" t="s">
        <v>19</v>
      </c>
      <c r="F223" s="165">
        <v>100</v>
      </c>
      <c r="G223" s="165"/>
      <c r="H223" s="165"/>
    </row>
    <row r="224" spans="1:8" ht="28.5" customHeight="1" x14ac:dyDescent="0.2">
      <c r="A224" s="238" t="s">
        <v>152</v>
      </c>
      <c r="B224" s="232" t="s">
        <v>208</v>
      </c>
      <c r="C224" s="234" t="str">
        <f>'Додаток 1 2025-2027'!B35</f>
        <v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v>
      </c>
      <c r="D224" s="234"/>
      <c r="E224" s="234"/>
      <c r="F224" s="234"/>
      <c r="G224" s="234"/>
      <c r="H224" s="234"/>
    </row>
    <row r="225" spans="1:8" ht="15" customHeight="1" x14ac:dyDescent="0.2">
      <c r="A225" s="238"/>
      <c r="B225" s="232"/>
      <c r="C225" s="235" t="s">
        <v>6</v>
      </c>
      <c r="D225" s="235"/>
      <c r="E225" s="235"/>
      <c r="F225" s="235"/>
      <c r="G225" s="235"/>
      <c r="H225" s="235"/>
    </row>
    <row r="226" spans="1:8" ht="28.5" customHeight="1" x14ac:dyDescent="0.2">
      <c r="A226" s="238"/>
      <c r="B226" s="232"/>
      <c r="C226" s="104" t="s">
        <v>378</v>
      </c>
      <c r="D226" s="164" t="s">
        <v>18</v>
      </c>
      <c r="E226" s="164" t="s">
        <v>138</v>
      </c>
      <c r="F226" s="90">
        <f>'Додаток 1 2025-2027'!G35</f>
        <v>9096.3979999999992</v>
      </c>
      <c r="G226" s="91"/>
      <c r="H226" s="90"/>
    </row>
    <row r="227" spans="1:8" ht="15" customHeight="1" x14ac:dyDescent="0.2">
      <c r="A227" s="238"/>
      <c r="B227" s="232"/>
      <c r="C227" s="235" t="s">
        <v>7</v>
      </c>
      <c r="D227" s="235"/>
      <c r="E227" s="235"/>
      <c r="F227" s="235"/>
      <c r="G227" s="235"/>
      <c r="H227" s="235"/>
    </row>
    <row r="228" spans="1:8" ht="15" customHeight="1" x14ac:dyDescent="0.2">
      <c r="A228" s="238"/>
      <c r="B228" s="232"/>
      <c r="C228" s="104" t="s">
        <v>224</v>
      </c>
      <c r="D228" s="165" t="s">
        <v>18</v>
      </c>
      <c r="E228" s="165" t="s">
        <v>296</v>
      </c>
      <c r="F228" s="91">
        <v>689.12099999999998</v>
      </c>
      <c r="G228" s="91"/>
      <c r="H228" s="91"/>
    </row>
    <row r="229" spans="1:8" ht="15" customHeight="1" x14ac:dyDescent="0.2">
      <c r="A229" s="238"/>
      <c r="B229" s="232"/>
      <c r="C229" s="235" t="s">
        <v>8</v>
      </c>
      <c r="D229" s="235"/>
      <c r="E229" s="235"/>
      <c r="F229" s="235"/>
      <c r="G229" s="235"/>
      <c r="H229" s="235"/>
    </row>
    <row r="230" spans="1:8" ht="29.25" customHeight="1" x14ac:dyDescent="0.2">
      <c r="A230" s="238"/>
      <c r="B230" s="232"/>
      <c r="C230" s="104" t="s">
        <v>226</v>
      </c>
      <c r="D230" s="165" t="s">
        <v>18</v>
      </c>
      <c r="E230" s="165" t="s">
        <v>297</v>
      </c>
      <c r="F230" s="91">
        <f>F226/F228</f>
        <v>13.200001160899173</v>
      </c>
      <c r="G230" s="91"/>
      <c r="H230" s="91"/>
    </row>
    <row r="231" spans="1:8" ht="15" customHeight="1" x14ac:dyDescent="0.2">
      <c r="A231" s="238"/>
      <c r="B231" s="232"/>
      <c r="C231" s="235" t="s">
        <v>9</v>
      </c>
      <c r="D231" s="235"/>
      <c r="E231" s="235"/>
      <c r="F231" s="235"/>
      <c r="G231" s="235"/>
      <c r="H231" s="235"/>
    </row>
    <row r="232" spans="1:8" ht="27" customHeight="1" x14ac:dyDescent="0.2">
      <c r="A232" s="238"/>
      <c r="B232" s="232"/>
      <c r="C232" s="1" t="s">
        <v>227</v>
      </c>
      <c r="D232" s="165" t="s">
        <v>20</v>
      </c>
      <c r="E232" s="165" t="s">
        <v>19</v>
      </c>
      <c r="F232" s="165">
        <v>100</v>
      </c>
      <c r="G232" s="165"/>
      <c r="H232" s="165"/>
    </row>
    <row r="233" spans="1:8" ht="29.25" customHeight="1" x14ac:dyDescent="0.2">
      <c r="A233" s="238" t="s">
        <v>483</v>
      </c>
      <c r="B233" s="271" t="s">
        <v>45</v>
      </c>
      <c r="C233" s="234" t="str">
        <f>'Додаток 1 2025-2027'!B36</f>
        <v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v>
      </c>
      <c r="D233" s="234"/>
      <c r="E233" s="234"/>
      <c r="F233" s="234"/>
      <c r="G233" s="234"/>
      <c r="H233" s="234"/>
    </row>
    <row r="234" spans="1:8" ht="15.6" customHeight="1" x14ac:dyDescent="0.2">
      <c r="A234" s="238"/>
      <c r="B234" s="272"/>
      <c r="C234" s="235" t="s">
        <v>6</v>
      </c>
      <c r="D234" s="235"/>
      <c r="E234" s="235"/>
      <c r="F234" s="235"/>
      <c r="G234" s="235"/>
      <c r="H234" s="235"/>
    </row>
    <row r="235" spans="1:8" ht="15.6" customHeight="1" x14ac:dyDescent="0.2">
      <c r="A235" s="238"/>
      <c r="B235" s="272"/>
      <c r="C235" s="10" t="s">
        <v>375</v>
      </c>
      <c r="D235" s="176" t="s">
        <v>10</v>
      </c>
      <c r="E235" s="177" t="s">
        <v>138</v>
      </c>
      <c r="F235" s="14">
        <f>'Додаток 1 2025-2027'!G36</f>
        <v>60</v>
      </c>
      <c r="G235" s="14">
        <f>'Додаток 1 2025-2027'!H36</f>
        <v>0</v>
      </c>
      <c r="H235" s="14">
        <f>'Додаток 1 2025-2027'!I36</f>
        <v>0</v>
      </c>
    </row>
    <row r="236" spans="1:8" ht="15.6" customHeight="1" x14ac:dyDescent="0.2">
      <c r="A236" s="238"/>
      <c r="B236" s="272"/>
      <c r="C236" s="228" t="s">
        <v>7</v>
      </c>
      <c r="D236" s="228"/>
      <c r="E236" s="228"/>
      <c r="F236" s="228"/>
      <c r="G236" s="228"/>
      <c r="H236" s="228"/>
    </row>
    <row r="237" spans="1:8" ht="15.6" customHeight="1" x14ac:dyDescent="0.25">
      <c r="A237" s="238"/>
      <c r="B237" s="272"/>
      <c r="C237" s="10" t="s">
        <v>277</v>
      </c>
      <c r="D237" s="176" t="s">
        <v>10</v>
      </c>
      <c r="E237" s="176" t="s">
        <v>11</v>
      </c>
      <c r="F237" s="131">
        <v>1</v>
      </c>
      <c r="G237" s="19"/>
      <c r="H237" s="19"/>
    </row>
    <row r="238" spans="1:8" ht="15.6" customHeight="1" x14ac:dyDescent="0.2">
      <c r="A238" s="238"/>
      <c r="B238" s="272"/>
      <c r="C238" s="228" t="s">
        <v>8</v>
      </c>
      <c r="D238" s="228"/>
      <c r="E238" s="228"/>
      <c r="F238" s="228"/>
      <c r="G238" s="228"/>
      <c r="H238" s="228"/>
    </row>
    <row r="239" spans="1:8" ht="15.6" customHeight="1" x14ac:dyDescent="0.2">
      <c r="A239" s="238"/>
      <c r="B239" s="272"/>
      <c r="C239" s="10" t="s">
        <v>278</v>
      </c>
      <c r="D239" s="177" t="s">
        <v>18</v>
      </c>
      <c r="E239" s="176" t="s">
        <v>284</v>
      </c>
      <c r="F239" s="14">
        <f t="shared" ref="F239" si="4">F235/F237</f>
        <v>60</v>
      </c>
      <c r="G239" s="14"/>
      <c r="H239" s="14"/>
    </row>
    <row r="240" spans="1:8" ht="15.6" customHeight="1" x14ac:dyDescent="0.2">
      <c r="A240" s="238"/>
      <c r="B240" s="272"/>
      <c r="C240" s="228" t="s">
        <v>9</v>
      </c>
      <c r="D240" s="228"/>
      <c r="E240" s="228"/>
      <c r="F240" s="228"/>
      <c r="G240" s="228"/>
      <c r="H240" s="228"/>
    </row>
    <row r="241" spans="1:10" ht="15.6" customHeight="1" x14ac:dyDescent="0.2">
      <c r="A241" s="238"/>
      <c r="B241" s="272"/>
      <c r="C241" s="10" t="s">
        <v>494</v>
      </c>
      <c r="D241" s="177" t="s">
        <v>20</v>
      </c>
      <c r="E241" s="177" t="s">
        <v>19</v>
      </c>
      <c r="F241" s="176">
        <v>100</v>
      </c>
      <c r="G241" s="176"/>
      <c r="H241" s="176"/>
    </row>
    <row r="242" spans="1:10" ht="30" customHeight="1" x14ac:dyDescent="0.2">
      <c r="A242" s="265" t="s">
        <v>484</v>
      </c>
      <c r="B242" s="231" t="s">
        <v>45</v>
      </c>
      <c r="C242" s="234" t="str">
        <f>'Додаток 1 2025-2027'!B37</f>
        <v xml:space="preserve"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області" </v>
      </c>
      <c r="D242" s="234"/>
      <c r="E242" s="234"/>
      <c r="F242" s="234"/>
      <c r="G242" s="234"/>
      <c r="H242" s="234"/>
    </row>
    <row r="243" spans="1:10" ht="15.6" customHeight="1" x14ac:dyDescent="0.2">
      <c r="A243" s="266"/>
      <c r="B243" s="231"/>
      <c r="C243" s="229" t="s">
        <v>6</v>
      </c>
      <c r="D243" s="229"/>
      <c r="E243" s="229"/>
      <c r="F243" s="229"/>
      <c r="G243" s="229"/>
      <c r="H243" s="229"/>
    </row>
    <row r="244" spans="1:10" ht="28.9" customHeight="1" x14ac:dyDescent="0.2">
      <c r="A244" s="266"/>
      <c r="B244" s="231"/>
      <c r="C244" s="10" t="s">
        <v>486</v>
      </c>
      <c r="D244" s="176" t="s">
        <v>10</v>
      </c>
      <c r="E244" s="176" t="s">
        <v>138</v>
      </c>
      <c r="F244" s="14">
        <f>'Додаток 1 2025-2027'!G37</f>
        <v>198.44</v>
      </c>
      <c r="G244" s="14">
        <f>'Додаток 1 2025-2027'!H37</f>
        <v>0</v>
      </c>
      <c r="H244" s="14">
        <f>'Додаток 1 2025-2027'!I37</f>
        <v>0</v>
      </c>
    </row>
    <row r="245" spans="1:10" ht="18.600000000000001" customHeight="1" x14ac:dyDescent="0.2">
      <c r="A245" s="266"/>
      <c r="B245" s="231"/>
      <c r="C245" s="228" t="s">
        <v>7</v>
      </c>
      <c r="D245" s="228"/>
      <c r="E245" s="228"/>
      <c r="F245" s="228"/>
      <c r="G245" s="228"/>
      <c r="H245" s="228"/>
    </row>
    <row r="246" spans="1:10" ht="15.6" customHeight="1" x14ac:dyDescent="0.2">
      <c r="A246" s="266"/>
      <c r="B246" s="231"/>
      <c r="C246" s="10" t="s">
        <v>311</v>
      </c>
      <c r="D246" s="176" t="s">
        <v>10</v>
      </c>
      <c r="E246" s="176" t="s">
        <v>11</v>
      </c>
      <c r="F246" s="113">
        <v>1</v>
      </c>
      <c r="G246" s="113"/>
      <c r="H246" s="113"/>
    </row>
    <row r="247" spans="1:10" ht="15.6" customHeight="1" x14ac:dyDescent="0.2">
      <c r="A247" s="266"/>
      <c r="B247" s="231"/>
      <c r="C247" s="228" t="s">
        <v>8</v>
      </c>
      <c r="D247" s="228"/>
      <c r="E247" s="228"/>
      <c r="F247" s="228"/>
      <c r="G247" s="228"/>
      <c r="H247" s="228"/>
    </row>
    <row r="248" spans="1:10" ht="28.9" customHeight="1" x14ac:dyDescent="0.2">
      <c r="A248" s="266"/>
      <c r="B248" s="231"/>
      <c r="C248" s="10" t="s">
        <v>487</v>
      </c>
      <c r="D248" s="176" t="s">
        <v>18</v>
      </c>
      <c r="E248" s="176" t="s">
        <v>274</v>
      </c>
      <c r="F248" s="11">
        <f>F244/F246</f>
        <v>198.44</v>
      </c>
      <c r="G248" s="11"/>
      <c r="H248" s="11"/>
    </row>
    <row r="249" spans="1:10" ht="16.149999999999999" customHeight="1" x14ac:dyDescent="0.2">
      <c r="A249" s="266"/>
      <c r="B249" s="231"/>
      <c r="C249" s="228" t="s">
        <v>9</v>
      </c>
      <c r="D249" s="228"/>
      <c r="E249" s="228"/>
      <c r="F249" s="228"/>
      <c r="G249" s="228"/>
      <c r="H249" s="228"/>
    </row>
    <row r="250" spans="1:10" ht="16.149999999999999" customHeight="1" x14ac:dyDescent="0.2">
      <c r="A250" s="267"/>
      <c r="B250" s="231"/>
      <c r="C250" s="10" t="s">
        <v>313</v>
      </c>
      <c r="D250" s="176" t="s">
        <v>20</v>
      </c>
      <c r="E250" s="176" t="s">
        <v>19</v>
      </c>
      <c r="F250" s="176">
        <v>100</v>
      </c>
      <c r="G250" s="176"/>
      <c r="H250" s="176"/>
    </row>
    <row r="251" spans="1:10" ht="17.25" customHeight="1" x14ac:dyDescent="0.2">
      <c r="A251" s="236" t="s">
        <v>22</v>
      </c>
      <c r="B251" s="236"/>
      <c r="C251" s="236"/>
      <c r="D251" s="236"/>
      <c r="E251" s="236"/>
      <c r="F251" s="236"/>
      <c r="G251" s="236"/>
      <c r="H251" s="236"/>
    </row>
    <row r="252" spans="1:10" ht="15" customHeight="1" x14ac:dyDescent="0.2">
      <c r="A252" s="237" t="s">
        <v>31</v>
      </c>
      <c r="B252" s="237"/>
      <c r="C252" s="237"/>
      <c r="D252" s="237"/>
      <c r="E252" s="237"/>
      <c r="F252" s="133">
        <v>2025</v>
      </c>
      <c r="G252" s="133">
        <v>2026</v>
      </c>
      <c r="H252" s="133">
        <v>2027</v>
      </c>
    </row>
    <row r="253" spans="1:10" ht="15" customHeight="1" x14ac:dyDescent="0.2">
      <c r="A253" s="237"/>
      <c r="B253" s="237"/>
      <c r="C253" s="237"/>
      <c r="D253" s="237"/>
      <c r="E253" s="237"/>
      <c r="F253" s="134">
        <f>F256+F265+F274+F283+F292+F301+F310+F319+F328+F337+F364+F346+F355+F373+F382+F391+F400+F409</f>
        <v>61324.196000000004</v>
      </c>
      <c r="G253" s="134">
        <f t="shared" ref="G253:H253" si="5">G256+G265+G274+G283+G292+G301+G310+G319+G328+G337+G364+G346+G355+G373+G382+G391+G400+G409</f>
        <v>41800.71</v>
      </c>
      <c r="H253" s="134">
        <f t="shared" si="5"/>
        <v>37814.43</v>
      </c>
    </row>
    <row r="254" spans="1:10" s="172" customFormat="1" ht="16.5" customHeight="1" x14ac:dyDescent="0.2">
      <c r="A254" s="262" t="s">
        <v>87</v>
      </c>
      <c r="B254" s="232" t="s">
        <v>193</v>
      </c>
      <c r="C254" s="234" t="str">
        <f>'Додаток 1 2025-2027'!B41</f>
        <v>Капітальний ремонт покрівлі будівлі АБК і РММ на котельні за адресою: вул. Старомиколаївське шосе, 8, м. Южного Одеського району Одеської області</v>
      </c>
      <c r="D254" s="234"/>
      <c r="E254" s="234"/>
      <c r="F254" s="234"/>
      <c r="G254" s="234"/>
      <c r="H254" s="234"/>
      <c r="I254" s="171"/>
      <c r="J254" s="171"/>
    </row>
    <row r="255" spans="1:10" s="172" customFormat="1" ht="15" customHeight="1" x14ac:dyDescent="0.2">
      <c r="A255" s="263"/>
      <c r="B255" s="232"/>
      <c r="C255" s="228" t="s">
        <v>6</v>
      </c>
      <c r="D255" s="228"/>
      <c r="E255" s="228"/>
      <c r="F255" s="228"/>
      <c r="G255" s="228"/>
      <c r="H255" s="228"/>
      <c r="I255" s="171"/>
      <c r="J255" s="171"/>
    </row>
    <row r="256" spans="1:10" s="172" customFormat="1" ht="15" customHeight="1" x14ac:dyDescent="0.2">
      <c r="A256" s="263"/>
      <c r="B256" s="232"/>
      <c r="C256" s="10" t="s">
        <v>380</v>
      </c>
      <c r="D256" s="162" t="s">
        <v>10</v>
      </c>
      <c r="E256" s="162" t="s">
        <v>138</v>
      </c>
      <c r="F256" s="14">
        <f>'Додаток 1 2025-2027'!G41</f>
        <v>4036.5859999999998</v>
      </c>
      <c r="G256" s="14">
        <f>'Додаток 1 2025-2027'!H41</f>
        <v>0</v>
      </c>
      <c r="H256" s="14">
        <f>'Додаток 1 2025-2027'!I41</f>
        <v>0</v>
      </c>
      <c r="I256" s="171"/>
      <c r="J256" s="171"/>
    </row>
    <row r="257" spans="1:10" s="172" customFormat="1" ht="15" customHeight="1" x14ac:dyDescent="0.2">
      <c r="A257" s="263"/>
      <c r="B257" s="232"/>
      <c r="C257" s="228" t="s">
        <v>7</v>
      </c>
      <c r="D257" s="228"/>
      <c r="E257" s="228"/>
      <c r="F257" s="228"/>
      <c r="G257" s="228"/>
      <c r="H257" s="228"/>
      <c r="I257" s="171"/>
      <c r="J257" s="171"/>
    </row>
    <row r="258" spans="1:10" s="172" customFormat="1" ht="15" customHeight="1" x14ac:dyDescent="0.2">
      <c r="A258" s="263"/>
      <c r="B258" s="232"/>
      <c r="C258" s="10" t="s">
        <v>194</v>
      </c>
      <c r="D258" s="162" t="s">
        <v>117</v>
      </c>
      <c r="E258" s="162" t="s">
        <v>59</v>
      </c>
      <c r="F258" s="169">
        <v>0.37680000000000002</v>
      </c>
      <c r="G258" s="93"/>
      <c r="H258" s="93"/>
      <c r="I258" s="171"/>
      <c r="J258" s="171"/>
    </row>
    <row r="259" spans="1:10" s="172" customFormat="1" ht="15" customHeight="1" x14ac:dyDescent="0.2">
      <c r="A259" s="263"/>
      <c r="B259" s="232"/>
      <c r="C259" s="228" t="s">
        <v>8</v>
      </c>
      <c r="D259" s="228"/>
      <c r="E259" s="228"/>
      <c r="F259" s="228"/>
      <c r="G259" s="228"/>
      <c r="H259" s="228"/>
      <c r="I259" s="171"/>
      <c r="J259" s="171"/>
    </row>
    <row r="260" spans="1:10" s="172" customFormat="1" ht="15" customHeight="1" x14ac:dyDescent="0.25">
      <c r="A260" s="263"/>
      <c r="B260" s="232"/>
      <c r="C260" s="10" t="s">
        <v>281</v>
      </c>
      <c r="D260" s="162" t="s">
        <v>18</v>
      </c>
      <c r="E260" s="162" t="s">
        <v>280</v>
      </c>
      <c r="F260" s="96">
        <f>F256/F258</f>
        <v>10712.807855626326</v>
      </c>
      <c r="G260" s="14"/>
      <c r="H260" s="98"/>
      <c r="I260" s="171"/>
      <c r="J260" s="171"/>
    </row>
    <row r="261" spans="1:10" s="172" customFormat="1" ht="15" customHeight="1" x14ac:dyDescent="0.2">
      <c r="A261" s="263"/>
      <c r="B261" s="232"/>
      <c r="C261" s="228" t="s">
        <v>9</v>
      </c>
      <c r="D261" s="228"/>
      <c r="E261" s="228"/>
      <c r="F261" s="228"/>
      <c r="G261" s="228"/>
      <c r="H261" s="228"/>
      <c r="I261" s="171"/>
      <c r="J261" s="171"/>
    </row>
    <row r="262" spans="1:10" s="172" customFormat="1" ht="15" customHeight="1" x14ac:dyDescent="0.25">
      <c r="A262" s="264"/>
      <c r="B262" s="232"/>
      <c r="C262" s="10" t="s">
        <v>134</v>
      </c>
      <c r="D262" s="162" t="s">
        <v>20</v>
      </c>
      <c r="E262" s="162" t="s">
        <v>19</v>
      </c>
      <c r="F262" s="162">
        <v>100</v>
      </c>
      <c r="G262" s="162"/>
      <c r="H262" s="168"/>
      <c r="I262" s="171"/>
      <c r="J262" s="171"/>
    </row>
    <row r="263" spans="1:10" s="172" customFormat="1" ht="17.25" customHeight="1" x14ac:dyDescent="0.2">
      <c r="A263" s="262" t="s">
        <v>88</v>
      </c>
      <c r="B263" s="232" t="s">
        <v>33</v>
      </c>
      <c r="C263" s="234" t="str">
        <f>'Додаток 1 2025-2027'!B42</f>
        <v xml:space="preserve">Коригування проєктної документації "Капітальний ремонт ділянки теплових мереж від ТК-24 до ТК-25 м. Южного Одеської області" </v>
      </c>
      <c r="D263" s="234"/>
      <c r="E263" s="234"/>
      <c r="F263" s="234"/>
      <c r="G263" s="234"/>
      <c r="H263" s="234"/>
      <c r="I263" s="171"/>
      <c r="J263" s="171"/>
    </row>
    <row r="264" spans="1:10" s="172" customFormat="1" ht="15" customHeight="1" x14ac:dyDescent="0.2">
      <c r="A264" s="263"/>
      <c r="B264" s="232"/>
      <c r="C264" s="228" t="s">
        <v>6</v>
      </c>
      <c r="D264" s="228"/>
      <c r="E264" s="228"/>
      <c r="F264" s="228"/>
      <c r="G264" s="228"/>
      <c r="H264" s="228"/>
      <c r="I264" s="171"/>
      <c r="J264" s="171"/>
    </row>
    <row r="265" spans="1:10" s="172" customFormat="1" ht="30" customHeight="1" x14ac:dyDescent="0.2">
      <c r="A265" s="263"/>
      <c r="B265" s="232"/>
      <c r="C265" s="10" t="s">
        <v>381</v>
      </c>
      <c r="D265" s="162" t="s">
        <v>32</v>
      </c>
      <c r="E265" s="162" t="s">
        <v>138</v>
      </c>
      <c r="F265" s="14">
        <f>'Додаток 1 2025-2027'!G42</f>
        <v>200</v>
      </c>
      <c r="G265" s="14">
        <f>'Додаток 1 2025-2027'!H42</f>
        <v>0</v>
      </c>
      <c r="H265" s="14">
        <f>'Додаток 1 2025-2027'!I42</f>
        <v>0</v>
      </c>
      <c r="I265" s="171"/>
      <c r="J265" s="171"/>
    </row>
    <row r="266" spans="1:10" s="172" customFormat="1" ht="15" customHeight="1" x14ac:dyDescent="0.2">
      <c r="A266" s="263"/>
      <c r="B266" s="232"/>
      <c r="C266" s="228" t="s">
        <v>7</v>
      </c>
      <c r="D266" s="228"/>
      <c r="E266" s="228"/>
      <c r="F266" s="228"/>
      <c r="G266" s="228"/>
      <c r="H266" s="228"/>
      <c r="I266" s="171"/>
      <c r="J266" s="171"/>
    </row>
    <row r="267" spans="1:10" s="172" customFormat="1" ht="15" customHeight="1" x14ac:dyDescent="0.25">
      <c r="A267" s="263"/>
      <c r="B267" s="232"/>
      <c r="C267" s="10" t="s">
        <v>277</v>
      </c>
      <c r="D267" s="162" t="s">
        <v>18</v>
      </c>
      <c r="E267" s="162" t="s">
        <v>11</v>
      </c>
      <c r="F267" s="131">
        <v>1</v>
      </c>
      <c r="G267" s="14"/>
      <c r="H267" s="20"/>
      <c r="I267" s="171"/>
      <c r="J267" s="171"/>
    </row>
    <row r="268" spans="1:10" s="172" customFormat="1" ht="15" customHeight="1" x14ac:dyDescent="0.2">
      <c r="A268" s="263"/>
      <c r="B268" s="232"/>
      <c r="C268" s="228" t="s">
        <v>8</v>
      </c>
      <c r="D268" s="228"/>
      <c r="E268" s="228"/>
      <c r="F268" s="228"/>
      <c r="G268" s="228"/>
      <c r="H268" s="228"/>
      <c r="I268" s="171"/>
      <c r="J268" s="171"/>
    </row>
    <row r="269" spans="1:10" s="172" customFormat="1" ht="25.15" customHeight="1" x14ac:dyDescent="0.2">
      <c r="A269" s="263"/>
      <c r="B269" s="232"/>
      <c r="C269" s="10" t="s">
        <v>283</v>
      </c>
      <c r="D269" s="162" t="s">
        <v>18</v>
      </c>
      <c r="E269" s="162" t="s">
        <v>284</v>
      </c>
      <c r="F269" s="96">
        <f>F265/F267</f>
        <v>200</v>
      </c>
      <c r="G269" s="14"/>
      <c r="H269" s="14"/>
      <c r="I269" s="171"/>
      <c r="J269" s="171"/>
    </row>
    <row r="270" spans="1:10" s="172" customFormat="1" ht="15" customHeight="1" x14ac:dyDescent="0.2">
      <c r="A270" s="263"/>
      <c r="B270" s="232"/>
      <c r="C270" s="228" t="s">
        <v>9</v>
      </c>
      <c r="D270" s="228"/>
      <c r="E270" s="228"/>
      <c r="F270" s="228"/>
      <c r="G270" s="228"/>
      <c r="H270" s="228"/>
      <c r="I270" s="171"/>
      <c r="J270" s="171"/>
    </row>
    <row r="271" spans="1:10" s="172" customFormat="1" ht="15" customHeight="1" x14ac:dyDescent="0.2">
      <c r="A271" s="264"/>
      <c r="B271" s="232"/>
      <c r="C271" s="10" t="s">
        <v>279</v>
      </c>
      <c r="D271" s="162" t="s">
        <v>20</v>
      </c>
      <c r="E271" s="162" t="s">
        <v>19</v>
      </c>
      <c r="F271" s="162">
        <v>100</v>
      </c>
      <c r="G271" s="162"/>
      <c r="H271" s="162"/>
      <c r="I271" s="171"/>
      <c r="J271" s="171"/>
    </row>
    <row r="272" spans="1:10" s="172" customFormat="1" ht="16.5" customHeight="1" x14ac:dyDescent="0.2">
      <c r="A272" s="262" t="s">
        <v>89</v>
      </c>
      <c r="B272" s="232" t="s">
        <v>33</v>
      </c>
      <c r="C272" s="234" t="str">
        <f>'Додаток 1 2025-2027'!B43</f>
        <v>Капітальний ремонт ділянки теплових мереж від ТК-24 до ТК-25 м. Южного Одеської області</v>
      </c>
      <c r="D272" s="234"/>
      <c r="E272" s="234"/>
      <c r="F272" s="234"/>
      <c r="G272" s="234"/>
      <c r="H272" s="234"/>
      <c r="I272" s="171"/>
      <c r="J272" s="171"/>
    </row>
    <row r="273" spans="1:10" s="172" customFormat="1" ht="15" customHeight="1" x14ac:dyDescent="0.2">
      <c r="A273" s="263"/>
      <c r="B273" s="232"/>
      <c r="C273" s="228" t="s">
        <v>6</v>
      </c>
      <c r="D273" s="228"/>
      <c r="E273" s="228"/>
      <c r="F273" s="228"/>
      <c r="G273" s="228"/>
      <c r="H273" s="228"/>
      <c r="I273" s="171"/>
      <c r="J273" s="171"/>
    </row>
    <row r="274" spans="1:10" s="172" customFormat="1" ht="15" customHeight="1" x14ac:dyDescent="0.2">
      <c r="A274" s="263"/>
      <c r="B274" s="232"/>
      <c r="C274" s="10" t="s">
        <v>379</v>
      </c>
      <c r="D274" s="162" t="s">
        <v>10</v>
      </c>
      <c r="E274" s="162" t="s">
        <v>138</v>
      </c>
      <c r="F274" s="14">
        <f>'Додаток 1 2025-2027'!G43</f>
        <v>0</v>
      </c>
      <c r="G274" s="14">
        <f>'Додаток 1 2025-2027'!H43</f>
        <v>6345.28</v>
      </c>
      <c r="H274" s="14">
        <f>'Додаток 1 2025-2027'!I43</f>
        <v>0</v>
      </c>
      <c r="I274" s="171"/>
      <c r="J274" s="171"/>
    </row>
    <row r="275" spans="1:10" s="172" customFormat="1" ht="15" customHeight="1" x14ac:dyDescent="0.2">
      <c r="A275" s="263"/>
      <c r="B275" s="232"/>
      <c r="C275" s="228" t="s">
        <v>7</v>
      </c>
      <c r="D275" s="228"/>
      <c r="E275" s="228"/>
      <c r="F275" s="228"/>
      <c r="G275" s="228"/>
      <c r="H275" s="228"/>
      <c r="I275" s="171"/>
      <c r="J275" s="171"/>
    </row>
    <row r="276" spans="1:10" s="172" customFormat="1" ht="15" customHeight="1" x14ac:dyDescent="0.2">
      <c r="A276" s="263"/>
      <c r="B276" s="232"/>
      <c r="C276" s="10" t="s">
        <v>200</v>
      </c>
      <c r="D276" s="162" t="s">
        <v>117</v>
      </c>
      <c r="E276" s="162" t="s">
        <v>46</v>
      </c>
      <c r="F276" s="169"/>
      <c r="G276" s="99">
        <v>0.32400000000000001</v>
      </c>
      <c r="H276" s="93"/>
      <c r="I276" s="171"/>
      <c r="J276" s="171"/>
    </row>
    <row r="277" spans="1:10" s="172" customFormat="1" ht="15" customHeight="1" x14ac:dyDescent="0.2">
      <c r="A277" s="263"/>
      <c r="B277" s="232"/>
      <c r="C277" s="228" t="s">
        <v>8</v>
      </c>
      <c r="D277" s="228"/>
      <c r="E277" s="228"/>
      <c r="F277" s="228"/>
      <c r="G277" s="228"/>
      <c r="H277" s="228"/>
      <c r="I277" s="171"/>
      <c r="J277" s="171"/>
    </row>
    <row r="278" spans="1:10" s="172" customFormat="1" ht="15" customHeight="1" x14ac:dyDescent="0.2">
      <c r="A278" s="263"/>
      <c r="B278" s="232"/>
      <c r="C278" s="10" t="s">
        <v>383</v>
      </c>
      <c r="D278" s="162" t="s">
        <v>18</v>
      </c>
      <c r="E278" s="162" t="s">
        <v>382</v>
      </c>
      <c r="F278" s="96"/>
      <c r="G278" s="14">
        <f>G274/G276</f>
        <v>19584.197530864196</v>
      </c>
      <c r="H278" s="14"/>
      <c r="I278" s="171"/>
      <c r="J278" s="171"/>
    </row>
    <row r="279" spans="1:10" s="172" customFormat="1" ht="15" customHeight="1" x14ac:dyDescent="0.2">
      <c r="A279" s="263"/>
      <c r="B279" s="232"/>
      <c r="C279" s="228" t="s">
        <v>9</v>
      </c>
      <c r="D279" s="228"/>
      <c r="E279" s="228"/>
      <c r="F279" s="228"/>
      <c r="G279" s="228"/>
      <c r="H279" s="228"/>
      <c r="I279" s="171"/>
      <c r="J279" s="171"/>
    </row>
    <row r="280" spans="1:10" s="172" customFormat="1" ht="15" customHeight="1" x14ac:dyDescent="0.25">
      <c r="A280" s="264"/>
      <c r="B280" s="232"/>
      <c r="C280" s="10" t="s">
        <v>134</v>
      </c>
      <c r="D280" s="162" t="s">
        <v>20</v>
      </c>
      <c r="E280" s="162" t="s">
        <v>19</v>
      </c>
      <c r="F280" s="162"/>
      <c r="G280" s="162">
        <v>100</v>
      </c>
      <c r="H280" s="168"/>
      <c r="I280" s="171"/>
      <c r="J280" s="171"/>
    </row>
    <row r="281" spans="1:10" s="172" customFormat="1" ht="30" customHeight="1" x14ac:dyDescent="0.2">
      <c r="A281" s="262" t="s">
        <v>90</v>
      </c>
      <c r="B281" s="239" t="s">
        <v>193</v>
      </c>
      <c r="C281" s="234" t="str">
        <f>'Додаток 1 2025-2027'!B44</f>
        <v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v>
      </c>
      <c r="D281" s="234"/>
      <c r="E281" s="234"/>
      <c r="F281" s="234"/>
      <c r="G281" s="234"/>
      <c r="H281" s="234"/>
      <c r="I281" s="171"/>
      <c r="J281" s="171"/>
    </row>
    <row r="282" spans="1:10" s="172" customFormat="1" ht="15.6" customHeight="1" x14ac:dyDescent="0.2">
      <c r="A282" s="263"/>
      <c r="B282" s="240"/>
      <c r="C282" s="228" t="s">
        <v>6</v>
      </c>
      <c r="D282" s="228"/>
      <c r="E282" s="228"/>
      <c r="F282" s="228"/>
      <c r="G282" s="228"/>
      <c r="H282" s="228"/>
      <c r="I282" s="171"/>
      <c r="J282" s="171"/>
    </row>
    <row r="283" spans="1:10" s="172" customFormat="1" ht="29.25" customHeight="1" x14ac:dyDescent="0.2">
      <c r="A283" s="263"/>
      <c r="B283" s="240"/>
      <c r="C283" s="10" t="s">
        <v>384</v>
      </c>
      <c r="D283" s="166" t="s">
        <v>32</v>
      </c>
      <c r="E283" s="162" t="s">
        <v>276</v>
      </c>
      <c r="F283" s="14">
        <f>'Додаток 1 2025-2027'!G44</f>
        <v>0</v>
      </c>
      <c r="G283" s="14">
        <f>'Додаток 1 2025-2027'!H44</f>
        <v>280</v>
      </c>
      <c r="H283" s="14">
        <f>'Додаток 1 2025-2027'!I44</f>
        <v>0</v>
      </c>
      <c r="I283" s="171"/>
      <c r="J283" s="171"/>
    </row>
    <row r="284" spans="1:10" s="172" customFormat="1" ht="15" customHeight="1" x14ac:dyDescent="0.2">
      <c r="A284" s="263"/>
      <c r="B284" s="240"/>
      <c r="C284" s="228" t="s">
        <v>7</v>
      </c>
      <c r="D284" s="228"/>
      <c r="E284" s="228"/>
      <c r="F284" s="228"/>
      <c r="G284" s="228"/>
      <c r="H284" s="228"/>
      <c r="I284" s="171"/>
      <c r="J284" s="171"/>
    </row>
    <row r="285" spans="1:10" s="172" customFormat="1" ht="15" customHeight="1" x14ac:dyDescent="0.25">
      <c r="A285" s="263"/>
      <c r="B285" s="240"/>
      <c r="C285" s="112" t="s">
        <v>311</v>
      </c>
      <c r="D285" s="168" t="s">
        <v>18</v>
      </c>
      <c r="E285" s="162" t="s">
        <v>11</v>
      </c>
      <c r="F285" s="11"/>
      <c r="G285" s="132">
        <v>1</v>
      </c>
      <c r="H285" s="14"/>
      <c r="I285" s="171"/>
      <c r="J285" s="171"/>
    </row>
    <row r="286" spans="1:10" s="172" customFormat="1" ht="15" customHeight="1" x14ac:dyDescent="0.2">
      <c r="A286" s="263"/>
      <c r="B286" s="240"/>
      <c r="C286" s="228" t="s">
        <v>8</v>
      </c>
      <c r="D286" s="228"/>
      <c r="E286" s="228"/>
      <c r="F286" s="228"/>
      <c r="G286" s="228"/>
      <c r="H286" s="228"/>
      <c r="I286" s="171"/>
      <c r="J286" s="171"/>
    </row>
    <row r="287" spans="1:10" s="172" customFormat="1" ht="15" customHeight="1" x14ac:dyDescent="0.25">
      <c r="A287" s="263"/>
      <c r="B287" s="240"/>
      <c r="C287" s="10" t="s">
        <v>312</v>
      </c>
      <c r="D287" s="168" t="s">
        <v>18</v>
      </c>
      <c r="E287" s="162" t="s">
        <v>293</v>
      </c>
      <c r="F287" s="11"/>
      <c r="G287" s="11">
        <f>G283/G285</f>
        <v>280</v>
      </c>
      <c r="H287" s="14"/>
      <c r="I287" s="171"/>
      <c r="J287" s="171"/>
    </row>
    <row r="288" spans="1:10" s="172" customFormat="1" ht="15" customHeight="1" x14ac:dyDescent="0.2">
      <c r="A288" s="263"/>
      <c r="B288" s="240"/>
      <c r="C288" s="228" t="s">
        <v>9</v>
      </c>
      <c r="D288" s="228"/>
      <c r="E288" s="228"/>
      <c r="F288" s="228"/>
      <c r="G288" s="228"/>
      <c r="H288" s="228"/>
      <c r="I288" s="171"/>
      <c r="J288" s="171"/>
    </row>
    <row r="289" spans="1:10" s="172" customFormat="1" ht="15" customHeight="1" x14ac:dyDescent="0.25">
      <c r="A289" s="264"/>
      <c r="B289" s="241"/>
      <c r="C289" s="10" t="s">
        <v>313</v>
      </c>
      <c r="D289" s="162" t="s">
        <v>20</v>
      </c>
      <c r="E289" s="162" t="s">
        <v>19</v>
      </c>
      <c r="F289" s="162"/>
      <c r="G289" s="162">
        <v>100</v>
      </c>
      <c r="H289" s="168"/>
      <c r="I289" s="171"/>
      <c r="J289" s="171"/>
    </row>
    <row r="290" spans="1:10" s="172" customFormat="1" ht="18.75" customHeight="1" x14ac:dyDescent="0.2">
      <c r="A290" s="262" t="s">
        <v>91</v>
      </c>
      <c r="B290" s="241" t="s">
        <v>33</v>
      </c>
      <c r="C290" s="234" t="str">
        <f>'Додаток 1 2025-2027'!B45</f>
        <v>Коригування проєкту "Капітальний ремонт ділянки теплових мереж від ТК-17 до ЦТП № 24 м. Южного Одеської області"</v>
      </c>
      <c r="D290" s="234"/>
      <c r="E290" s="234"/>
      <c r="F290" s="234"/>
      <c r="G290" s="234"/>
      <c r="H290" s="234"/>
      <c r="I290" s="171"/>
      <c r="J290" s="171"/>
    </row>
    <row r="291" spans="1:10" s="172" customFormat="1" ht="15" customHeight="1" x14ac:dyDescent="0.2">
      <c r="A291" s="263"/>
      <c r="B291" s="232"/>
      <c r="C291" s="228" t="s">
        <v>6</v>
      </c>
      <c r="D291" s="228"/>
      <c r="E291" s="228"/>
      <c r="F291" s="228"/>
      <c r="G291" s="228"/>
      <c r="H291" s="228"/>
      <c r="I291" s="171"/>
      <c r="J291" s="171"/>
    </row>
    <row r="292" spans="1:10" s="172" customFormat="1" ht="27" customHeight="1" x14ac:dyDescent="0.2">
      <c r="A292" s="263"/>
      <c r="B292" s="232"/>
      <c r="C292" s="10" t="s">
        <v>381</v>
      </c>
      <c r="D292" s="162" t="s">
        <v>32</v>
      </c>
      <c r="E292" s="162" t="s">
        <v>138</v>
      </c>
      <c r="F292" s="14">
        <f>'Додаток 1 2025-2027'!G45</f>
        <v>0</v>
      </c>
      <c r="G292" s="14">
        <f>'Додаток 1 2025-2027'!H45</f>
        <v>0</v>
      </c>
      <c r="H292" s="14">
        <f>'Додаток 1 2025-2027'!I45</f>
        <v>240</v>
      </c>
      <c r="I292" s="171"/>
      <c r="J292" s="171"/>
    </row>
    <row r="293" spans="1:10" s="172" customFormat="1" ht="15" customHeight="1" x14ac:dyDescent="0.2">
      <c r="A293" s="263"/>
      <c r="B293" s="232"/>
      <c r="C293" s="228" t="s">
        <v>7</v>
      </c>
      <c r="D293" s="228"/>
      <c r="E293" s="228"/>
      <c r="F293" s="228"/>
      <c r="G293" s="228"/>
      <c r="H293" s="228"/>
      <c r="I293" s="171"/>
      <c r="J293" s="171"/>
    </row>
    <row r="294" spans="1:10" s="172" customFormat="1" ht="15" customHeight="1" x14ac:dyDescent="0.25">
      <c r="A294" s="263"/>
      <c r="B294" s="232"/>
      <c r="C294" s="10" t="s">
        <v>277</v>
      </c>
      <c r="D294" s="162" t="s">
        <v>18</v>
      </c>
      <c r="E294" s="162" t="s">
        <v>11</v>
      </c>
      <c r="F294" s="113"/>
      <c r="G294" s="113"/>
      <c r="H294" s="94">
        <v>1</v>
      </c>
      <c r="I294" s="171"/>
      <c r="J294" s="171"/>
    </row>
    <row r="295" spans="1:10" s="172" customFormat="1" ht="15" customHeight="1" x14ac:dyDescent="0.2">
      <c r="A295" s="263"/>
      <c r="B295" s="232"/>
      <c r="C295" s="228" t="s">
        <v>8</v>
      </c>
      <c r="D295" s="228"/>
      <c r="E295" s="228"/>
      <c r="F295" s="228"/>
      <c r="G295" s="228"/>
      <c r="H295" s="228"/>
      <c r="I295" s="171"/>
      <c r="J295" s="171"/>
    </row>
    <row r="296" spans="1:10" s="172" customFormat="1" ht="28.5" customHeight="1" x14ac:dyDescent="0.2">
      <c r="A296" s="263"/>
      <c r="B296" s="232"/>
      <c r="C296" s="10" t="s">
        <v>283</v>
      </c>
      <c r="D296" s="162" t="s">
        <v>18</v>
      </c>
      <c r="E296" s="162" t="s">
        <v>274</v>
      </c>
      <c r="F296" s="14"/>
      <c r="G296" s="14"/>
      <c r="H296" s="14">
        <f>H292/H294</f>
        <v>240</v>
      </c>
      <c r="I296" s="171"/>
      <c r="J296" s="171"/>
    </row>
    <row r="297" spans="1:10" s="172" customFormat="1" ht="15" customHeight="1" x14ac:dyDescent="0.2">
      <c r="A297" s="263"/>
      <c r="B297" s="232"/>
      <c r="C297" s="228" t="s">
        <v>9</v>
      </c>
      <c r="D297" s="228"/>
      <c r="E297" s="228"/>
      <c r="F297" s="228"/>
      <c r="G297" s="228"/>
      <c r="H297" s="228"/>
      <c r="I297" s="171"/>
      <c r="J297" s="171"/>
    </row>
    <row r="298" spans="1:10" s="172" customFormat="1" ht="15" customHeight="1" x14ac:dyDescent="0.2">
      <c r="A298" s="264"/>
      <c r="B298" s="232"/>
      <c r="C298" s="10" t="s">
        <v>279</v>
      </c>
      <c r="D298" s="162" t="s">
        <v>20</v>
      </c>
      <c r="E298" s="162" t="s">
        <v>19</v>
      </c>
      <c r="F298" s="162"/>
      <c r="G298" s="171"/>
      <c r="H298" s="162">
        <v>100</v>
      </c>
      <c r="I298" s="171"/>
      <c r="J298" s="171"/>
    </row>
    <row r="299" spans="1:10" s="172" customFormat="1" ht="15" customHeight="1" x14ac:dyDescent="0.2">
      <c r="A299" s="262" t="s">
        <v>92</v>
      </c>
      <c r="B299" s="241" t="s">
        <v>33</v>
      </c>
      <c r="C299" s="234" t="str">
        <f>'Додаток 1 2025-2027'!B46</f>
        <v>Проєктні роботи "Капітальний ремонт ділянки теплових мереж від ТК-6 до ТК-15 м. Южного Одеського району Одеської області"</v>
      </c>
      <c r="D299" s="234"/>
      <c r="E299" s="234"/>
      <c r="F299" s="234"/>
      <c r="G299" s="234"/>
      <c r="H299" s="234"/>
      <c r="I299" s="171"/>
      <c r="J299" s="171"/>
    </row>
    <row r="300" spans="1:10" s="172" customFormat="1" ht="15" customHeight="1" x14ac:dyDescent="0.2">
      <c r="A300" s="263"/>
      <c r="B300" s="232"/>
      <c r="C300" s="228" t="s">
        <v>6</v>
      </c>
      <c r="D300" s="228"/>
      <c r="E300" s="228"/>
      <c r="F300" s="228"/>
      <c r="G300" s="228"/>
      <c r="H300" s="228"/>
      <c r="I300" s="171"/>
      <c r="J300" s="171"/>
    </row>
    <row r="301" spans="1:10" s="172" customFormat="1" ht="27" customHeight="1" x14ac:dyDescent="0.2">
      <c r="A301" s="263"/>
      <c r="B301" s="232"/>
      <c r="C301" s="55" t="s">
        <v>385</v>
      </c>
      <c r="D301" s="162" t="s">
        <v>32</v>
      </c>
      <c r="E301" s="162" t="s">
        <v>138</v>
      </c>
      <c r="F301" s="14">
        <f>'Додаток 1 2025-2027'!G46</f>
        <v>0</v>
      </c>
      <c r="G301" s="14">
        <f>'Додаток 1 2025-2027'!H46</f>
        <v>0</v>
      </c>
      <c r="H301" s="14">
        <f>'Додаток 1 2025-2027'!I46</f>
        <v>280</v>
      </c>
      <c r="I301" s="171"/>
      <c r="J301" s="171"/>
    </row>
    <row r="302" spans="1:10" s="172" customFormat="1" ht="15" customHeight="1" x14ac:dyDescent="0.2">
      <c r="A302" s="263"/>
      <c r="B302" s="232"/>
      <c r="C302" s="228" t="s">
        <v>7</v>
      </c>
      <c r="D302" s="228"/>
      <c r="E302" s="228"/>
      <c r="F302" s="228"/>
      <c r="G302" s="228"/>
      <c r="H302" s="228"/>
      <c r="I302" s="171"/>
      <c r="J302" s="171"/>
    </row>
    <row r="303" spans="1:10" s="172" customFormat="1" ht="15" customHeight="1" x14ac:dyDescent="0.25">
      <c r="A303" s="263"/>
      <c r="B303" s="232"/>
      <c r="C303" s="87" t="s">
        <v>311</v>
      </c>
      <c r="D303" s="162" t="s">
        <v>18</v>
      </c>
      <c r="E303" s="162" t="s">
        <v>11</v>
      </c>
      <c r="F303" s="113"/>
      <c r="G303" s="113"/>
      <c r="H303" s="94">
        <v>1</v>
      </c>
      <c r="I303" s="171"/>
      <c r="J303" s="171"/>
    </row>
    <row r="304" spans="1:10" s="172" customFormat="1" ht="15" customHeight="1" x14ac:dyDescent="0.2">
      <c r="A304" s="263"/>
      <c r="B304" s="232"/>
      <c r="C304" s="228" t="s">
        <v>8</v>
      </c>
      <c r="D304" s="228"/>
      <c r="E304" s="228"/>
      <c r="F304" s="228"/>
      <c r="G304" s="228"/>
      <c r="H304" s="228"/>
      <c r="I304" s="171"/>
      <c r="J304" s="171"/>
    </row>
    <row r="305" spans="1:10" s="172" customFormat="1" ht="15" customHeight="1" x14ac:dyDescent="0.2">
      <c r="A305" s="263"/>
      <c r="B305" s="232"/>
      <c r="C305" s="55" t="s">
        <v>312</v>
      </c>
      <c r="D305" s="162" t="s">
        <v>18</v>
      </c>
      <c r="E305" s="162" t="s">
        <v>274</v>
      </c>
      <c r="F305" s="14"/>
      <c r="G305" s="14"/>
      <c r="H305" s="14">
        <f>H301/H303</f>
        <v>280</v>
      </c>
      <c r="I305" s="171"/>
      <c r="J305" s="171"/>
    </row>
    <row r="306" spans="1:10" s="172" customFormat="1" ht="15" customHeight="1" x14ac:dyDescent="0.2">
      <c r="A306" s="263"/>
      <c r="B306" s="232"/>
      <c r="C306" s="228" t="s">
        <v>9</v>
      </c>
      <c r="D306" s="228"/>
      <c r="E306" s="228"/>
      <c r="F306" s="228"/>
      <c r="G306" s="228"/>
      <c r="H306" s="228"/>
      <c r="I306" s="171"/>
      <c r="J306" s="171"/>
    </row>
    <row r="307" spans="1:10" s="172" customFormat="1" ht="15" customHeight="1" x14ac:dyDescent="0.2">
      <c r="A307" s="264"/>
      <c r="B307" s="232"/>
      <c r="C307" s="10" t="s">
        <v>313</v>
      </c>
      <c r="D307" s="162" t="s">
        <v>20</v>
      </c>
      <c r="E307" s="162" t="s">
        <v>19</v>
      </c>
      <c r="F307" s="162"/>
      <c r="G307" s="171"/>
      <c r="H307" s="162">
        <v>100</v>
      </c>
      <c r="I307" s="171"/>
      <c r="J307" s="171"/>
    </row>
    <row r="308" spans="1:10" s="172" customFormat="1" ht="27.75" customHeight="1" x14ac:dyDescent="0.2">
      <c r="A308" s="262" t="s">
        <v>93</v>
      </c>
      <c r="B308" s="241" t="s">
        <v>33</v>
      </c>
      <c r="C308" s="234" t="str">
        <f>'Додаток 1 2025-2027'!B47</f>
        <v>Проєктні роботи "Капітальний ремонт ділянки теплових мереж від ЦТП № 26 до вводу у житлові будинки по вул. Будівельників, 9, просп. Миру, 22, 26, опорного закладу "Ліцей № 2", ЗДО № 1 м. Южного Одеського району Одеської області"</v>
      </c>
      <c r="D308" s="234"/>
      <c r="E308" s="234"/>
      <c r="F308" s="234"/>
      <c r="G308" s="234"/>
      <c r="H308" s="234"/>
      <c r="I308" s="171"/>
      <c r="J308" s="171"/>
    </row>
    <row r="309" spans="1:10" s="172" customFormat="1" ht="15" customHeight="1" x14ac:dyDescent="0.2">
      <c r="A309" s="263"/>
      <c r="B309" s="232"/>
      <c r="C309" s="228" t="s">
        <v>6</v>
      </c>
      <c r="D309" s="228"/>
      <c r="E309" s="228"/>
      <c r="F309" s="228"/>
      <c r="G309" s="228"/>
      <c r="H309" s="228"/>
      <c r="I309" s="171"/>
      <c r="J309" s="171"/>
    </row>
    <row r="310" spans="1:10" s="172" customFormat="1" ht="28.5" customHeight="1" x14ac:dyDescent="0.2">
      <c r="A310" s="263"/>
      <c r="B310" s="232"/>
      <c r="C310" s="55" t="s">
        <v>385</v>
      </c>
      <c r="D310" s="162" t="s">
        <v>32</v>
      </c>
      <c r="E310" s="162" t="s">
        <v>138</v>
      </c>
      <c r="F310" s="14">
        <f>'Додаток 1 2025-2027'!G47</f>
        <v>0</v>
      </c>
      <c r="G310" s="14">
        <f>'Додаток 1 2025-2027'!H47</f>
        <v>0</v>
      </c>
      <c r="H310" s="14">
        <f>'Додаток 1 2025-2027'!I47</f>
        <v>480</v>
      </c>
      <c r="I310" s="171"/>
      <c r="J310" s="171"/>
    </row>
    <row r="311" spans="1:10" s="172" customFormat="1" ht="15" customHeight="1" x14ac:dyDescent="0.2">
      <c r="A311" s="263"/>
      <c r="B311" s="232"/>
      <c r="C311" s="228" t="s">
        <v>7</v>
      </c>
      <c r="D311" s="228"/>
      <c r="E311" s="228"/>
      <c r="F311" s="228"/>
      <c r="G311" s="228"/>
      <c r="H311" s="228"/>
      <c r="I311" s="171"/>
      <c r="J311" s="171"/>
    </row>
    <row r="312" spans="1:10" s="172" customFormat="1" ht="15" customHeight="1" x14ac:dyDescent="0.2">
      <c r="A312" s="263"/>
      <c r="B312" s="232"/>
      <c r="C312" s="87" t="s">
        <v>311</v>
      </c>
      <c r="D312" s="162" t="s">
        <v>18</v>
      </c>
      <c r="E312" s="162" t="s">
        <v>11</v>
      </c>
      <c r="F312" s="113"/>
      <c r="G312" s="113"/>
      <c r="H312" s="113">
        <v>1</v>
      </c>
      <c r="I312" s="171"/>
      <c r="J312" s="171"/>
    </row>
    <row r="313" spans="1:10" s="172" customFormat="1" ht="15" customHeight="1" x14ac:dyDescent="0.2">
      <c r="A313" s="263"/>
      <c r="B313" s="232"/>
      <c r="C313" s="228" t="s">
        <v>8</v>
      </c>
      <c r="D313" s="228"/>
      <c r="E313" s="228"/>
      <c r="F313" s="228"/>
      <c r="G313" s="228"/>
      <c r="H313" s="228"/>
      <c r="I313" s="171"/>
      <c r="J313" s="171"/>
    </row>
    <row r="314" spans="1:10" s="172" customFormat="1" ht="15" customHeight="1" x14ac:dyDescent="0.2">
      <c r="A314" s="263"/>
      <c r="B314" s="232"/>
      <c r="C314" s="55" t="s">
        <v>312</v>
      </c>
      <c r="D314" s="162" t="s">
        <v>18</v>
      </c>
      <c r="E314" s="162" t="s">
        <v>274</v>
      </c>
      <c r="F314" s="14"/>
      <c r="G314" s="14"/>
      <c r="H314" s="14">
        <f>H310/H312</f>
        <v>480</v>
      </c>
      <c r="I314" s="171"/>
      <c r="J314" s="171"/>
    </row>
    <row r="315" spans="1:10" s="172" customFormat="1" ht="15" customHeight="1" x14ac:dyDescent="0.2">
      <c r="A315" s="263"/>
      <c r="B315" s="232"/>
      <c r="C315" s="228" t="s">
        <v>9</v>
      </c>
      <c r="D315" s="228"/>
      <c r="E315" s="228"/>
      <c r="F315" s="228"/>
      <c r="G315" s="228"/>
      <c r="H315" s="228"/>
      <c r="I315" s="171"/>
      <c r="J315" s="171"/>
    </row>
    <row r="316" spans="1:10" s="172" customFormat="1" ht="15" customHeight="1" x14ac:dyDescent="0.25">
      <c r="A316" s="264"/>
      <c r="B316" s="232"/>
      <c r="C316" s="10" t="s">
        <v>313</v>
      </c>
      <c r="D316" s="162" t="s">
        <v>20</v>
      </c>
      <c r="E316" s="162" t="s">
        <v>19</v>
      </c>
      <c r="F316" s="162"/>
      <c r="G316" s="162"/>
      <c r="H316" s="168">
        <v>100</v>
      </c>
      <c r="I316" s="171"/>
      <c r="J316" s="171"/>
    </row>
    <row r="317" spans="1:10" s="172" customFormat="1" ht="15" customHeight="1" x14ac:dyDescent="0.2">
      <c r="A317" s="262" t="s">
        <v>119</v>
      </c>
      <c r="B317" s="241" t="s">
        <v>33</v>
      </c>
      <c r="C317" s="234" t="str">
        <f>'Додаток 1 2025-2027'!B48</f>
        <v>Проєктні роботи "Капітальний ремонт ділянки теплових мереж від ЦТП № 31 до ТК-31/4 м. Южного Одеського району Одеської області"</v>
      </c>
      <c r="D317" s="234"/>
      <c r="E317" s="234"/>
      <c r="F317" s="234"/>
      <c r="G317" s="234"/>
      <c r="H317" s="234"/>
      <c r="I317" s="171"/>
      <c r="J317" s="171"/>
    </row>
    <row r="318" spans="1:10" s="172" customFormat="1" ht="15" customHeight="1" x14ac:dyDescent="0.2">
      <c r="A318" s="263"/>
      <c r="B318" s="232"/>
      <c r="C318" s="228" t="s">
        <v>6</v>
      </c>
      <c r="D318" s="228"/>
      <c r="E318" s="228"/>
      <c r="F318" s="228"/>
      <c r="G318" s="228"/>
      <c r="H318" s="228"/>
      <c r="I318" s="171"/>
      <c r="J318" s="171"/>
    </row>
    <row r="319" spans="1:10" s="172" customFormat="1" ht="28.5" customHeight="1" x14ac:dyDescent="0.2">
      <c r="A319" s="263"/>
      <c r="B319" s="232"/>
      <c r="C319" s="55" t="s">
        <v>385</v>
      </c>
      <c r="D319" s="162" t="s">
        <v>32</v>
      </c>
      <c r="E319" s="162" t="s">
        <v>138</v>
      </c>
      <c r="F319" s="14">
        <f>'Додаток 1 2025-2027'!G48</f>
        <v>0</v>
      </c>
      <c r="G319" s="14">
        <f>'Додаток 1 2025-2027'!H48</f>
        <v>0</v>
      </c>
      <c r="H319" s="14">
        <f>'Додаток 1 2025-2027'!I48</f>
        <v>385</v>
      </c>
      <c r="I319" s="171"/>
      <c r="J319" s="171"/>
    </row>
    <row r="320" spans="1:10" s="172" customFormat="1" ht="15" customHeight="1" x14ac:dyDescent="0.2">
      <c r="A320" s="263"/>
      <c r="B320" s="232"/>
      <c r="C320" s="228" t="s">
        <v>7</v>
      </c>
      <c r="D320" s="228"/>
      <c r="E320" s="228"/>
      <c r="F320" s="228"/>
      <c r="G320" s="228"/>
      <c r="H320" s="228"/>
      <c r="I320" s="171"/>
      <c r="J320" s="171"/>
    </row>
    <row r="321" spans="1:10" s="172" customFormat="1" ht="15" customHeight="1" x14ac:dyDescent="0.2">
      <c r="A321" s="263"/>
      <c r="B321" s="232"/>
      <c r="C321" s="87" t="s">
        <v>311</v>
      </c>
      <c r="D321" s="162" t="s">
        <v>18</v>
      </c>
      <c r="E321" s="162" t="s">
        <v>11</v>
      </c>
      <c r="F321" s="113"/>
      <c r="G321" s="113"/>
      <c r="H321" s="113">
        <v>1</v>
      </c>
      <c r="I321" s="171"/>
      <c r="J321" s="171"/>
    </row>
    <row r="322" spans="1:10" s="172" customFormat="1" ht="15" customHeight="1" x14ac:dyDescent="0.2">
      <c r="A322" s="263"/>
      <c r="B322" s="232"/>
      <c r="C322" s="228" t="s">
        <v>8</v>
      </c>
      <c r="D322" s="228"/>
      <c r="E322" s="228"/>
      <c r="F322" s="228"/>
      <c r="G322" s="228"/>
      <c r="H322" s="228"/>
      <c r="I322" s="171"/>
      <c r="J322" s="171"/>
    </row>
    <row r="323" spans="1:10" s="172" customFormat="1" ht="15" customHeight="1" x14ac:dyDescent="0.2">
      <c r="A323" s="263"/>
      <c r="B323" s="232"/>
      <c r="C323" s="55" t="s">
        <v>312</v>
      </c>
      <c r="D323" s="162" t="s">
        <v>18</v>
      </c>
      <c r="E323" s="162" t="s">
        <v>274</v>
      </c>
      <c r="F323" s="14"/>
      <c r="G323" s="14"/>
      <c r="H323" s="14">
        <f>H319/H321</f>
        <v>385</v>
      </c>
      <c r="I323" s="171"/>
      <c r="J323" s="171"/>
    </row>
    <row r="324" spans="1:10" s="172" customFormat="1" ht="15" customHeight="1" x14ac:dyDescent="0.2">
      <c r="A324" s="263"/>
      <c r="B324" s="232"/>
      <c r="C324" s="228" t="s">
        <v>9</v>
      </c>
      <c r="D324" s="228"/>
      <c r="E324" s="228"/>
      <c r="F324" s="228"/>
      <c r="G324" s="228"/>
      <c r="H324" s="228"/>
      <c r="I324" s="171"/>
      <c r="J324" s="171"/>
    </row>
    <row r="325" spans="1:10" s="172" customFormat="1" ht="15" customHeight="1" x14ac:dyDescent="0.25">
      <c r="A325" s="264"/>
      <c r="B325" s="232"/>
      <c r="C325" s="10" t="s">
        <v>313</v>
      </c>
      <c r="D325" s="162" t="s">
        <v>20</v>
      </c>
      <c r="E325" s="162" t="s">
        <v>19</v>
      </c>
      <c r="F325" s="162"/>
      <c r="G325" s="171"/>
      <c r="H325" s="168">
        <v>100</v>
      </c>
      <c r="I325" s="171"/>
      <c r="J325" s="171"/>
    </row>
    <row r="326" spans="1:10" s="172" customFormat="1" ht="15" customHeight="1" x14ac:dyDescent="0.2">
      <c r="A326" s="262" t="s">
        <v>153</v>
      </c>
      <c r="B326" s="241" t="s">
        <v>33</v>
      </c>
      <c r="C326" s="234" t="str">
        <f>'Додаток 1 2025-2027'!B49</f>
        <v>Придбання запірної арматури для встановлення в теплових камерах м. Южного Одеського району Одеської області</v>
      </c>
      <c r="D326" s="234"/>
      <c r="E326" s="234"/>
      <c r="F326" s="234"/>
      <c r="G326" s="234"/>
      <c r="H326" s="234"/>
      <c r="I326" s="171"/>
      <c r="J326" s="171"/>
    </row>
    <row r="327" spans="1:10" s="172" customFormat="1" ht="15" customHeight="1" x14ac:dyDescent="0.2">
      <c r="A327" s="263"/>
      <c r="B327" s="232"/>
      <c r="C327" s="228" t="s">
        <v>6</v>
      </c>
      <c r="D327" s="228"/>
      <c r="E327" s="228"/>
      <c r="F327" s="228"/>
      <c r="G327" s="228"/>
      <c r="H327" s="228"/>
      <c r="I327" s="171"/>
      <c r="J327" s="171"/>
    </row>
    <row r="328" spans="1:10" s="172" customFormat="1" ht="27" customHeight="1" x14ac:dyDescent="0.2">
      <c r="A328" s="263"/>
      <c r="B328" s="232"/>
      <c r="C328" s="10" t="s">
        <v>386</v>
      </c>
      <c r="D328" s="162" t="s">
        <v>32</v>
      </c>
      <c r="E328" s="162" t="s">
        <v>138</v>
      </c>
      <c r="F328" s="14">
        <f>'Додаток 1 2025-2027'!G49</f>
        <v>0</v>
      </c>
      <c r="G328" s="14">
        <f>'Додаток 1 2025-2027'!H49</f>
        <v>0</v>
      </c>
      <c r="H328" s="14">
        <f>'Додаток 1 2025-2027'!I49</f>
        <v>199</v>
      </c>
      <c r="I328" s="171"/>
      <c r="J328" s="171"/>
    </row>
    <row r="329" spans="1:10" s="172" customFormat="1" ht="15" customHeight="1" x14ac:dyDescent="0.2">
      <c r="A329" s="263"/>
      <c r="B329" s="232"/>
      <c r="C329" s="228" t="s">
        <v>7</v>
      </c>
      <c r="D329" s="228"/>
      <c r="E329" s="228"/>
      <c r="F329" s="228"/>
      <c r="G329" s="228"/>
      <c r="H329" s="228"/>
      <c r="I329" s="171"/>
      <c r="J329" s="171"/>
    </row>
    <row r="330" spans="1:10" s="172" customFormat="1" ht="15" customHeight="1" x14ac:dyDescent="0.2">
      <c r="A330" s="263"/>
      <c r="B330" s="232"/>
      <c r="C330" s="10" t="s">
        <v>191</v>
      </c>
      <c r="D330" s="162" t="s">
        <v>18</v>
      </c>
      <c r="E330" s="162" t="s">
        <v>11</v>
      </c>
      <c r="F330" s="113"/>
      <c r="G330" s="113"/>
      <c r="H330" s="95">
        <v>55</v>
      </c>
      <c r="I330" s="171"/>
      <c r="J330" s="171"/>
    </row>
    <row r="331" spans="1:10" s="172" customFormat="1" ht="15" customHeight="1" x14ac:dyDescent="0.2">
      <c r="A331" s="263"/>
      <c r="B331" s="232"/>
      <c r="C331" s="228" t="s">
        <v>8</v>
      </c>
      <c r="D331" s="228"/>
      <c r="E331" s="228"/>
      <c r="F331" s="228"/>
      <c r="G331" s="228"/>
      <c r="H331" s="228"/>
      <c r="I331" s="171"/>
      <c r="J331" s="171"/>
    </row>
    <row r="332" spans="1:10" s="172" customFormat="1" ht="15" customHeight="1" x14ac:dyDescent="0.2">
      <c r="A332" s="263"/>
      <c r="B332" s="232"/>
      <c r="C332" s="10" t="s">
        <v>387</v>
      </c>
      <c r="D332" s="162" t="s">
        <v>18</v>
      </c>
      <c r="E332" s="162" t="s">
        <v>274</v>
      </c>
      <c r="F332" s="14"/>
      <c r="G332" s="14"/>
      <c r="H332" s="14">
        <f>H328/H330</f>
        <v>3.6181818181818182</v>
      </c>
      <c r="I332" s="171"/>
      <c r="J332" s="171"/>
    </row>
    <row r="333" spans="1:10" s="172" customFormat="1" ht="15" customHeight="1" x14ac:dyDescent="0.2">
      <c r="A333" s="263"/>
      <c r="B333" s="232"/>
      <c r="C333" s="228" t="s">
        <v>9</v>
      </c>
      <c r="D333" s="228"/>
      <c r="E333" s="228"/>
      <c r="F333" s="228"/>
      <c r="G333" s="228"/>
      <c r="H333" s="228"/>
      <c r="I333" s="171"/>
      <c r="J333" s="171"/>
    </row>
    <row r="334" spans="1:10" s="172" customFormat="1" ht="15" customHeight="1" x14ac:dyDescent="0.25">
      <c r="A334" s="264"/>
      <c r="B334" s="232"/>
      <c r="C334" s="10" t="s">
        <v>192</v>
      </c>
      <c r="D334" s="162" t="s">
        <v>20</v>
      </c>
      <c r="E334" s="162" t="s">
        <v>19</v>
      </c>
      <c r="F334" s="162"/>
      <c r="G334" s="168"/>
      <c r="H334" s="168">
        <v>100</v>
      </c>
      <c r="I334" s="171"/>
      <c r="J334" s="171"/>
    </row>
    <row r="335" spans="1:10" s="172" customFormat="1" ht="15" customHeight="1" x14ac:dyDescent="0.2">
      <c r="A335" s="262" t="s">
        <v>154</v>
      </c>
      <c r="B335" s="232" t="s">
        <v>33</v>
      </c>
      <c r="C335" s="234" t="str">
        <f>'Додаток 1 2025-2027'!B50</f>
        <v>Проєктні роботи "Капітальний ремонт ділянки теплових мереж від ТК-1 до ТК-17 м. Южного Одеського району Одеської області"</v>
      </c>
      <c r="D335" s="234"/>
      <c r="E335" s="234"/>
      <c r="F335" s="234"/>
      <c r="G335" s="234"/>
      <c r="H335" s="234"/>
      <c r="I335" s="171"/>
      <c r="J335" s="171"/>
    </row>
    <row r="336" spans="1:10" s="172" customFormat="1" ht="15" customHeight="1" x14ac:dyDescent="0.2">
      <c r="A336" s="263"/>
      <c r="B336" s="232"/>
      <c r="C336" s="228" t="s">
        <v>6</v>
      </c>
      <c r="D336" s="228"/>
      <c r="E336" s="228"/>
      <c r="F336" s="228"/>
      <c r="G336" s="228"/>
      <c r="H336" s="228"/>
      <c r="I336" s="171"/>
      <c r="J336" s="171"/>
    </row>
    <row r="337" spans="1:10" s="172" customFormat="1" ht="27.75" customHeight="1" x14ac:dyDescent="0.2">
      <c r="A337" s="263"/>
      <c r="B337" s="232"/>
      <c r="C337" s="55" t="s">
        <v>385</v>
      </c>
      <c r="D337" s="162" t="s">
        <v>32</v>
      </c>
      <c r="E337" s="162" t="s">
        <v>276</v>
      </c>
      <c r="F337" s="14">
        <f>'Додаток 1 2025-2027'!G50</f>
        <v>0</v>
      </c>
      <c r="G337" s="14">
        <f>'Додаток 1 2025-2027'!H50</f>
        <v>0</v>
      </c>
      <c r="H337" s="14">
        <f>'Додаток 1 2025-2027'!I50</f>
        <v>250</v>
      </c>
      <c r="I337" s="171"/>
      <c r="J337" s="171"/>
    </row>
    <row r="338" spans="1:10" s="172" customFormat="1" ht="15" customHeight="1" x14ac:dyDescent="0.2">
      <c r="A338" s="263"/>
      <c r="B338" s="232"/>
      <c r="C338" s="228" t="s">
        <v>7</v>
      </c>
      <c r="D338" s="228"/>
      <c r="E338" s="228"/>
      <c r="F338" s="228"/>
      <c r="G338" s="228"/>
      <c r="H338" s="228"/>
      <c r="I338" s="171"/>
      <c r="J338" s="171"/>
    </row>
    <row r="339" spans="1:10" s="172" customFormat="1" ht="15" customHeight="1" x14ac:dyDescent="0.2">
      <c r="A339" s="263"/>
      <c r="B339" s="232"/>
      <c r="C339" s="87" t="s">
        <v>311</v>
      </c>
      <c r="D339" s="162" t="s">
        <v>18</v>
      </c>
      <c r="E339" s="162" t="s">
        <v>11</v>
      </c>
      <c r="F339" s="113"/>
      <c r="G339" s="113"/>
      <c r="H339" s="113">
        <v>1</v>
      </c>
      <c r="I339" s="171"/>
      <c r="J339" s="171"/>
    </row>
    <row r="340" spans="1:10" s="172" customFormat="1" ht="15" customHeight="1" x14ac:dyDescent="0.2">
      <c r="A340" s="263"/>
      <c r="B340" s="232"/>
      <c r="C340" s="228" t="s">
        <v>8</v>
      </c>
      <c r="D340" s="228"/>
      <c r="E340" s="228"/>
      <c r="F340" s="228"/>
      <c r="G340" s="228"/>
      <c r="H340" s="228"/>
      <c r="I340" s="171"/>
      <c r="J340" s="171"/>
    </row>
    <row r="341" spans="1:10" s="172" customFormat="1" ht="15" customHeight="1" x14ac:dyDescent="0.2">
      <c r="A341" s="263"/>
      <c r="B341" s="232"/>
      <c r="C341" s="55" t="s">
        <v>312</v>
      </c>
      <c r="D341" s="162" t="s">
        <v>18</v>
      </c>
      <c r="E341" s="162" t="s">
        <v>284</v>
      </c>
      <c r="F341" s="14"/>
      <c r="G341" s="14"/>
      <c r="H341" s="14">
        <f>H337/H339</f>
        <v>250</v>
      </c>
      <c r="I341" s="171"/>
      <c r="J341" s="171"/>
    </row>
    <row r="342" spans="1:10" s="172" customFormat="1" ht="15" customHeight="1" x14ac:dyDescent="0.2">
      <c r="A342" s="263"/>
      <c r="B342" s="232"/>
      <c r="C342" s="228" t="s">
        <v>9</v>
      </c>
      <c r="D342" s="228"/>
      <c r="E342" s="228"/>
      <c r="F342" s="228"/>
      <c r="G342" s="228"/>
      <c r="H342" s="228"/>
      <c r="I342" s="171"/>
      <c r="J342" s="171"/>
    </row>
    <row r="343" spans="1:10" s="172" customFormat="1" ht="15" customHeight="1" x14ac:dyDescent="0.2">
      <c r="A343" s="264"/>
      <c r="B343" s="232"/>
      <c r="C343" s="10" t="s">
        <v>313</v>
      </c>
      <c r="D343" s="162" t="s">
        <v>20</v>
      </c>
      <c r="E343" s="162" t="s">
        <v>19</v>
      </c>
      <c r="F343" s="171"/>
      <c r="G343" s="162"/>
      <c r="H343" s="162">
        <v>100</v>
      </c>
      <c r="I343" s="171"/>
      <c r="J343" s="171"/>
    </row>
    <row r="344" spans="1:10" s="172" customFormat="1" ht="15" customHeight="1" x14ac:dyDescent="0.2">
      <c r="A344" s="262" t="s">
        <v>155</v>
      </c>
      <c r="B344" s="232" t="s">
        <v>33</v>
      </c>
      <c r="C344" s="234" t="str">
        <f>'Додаток 1 2025-2027'!B51</f>
        <v>Проєктні роботи "Капітальний ремонт ділянки теплових мереж від ТК-17 до ЦТП № 31 м. Южного Одеського району Одеської області"</v>
      </c>
      <c r="D344" s="234"/>
      <c r="E344" s="234"/>
      <c r="F344" s="234"/>
      <c r="G344" s="234"/>
      <c r="H344" s="234"/>
      <c r="I344" s="171"/>
      <c r="J344" s="171"/>
    </row>
    <row r="345" spans="1:10" s="172" customFormat="1" ht="15" customHeight="1" x14ac:dyDescent="0.2">
      <c r="A345" s="263"/>
      <c r="B345" s="232"/>
      <c r="C345" s="228" t="s">
        <v>6</v>
      </c>
      <c r="D345" s="228"/>
      <c r="E345" s="228"/>
      <c r="F345" s="228"/>
      <c r="G345" s="228"/>
      <c r="H345" s="228"/>
      <c r="I345" s="171"/>
      <c r="J345" s="171"/>
    </row>
    <row r="346" spans="1:10" s="172" customFormat="1" ht="27.75" customHeight="1" x14ac:dyDescent="0.2">
      <c r="A346" s="263"/>
      <c r="B346" s="232"/>
      <c r="C346" s="55" t="s">
        <v>385</v>
      </c>
      <c r="D346" s="162" t="s">
        <v>32</v>
      </c>
      <c r="E346" s="162" t="s">
        <v>276</v>
      </c>
      <c r="F346" s="14">
        <f>'Додаток 1 2025-2027'!G51</f>
        <v>0</v>
      </c>
      <c r="G346" s="14">
        <f>'Додаток 1 2025-2027'!H51</f>
        <v>0</v>
      </c>
      <c r="H346" s="14">
        <f>'Додаток 1 2025-2027'!I51</f>
        <v>425</v>
      </c>
      <c r="I346" s="171"/>
      <c r="J346" s="171"/>
    </row>
    <row r="347" spans="1:10" s="172" customFormat="1" ht="15" customHeight="1" x14ac:dyDescent="0.2">
      <c r="A347" s="263"/>
      <c r="B347" s="232"/>
      <c r="C347" s="228" t="s">
        <v>7</v>
      </c>
      <c r="D347" s="228"/>
      <c r="E347" s="228"/>
      <c r="F347" s="228"/>
      <c r="G347" s="228"/>
      <c r="H347" s="228"/>
      <c r="I347" s="171"/>
      <c r="J347" s="171"/>
    </row>
    <row r="348" spans="1:10" s="172" customFormat="1" ht="15" customHeight="1" x14ac:dyDescent="0.2">
      <c r="A348" s="263"/>
      <c r="B348" s="232"/>
      <c r="C348" s="87" t="s">
        <v>311</v>
      </c>
      <c r="D348" s="162" t="s">
        <v>18</v>
      </c>
      <c r="E348" s="162" t="s">
        <v>11</v>
      </c>
      <c r="F348" s="113"/>
      <c r="G348" s="113"/>
      <c r="H348" s="113">
        <v>1</v>
      </c>
      <c r="I348" s="171"/>
      <c r="J348" s="171"/>
    </row>
    <row r="349" spans="1:10" s="172" customFormat="1" ht="15" customHeight="1" x14ac:dyDescent="0.2">
      <c r="A349" s="263"/>
      <c r="B349" s="232"/>
      <c r="C349" s="228" t="s">
        <v>8</v>
      </c>
      <c r="D349" s="228"/>
      <c r="E349" s="228"/>
      <c r="F349" s="228"/>
      <c r="G349" s="228"/>
      <c r="H349" s="228"/>
      <c r="I349" s="171"/>
      <c r="J349" s="171"/>
    </row>
    <row r="350" spans="1:10" s="172" customFormat="1" ht="15" customHeight="1" x14ac:dyDescent="0.2">
      <c r="A350" s="263"/>
      <c r="B350" s="232"/>
      <c r="C350" s="55" t="s">
        <v>312</v>
      </c>
      <c r="D350" s="162" t="s">
        <v>18</v>
      </c>
      <c r="E350" s="162" t="s">
        <v>284</v>
      </c>
      <c r="F350" s="14"/>
      <c r="G350" s="14"/>
      <c r="H350" s="14">
        <f>H346/H348</f>
        <v>425</v>
      </c>
      <c r="I350" s="171"/>
      <c r="J350" s="171"/>
    </row>
    <row r="351" spans="1:10" s="172" customFormat="1" ht="15" customHeight="1" x14ac:dyDescent="0.2">
      <c r="A351" s="263"/>
      <c r="B351" s="232"/>
      <c r="C351" s="228" t="s">
        <v>9</v>
      </c>
      <c r="D351" s="228"/>
      <c r="E351" s="228"/>
      <c r="F351" s="228"/>
      <c r="G351" s="228"/>
      <c r="H351" s="228"/>
      <c r="I351" s="171"/>
      <c r="J351" s="171"/>
    </row>
    <row r="352" spans="1:10" s="172" customFormat="1" ht="15" customHeight="1" x14ac:dyDescent="0.2">
      <c r="A352" s="264"/>
      <c r="B352" s="232"/>
      <c r="C352" s="10" t="s">
        <v>313</v>
      </c>
      <c r="D352" s="162" t="s">
        <v>20</v>
      </c>
      <c r="E352" s="162" t="s">
        <v>19</v>
      </c>
      <c r="F352" s="171"/>
      <c r="G352" s="162"/>
      <c r="H352" s="162">
        <v>100</v>
      </c>
      <c r="I352" s="171"/>
      <c r="J352" s="171"/>
    </row>
    <row r="353" spans="1:10" s="172" customFormat="1" ht="28.15" customHeight="1" x14ac:dyDescent="0.2">
      <c r="A353" s="262" t="s">
        <v>160</v>
      </c>
      <c r="B353" s="232" t="s">
        <v>33</v>
      </c>
      <c r="C353" s="234" t="str">
        <f>'Додаток 1 2025-2027'!B52</f>
        <v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v>
      </c>
      <c r="D353" s="234"/>
      <c r="E353" s="234"/>
      <c r="F353" s="234"/>
      <c r="G353" s="234"/>
      <c r="H353" s="234"/>
      <c r="I353" s="171"/>
      <c r="J353" s="171"/>
    </row>
    <row r="354" spans="1:10" s="172" customFormat="1" ht="15" customHeight="1" x14ac:dyDescent="0.2">
      <c r="A354" s="263"/>
      <c r="B354" s="232"/>
      <c r="C354" s="228" t="s">
        <v>6</v>
      </c>
      <c r="D354" s="228"/>
      <c r="E354" s="228"/>
      <c r="F354" s="228"/>
      <c r="G354" s="228"/>
      <c r="H354" s="228"/>
      <c r="I354" s="171"/>
      <c r="J354" s="171"/>
    </row>
    <row r="355" spans="1:10" s="172" customFormat="1" ht="29.25" customHeight="1" x14ac:dyDescent="0.2">
      <c r="A355" s="263"/>
      <c r="B355" s="232"/>
      <c r="C355" s="55" t="s">
        <v>385</v>
      </c>
      <c r="D355" s="162" t="s">
        <v>32</v>
      </c>
      <c r="E355" s="162" t="s">
        <v>276</v>
      </c>
      <c r="F355" s="14">
        <f>'Додаток 1 2025-2027'!G52</f>
        <v>0</v>
      </c>
      <c r="G355" s="14">
        <f>'Додаток 1 2025-2027'!H52</f>
        <v>0</v>
      </c>
      <c r="H355" s="14">
        <f>'Додаток 1 2025-2027'!I52</f>
        <v>380</v>
      </c>
      <c r="I355" s="171"/>
      <c r="J355" s="171"/>
    </row>
    <row r="356" spans="1:10" s="172" customFormat="1" ht="15" customHeight="1" x14ac:dyDescent="0.2">
      <c r="A356" s="263"/>
      <c r="B356" s="232"/>
      <c r="C356" s="228" t="s">
        <v>7</v>
      </c>
      <c r="D356" s="228"/>
      <c r="E356" s="228"/>
      <c r="F356" s="228"/>
      <c r="G356" s="228"/>
      <c r="H356" s="228"/>
      <c r="I356" s="171"/>
      <c r="J356" s="171"/>
    </row>
    <row r="357" spans="1:10" s="172" customFormat="1" ht="15" customHeight="1" x14ac:dyDescent="0.2">
      <c r="A357" s="263"/>
      <c r="B357" s="232"/>
      <c r="C357" s="87" t="s">
        <v>311</v>
      </c>
      <c r="D357" s="162" t="s">
        <v>18</v>
      </c>
      <c r="E357" s="162" t="s">
        <v>11</v>
      </c>
      <c r="F357" s="113"/>
      <c r="G357" s="113"/>
      <c r="H357" s="113">
        <v>1</v>
      </c>
      <c r="I357" s="171"/>
      <c r="J357" s="171"/>
    </row>
    <row r="358" spans="1:10" s="172" customFormat="1" ht="15" customHeight="1" x14ac:dyDescent="0.2">
      <c r="A358" s="263"/>
      <c r="B358" s="232"/>
      <c r="C358" s="228" t="s">
        <v>8</v>
      </c>
      <c r="D358" s="228"/>
      <c r="E358" s="228"/>
      <c r="F358" s="228"/>
      <c r="G358" s="228"/>
      <c r="H358" s="228"/>
      <c r="I358" s="171"/>
      <c r="J358" s="171"/>
    </row>
    <row r="359" spans="1:10" s="172" customFormat="1" ht="15" customHeight="1" x14ac:dyDescent="0.2">
      <c r="A359" s="263"/>
      <c r="B359" s="232"/>
      <c r="C359" s="55" t="s">
        <v>312</v>
      </c>
      <c r="D359" s="162" t="s">
        <v>18</v>
      </c>
      <c r="E359" s="162" t="s">
        <v>284</v>
      </c>
      <c r="F359" s="14"/>
      <c r="G359" s="14"/>
      <c r="H359" s="14">
        <f>H355/H357</f>
        <v>380</v>
      </c>
      <c r="I359" s="171"/>
      <c r="J359" s="171"/>
    </row>
    <row r="360" spans="1:10" s="172" customFormat="1" ht="15" customHeight="1" x14ac:dyDescent="0.2">
      <c r="A360" s="263"/>
      <c r="B360" s="232"/>
      <c r="C360" s="228" t="s">
        <v>9</v>
      </c>
      <c r="D360" s="228"/>
      <c r="E360" s="228"/>
      <c r="F360" s="228"/>
      <c r="G360" s="228"/>
      <c r="H360" s="228"/>
      <c r="I360" s="171"/>
      <c r="J360" s="171"/>
    </row>
    <row r="361" spans="1:10" s="172" customFormat="1" ht="15" customHeight="1" x14ac:dyDescent="0.2">
      <c r="A361" s="264"/>
      <c r="B361" s="232"/>
      <c r="C361" s="10" t="s">
        <v>313</v>
      </c>
      <c r="D361" s="162" t="s">
        <v>20</v>
      </c>
      <c r="E361" s="162" t="s">
        <v>19</v>
      </c>
      <c r="F361" s="171"/>
      <c r="G361" s="162"/>
      <c r="H361" s="162">
        <v>100</v>
      </c>
      <c r="I361" s="171"/>
      <c r="J361" s="171"/>
    </row>
    <row r="362" spans="1:10" s="172" customFormat="1" ht="26.25" customHeight="1" x14ac:dyDescent="0.2">
      <c r="A362" s="262" t="s">
        <v>179</v>
      </c>
      <c r="B362" s="245" t="s">
        <v>203</v>
      </c>
      <c r="C362" s="299" t="str">
        <f>'Додаток 1 2025-2027'!B53</f>
        <v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v>
      </c>
      <c r="D362" s="299"/>
      <c r="E362" s="299"/>
      <c r="F362" s="299"/>
      <c r="G362" s="299"/>
      <c r="H362" s="299"/>
      <c r="I362" s="171"/>
      <c r="J362" s="171"/>
    </row>
    <row r="363" spans="1:10" s="172" customFormat="1" ht="15" customHeight="1" x14ac:dyDescent="0.2">
      <c r="A363" s="263"/>
      <c r="B363" s="245"/>
      <c r="C363" s="228" t="s">
        <v>6</v>
      </c>
      <c r="D363" s="228"/>
      <c r="E363" s="228"/>
      <c r="F363" s="228"/>
      <c r="G363" s="228"/>
      <c r="H363" s="228"/>
      <c r="I363" s="171"/>
      <c r="J363" s="171"/>
    </row>
    <row r="364" spans="1:10" s="172" customFormat="1" ht="15" customHeight="1" x14ac:dyDescent="0.2">
      <c r="A364" s="263"/>
      <c r="B364" s="245"/>
      <c r="C364" s="10" t="s">
        <v>388</v>
      </c>
      <c r="D364" s="162" t="s">
        <v>18</v>
      </c>
      <c r="E364" s="162" t="s">
        <v>276</v>
      </c>
      <c r="F364" s="14">
        <f>'Додаток 1 2025-2027'!G53</f>
        <v>35175.43</v>
      </c>
      <c r="G364" s="14">
        <f>'Додаток 1 2025-2027'!H53</f>
        <v>35175.43</v>
      </c>
      <c r="H364" s="14">
        <f>'Додаток 1 2025-2027'!I53</f>
        <v>35175.43</v>
      </c>
      <c r="I364" s="171"/>
      <c r="J364" s="171"/>
    </row>
    <row r="365" spans="1:10" s="172" customFormat="1" ht="15" customHeight="1" x14ac:dyDescent="0.2">
      <c r="A365" s="263"/>
      <c r="B365" s="245"/>
      <c r="C365" s="300" t="s">
        <v>7</v>
      </c>
      <c r="D365" s="300"/>
      <c r="E365" s="300"/>
      <c r="F365" s="300"/>
      <c r="G365" s="300"/>
      <c r="H365" s="300"/>
      <c r="I365" s="171"/>
      <c r="J365" s="171"/>
    </row>
    <row r="366" spans="1:10" s="172" customFormat="1" ht="28.15" customHeight="1" x14ac:dyDescent="0.2">
      <c r="A366" s="263"/>
      <c r="B366" s="245"/>
      <c r="C366" s="88" t="s">
        <v>223</v>
      </c>
      <c r="D366" s="92" t="s">
        <v>18</v>
      </c>
      <c r="E366" s="113" t="s">
        <v>11</v>
      </c>
      <c r="F366" s="113">
        <v>1</v>
      </c>
      <c r="G366" s="113">
        <v>1</v>
      </c>
      <c r="H366" s="113">
        <v>1</v>
      </c>
      <c r="I366" s="171"/>
      <c r="J366" s="171"/>
    </row>
    <row r="367" spans="1:10" s="172" customFormat="1" ht="15" customHeight="1" x14ac:dyDescent="0.2">
      <c r="A367" s="263"/>
      <c r="B367" s="245"/>
      <c r="C367" s="228" t="s">
        <v>8</v>
      </c>
      <c r="D367" s="228"/>
      <c r="E367" s="228"/>
      <c r="F367" s="228"/>
      <c r="G367" s="228"/>
      <c r="H367" s="228"/>
      <c r="I367" s="171"/>
      <c r="J367" s="171"/>
    </row>
    <row r="368" spans="1:10" s="172" customFormat="1" ht="15" customHeight="1" x14ac:dyDescent="0.2">
      <c r="A368" s="263"/>
      <c r="B368" s="245"/>
      <c r="C368" s="10" t="s">
        <v>323</v>
      </c>
      <c r="D368" s="167" t="s">
        <v>18</v>
      </c>
      <c r="E368" s="162" t="s">
        <v>274</v>
      </c>
      <c r="F368" s="14">
        <f>F364/F366</f>
        <v>35175.43</v>
      </c>
      <c r="G368" s="14">
        <f t="shared" ref="G368:H368" si="6">G364/G366</f>
        <v>35175.43</v>
      </c>
      <c r="H368" s="14">
        <f t="shared" si="6"/>
        <v>35175.43</v>
      </c>
      <c r="I368" s="171"/>
      <c r="J368" s="171"/>
    </row>
    <row r="369" spans="1:10" s="172" customFormat="1" ht="15" customHeight="1" x14ac:dyDescent="0.2">
      <c r="A369" s="263"/>
      <c r="B369" s="245"/>
      <c r="C369" s="228" t="s">
        <v>9</v>
      </c>
      <c r="D369" s="228"/>
      <c r="E369" s="228"/>
      <c r="F369" s="228"/>
      <c r="G369" s="228"/>
      <c r="H369" s="228"/>
      <c r="I369" s="171"/>
      <c r="J369" s="171"/>
    </row>
    <row r="370" spans="1:10" ht="15" customHeight="1" x14ac:dyDescent="0.2">
      <c r="A370" s="264"/>
      <c r="B370" s="245"/>
      <c r="C370" s="1" t="s">
        <v>324</v>
      </c>
      <c r="D370" s="165" t="s">
        <v>20</v>
      </c>
      <c r="E370" s="165" t="s">
        <v>19</v>
      </c>
      <c r="F370" s="165">
        <v>100</v>
      </c>
      <c r="G370" s="165">
        <v>100</v>
      </c>
      <c r="H370" s="165">
        <v>100</v>
      </c>
    </row>
    <row r="371" spans="1:10" ht="30" customHeight="1" x14ac:dyDescent="0.2">
      <c r="A371" s="262" t="s">
        <v>166</v>
      </c>
      <c r="B371" s="232" t="s">
        <v>33</v>
      </c>
      <c r="C371" s="234" t="str">
        <f>'Додаток 1 2025-2027'!B54</f>
        <v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v>
      </c>
      <c r="D371" s="234"/>
      <c r="E371" s="234"/>
      <c r="F371" s="234"/>
      <c r="G371" s="234"/>
      <c r="H371" s="234"/>
    </row>
    <row r="372" spans="1:10" ht="15" customHeight="1" x14ac:dyDescent="0.2">
      <c r="A372" s="263"/>
      <c r="B372" s="232"/>
      <c r="C372" s="228" t="s">
        <v>6</v>
      </c>
      <c r="D372" s="228"/>
      <c r="E372" s="228"/>
      <c r="F372" s="228"/>
      <c r="G372" s="228"/>
      <c r="H372" s="228"/>
    </row>
    <row r="373" spans="1:10" ht="28.5" customHeight="1" x14ac:dyDescent="0.2">
      <c r="A373" s="263"/>
      <c r="B373" s="232"/>
      <c r="C373" s="55" t="s">
        <v>385</v>
      </c>
      <c r="D373" s="162" t="s">
        <v>32</v>
      </c>
      <c r="E373" s="162" t="s">
        <v>276</v>
      </c>
      <c r="F373" s="14">
        <f>'Додаток 1 2025-2027'!G54</f>
        <v>493.90699999999998</v>
      </c>
      <c r="G373" s="14"/>
      <c r="H373" s="14"/>
    </row>
    <row r="374" spans="1:10" ht="15" customHeight="1" x14ac:dyDescent="0.2">
      <c r="A374" s="263"/>
      <c r="B374" s="232"/>
      <c r="C374" s="228" t="s">
        <v>7</v>
      </c>
      <c r="D374" s="228"/>
      <c r="E374" s="228"/>
      <c r="F374" s="228"/>
      <c r="G374" s="228"/>
      <c r="H374" s="228"/>
    </row>
    <row r="375" spans="1:10" ht="15" customHeight="1" x14ac:dyDescent="0.2">
      <c r="A375" s="263"/>
      <c r="B375" s="232"/>
      <c r="C375" s="87" t="s">
        <v>311</v>
      </c>
      <c r="D375" s="162" t="s">
        <v>18</v>
      </c>
      <c r="E375" s="162" t="s">
        <v>11</v>
      </c>
      <c r="F375" s="113">
        <v>1</v>
      </c>
      <c r="G375" s="113"/>
      <c r="H375" s="113"/>
    </row>
    <row r="376" spans="1:10" ht="15" customHeight="1" x14ac:dyDescent="0.2">
      <c r="A376" s="263"/>
      <c r="B376" s="232"/>
      <c r="C376" s="228" t="s">
        <v>8</v>
      </c>
      <c r="D376" s="228"/>
      <c r="E376" s="228"/>
      <c r="F376" s="228"/>
      <c r="G376" s="228"/>
      <c r="H376" s="228"/>
    </row>
    <row r="377" spans="1:10" ht="15" customHeight="1" x14ac:dyDescent="0.2">
      <c r="A377" s="263"/>
      <c r="B377" s="232"/>
      <c r="C377" s="55" t="s">
        <v>312</v>
      </c>
      <c r="D377" s="162" t="s">
        <v>18</v>
      </c>
      <c r="E377" s="162" t="s">
        <v>284</v>
      </c>
      <c r="F377" s="14">
        <f t="shared" ref="F377" si="7">F373/F375</f>
        <v>493.90699999999998</v>
      </c>
      <c r="G377" s="14"/>
      <c r="H377" s="14"/>
    </row>
    <row r="378" spans="1:10" ht="15" customHeight="1" x14ac:dyDescent="0.2">
      <c r="A378" s="263"/>
      <c r="B378" s="232"/>
      <c r="C378" s="228" t="s">
        <v>9</v>
      </c>
      <c r="D378" s="228"/>
      <c r="E378" s="228"/>
      <c r="F378" s="228"/>
      <c r="G378" s="228"/>
      <c r="H378" s="228"/>
    </row>
    <row r="379" spans="1:10" ht="15" customHeight="1" x14ac:dyDescent="0.2">
      <c r="A379" s="264"/>
      <c r="B379" s="232"/>
      <c r="C379" s="10" t="s">
        <v>313</v>
      </c>
      <c r="D379" s="162" t="s">
        <v>20</v>
      </c>
      <c r="E379" s="162" t="s">
        <v>19</v>
      </c>
      <c r="F379" s="173">
        <v>100</v>
      </c>
      <c r="G379" s="162"/>
      <c r="H379" s="162"/>
    </row>
    <row r="380" spans="1:10" ht="30" customHeight="1" x14ac:dyDescent="0.2">
      <c r="A380" s="262" t="s">
        <v>341</v>
      </c>
      <c r="B380" s="232" t="s">
        <v>33</v>
      </c>
      <c r="C380" s="234" t="str">
        <f>'Додаток 1 2025-2027'!B55</f>
        <v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v>
      </c>
      <c r="D380" s="234"/>
      <c r="E380" s="234"/>
      <c r="F380" s="234"/>
      <c r="G380" s="234"/>
      <c r="H380" s="234"/>
    </row>
    <row r="381" spans="1:10" ht="15" customHeight="1" x14ac:dyDescent="0.2">
      <c r="A381" s="263"/>
      <c r="B381" s="232"/>
      <c r="C381" s="259" t="s">
        <v>6</v>
      </c>
      <c r="D381" s="260"/>
      <c r="E381" s="260"/>
      <c r="F381" s="260"/>
      <c r="G381" s="260"/>
      <c r="H381" s="261"/>
    </row>
    <row r="382" spans="1:10" ht="15" customHeight="1" x14ac:dyDescent="0.2">
      <c r="A382" s="263"/>
      <c r="B382" s="232"/>
      <c r="C382" s="10" t="s">
        <v>417</v>
      </c>
      <c r="D382" s="162" t="s">
        <v>10</v>
      </c>
      <c r="E382" s="162" t="s">
        <v>276</v>
      </c>
      <c r="F382" s="14">
        <f>'Додаток 1 2025-2027'!G55</f>
        <v>15090.176000000001</v>
      </c>
      <c r="G382" s="14"/>
      <c r="H382" s="14"/>
    </row>
    <row r="383" spans="1:10" ht="15" customHeight="1" x14ac:dyDescent="0.2">
      <c r="A383" s="263"/>
      <c r="B383" s="232"/>
      <c r="C383" s="259" t="s">
        <v>7</v>
      </c>
      <c r="D383" s="260"/>
      <c r="E383" s="260"/>
      <c r="F383" s="260"/>
      <c r="G383" s="260"/>
      <c r="H383" s="261"/>
    </row>
    <row r="384" spans="1:10" ht="15" customHeight="1" x14ac:dyDescent="0.2">
      <c r="A384" s="263"/>
      <c r="B384" s="232"/>
      <c r="C384" s="10" t="s">
        <v>418</v>
      </c>
      <c r="D384" s="162" t="s">
        <v>18</v>
      </c>
      <c r="E384" s="162" t="s">
        <v>11</v>
      </c>
      <c r="F384" s="113">
        <v>1</v>
      </c>
      <c r="G384" s="113"/>
      <c r="H384" s="113"/>
    </row>
    <row r="385" spans="1:8" ht="15" customHeight="1" x14ac:dyDescent="0.2">
      <c r="A385" s="263"/>
      <c r="B385" s="232"/>
      <c r="C385" s="259" t="s">
        <v>8</v>
      </c>
      <c r="D385" s="260"/>
      <c r="E385" s="260"/>
      <c r="F385" s="260"/>
      <c r="G385" s="260"/>
      <c r="H385" s="261"/>
    </row>
    <row r="386" spans="1:8" ht="15" customHeight="1" x14ac:dyDescent="0.2">
      <c r="A386" s="263"/>
      <c r="B386" s="232"/>
      <c r="C386" s="10" t="s">
        <v>419</v>
      </c>
      <c r="D386" s="162" t="s">
        <v>18</v>
      </c>
      <c r="E386" s="162" t="s">
        <v>284</v>
      </c>
      <c r="F386" s="14">
        <f t="shared" ref="F386" si="8">F382/F384</f>
        <v>15090.176000000001</v>
      </c>
      <c r="G386" s="14"/>
      <c r="H386" s="14"/>
    </row>
    <row r="387" spans="1:8" ht="15" customHeight="1" x14ac:dyDescent="0.2">
      <c r="A387" s="263"/>
      <c r="B387" s="232"/>
      <c r="C387" s="259" t="s">
        <v>9</v>
      </c>
      <c r="D387" s="260"/>
      <c r="E387" s="260"/>
      <c r="F387" s="260"/>
      <c r="G387" s="260"/>
      <c r="H387" s="261"/>
    </row>
    <row r="388" spans="1:8" ht="15" customHeight="1" x14ac:dyDescent="0.2">
      <c r="A388" s="264"/>
      <c r="B388" s="232"/>
      <c r="C388" s="10" t="s">
        <v>481</v>
      </c>
      <c r="D388" s="162" t="s">
        <v>20</v>
      </c>
      <c r="E388" s="162" t="s">
        <v>19</v>
      </c>
      <c r="F388" s="173">
        <v>100</v>
      </c>
      <c r="G388" s="162"/>
      <c r="H388" s="162"/>
    </row>
    <row r="389" spans="1:8" ht="28.9" customHeight="1" x14ac:dyDescent="0.2">
      <c r="A389" s="262" t="s">
        <v>475</v>
      </c>
      <c r="B389" s="232" t="s">
        <v>33</v>
      </c>
      <c r="C389" s="234" t="str">
        <f>'Додаток 1 2025-2027'!B58</f>
        <v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області, в т.ч.:</v>
      </c>
      <c r="D389" s="234"/>
      <c r="E389" s="234"/>
      <c r="F389" s="234"/>
      <c r="G389" s="234"/>
      <c r="H389" s="234"/>
    </row>
    <row r="390" spans="1:8" ht="15" customHeight="1" x14ac:dyDescent="0.2">
      <c r="A390" s="263"/>
      <c r="B390" s="232"/>
      <c r="C390" s="228" t="s">
        <v>6</v>
      </c>
      <c r="D390" s="228"/>
      <c r="E390" s="228"/>
      <c r="F390" s="228"/>
      <c r="G390" s="228"/>
      <c r="H390" s="228"/>
    </row>
    <row r="391" spans="1:8" ht="31.5" customHeight="1" x14ac:dyDescent="0.2">
      <c r="A391" s="263"/>
      <c r="B391" s="232"/>
      <c r="C391" s="55" t="s">
        <v>497</v>
      </c>
      <c r="D391" s="183" t="s">
        <v>10</v>
      </c>
      <c r="E391" s="183" t="s">
        <v>138</v>
      </c>
      <c r="F391" s="14">
        <f>'Додаток 1 2025-2027'!G58</f>
        <v>45</v>
      </c>
      <c r="G391" s="14">
        <f>'Додаток 1 2025-2027'!H58</f>
        <v>0</v>
      </c>
      <c r="H391" s="14">
        <f>'Додаток 1 2025-2027'!I58</f>
        <v>0</v>
      </c>
    </row>
    <row r="392" spans="1:8" ht="15" customHeight="1" x14ac:dyDescent="0.2">
      <c r="A392" s="263"/>
      <c r="B392" s="232"/>
      <c r="C392" s="228" t="s">
        <v>7</v>
      </c>
      <c r="D392" s="228"/>
      <c r="E392" s="228"/>
      <c r="F392" s="228"/>
      <c r="G392" s="228"/>
      <c r="H392" s="228"/>
    </row>
    <row r="393" spans="1:8" ht="15" customHeight="1" x14ac:dyDescent="0.2">
      <c r="A393" s="263"/>
      <c r="B393" s="232"/>
      <c r="C393" s="10" t="s">
        <v>495</v>
      </c>
      <c r="D393" s="183" t="s">
        <v>10</v>
      </c>
      <c r="E393" s="183" t="s">
        <v>11</v>
      </c>
      <c r="F393" s="185">
        <v>1</v>
      </c>
      <c r="G393" s="93"/>
      <c r="H393" s="93"/>
    </row>
    <row r="394" spans="1:8" ht="15" customHeight="1" x14ac:dyDescent="0.2">
      <c r="A394" s="263"/>
      <c r="B394" s="232"/>
      <c r="C394" s="228" t="s">
        <v>8</v>
      </c>
      <c r="D394" s="228"/>
      <c r="E394" s="228"/>
      <c r="F394" s="228"/>
      <c r="G394" s="228"/>
      <c r="H394" s="228"/>
    </row>
    <row r="395" spans="1:8" ht="30" customHeight="1" x14ac:dyDescent="0.25">
      <c r="A395" s="263"/>
      <c r="B395" s="232"/>
      <c r="C395" s="55" t="s">
        <v>496</v>
      </c>
      <c r="D395" s="183" t="s">
        <v>18</v>
      </c>
      <c r="E395" s="183" t="s">
        <v>294</v>
      </c>
      <c r="F395" s="96">
        <f>F391/F393</f>
        <v>45</v>
      </c>
      <c r="G395" s="14"/>
      <c r="H395" s="98"/>
    </row>
    <row r="396" spans="1:8" ht="15" customHeight="1" x14ac:dyDescent="0.2">
      <c r="A396" s="263"/>
      <c r="B396" s="232"/>
      <c r="C396" s="228" t="s">
        <v>9</v>
      </c>
      <c r="D396" s="228"/>
      <c r="E396" s="228"/>
      <c r="F396" s="228"/>
      <c r="G396" s="228"/>
      <c r="H396" s="228"/>
    </row>
    <row r="397" spans="1:8" ht="15" customHeight="1" x14ac:dyDescent="0.25">
      <c r="A397" s="264"/>
      <c r="B397" s="232"/>
      <c r="C397" s="10" t="s">
        <v>498</v>
      </c>
      <c r="D397" s="183" t="s">
        <v>20</v>
      </c>
      <c r="E397" s="183" t="s">
        <v>19</v>
      </c>
      <c r="F397" s="183">
        <v>100</v>
      </c>
      <c r="G397" s="183"/>
      <c r="H397" s="184"/>
    </row>
    <row r="398" spans="1:8" ht="15" customHeight="1" x14ac:dyDescent="0.2">
      <c r="A398" s="262" t="s">
        <v>477</v>
      </c>
      <c r="B398" s="232" t="s">
        <v>33</v>
      </c>
      <c r="C398" s="234" t="str">
        <f>'Додаток 1 2025-2027'!B60</f>
        <v>Капітальний ремонт ділянки теплових мереж від ТК-15 до вводів у будівлі Ліцею №1 та ЗДО №3 м. Южного Одеського району Одеської області</v>
      </c>
      <c r="D398" s="234"/>
      <c r="E398" s="234"/>
      <c r="F398" s="234"/>
      <c r="G398" s="234"/>
      <c r="H398" s="234"/>
    </row>
    <row r="399" spans="1:8" ht="15" customHeight="1" x14ac:dyDescent="0.2">
      <c r="A399" s="263"/>
      <c r="B399" s="232"/>
      <c r="C399" s="228" t="s">
        <v>6</v>
      </c>
      <c r="D399" s="228"/>
      <c r="E399" s="228"/>
      <c r="F399" s="228"/>
      <c r="G399" s="228"/>
      <c r="H399" s="228"/>
    </row>
    <row r="400" spans="1:8" ht="15" customHeight="1" x14ac:dyDescent="0.2">
      <c r="A400" s="263"/>
      <c r="B400" s="232"/>
      <c r="C400" s="10" t="s">
        <v>379</v>
      </c>
      <c r="D400" s="176" t="s">
        <v>10</v>
      </c>
      <c r="E400" s="176" t="s">
        <v>138</v>
      </c>
      <c r="F400" s="14">
        <f>'Додаток 1 2025-2027'!G60</f>
        <v>417.5319999999997</v>
      </c>
      <c r="G400" s="14">
        <f>'Додаток 1 2025-2027'!H60</f>
        <v>0</v>
      </c>
      <c r="H400" s="14">
        <f>'Додаток 1 2025-2027'!I60</f>
        <v>0</v>
      </c>
    </row>
    <row r="401" spans="1:10" ht="15" customHeight="1" x14ac:dyDescent="0.2">
      <c r="A401" s="263"/>
      <c r="B401" s="232"/>
      <c r="C401" s="228" t="s">
        <v>7</v>
      </c>
      <c r="D401" s="228"/>
      <c r="E401" s="228"/>
      <c r="F401" s="228"/>
      <c r="G401" s="228"/>
      <c r="H401" s="228"/>
    </row>
    <row r="402" spans="1:10" ht="15" customHeight="1" x14ac:dyDescent="0.2">
      <c r="A402" s="263"/>
      <c r="B402" s="232"/>
      <c r="C402" s="10" t="s">
        <v>479</v>
      </c>
      <c r="D402" s="183" t="s">
        <v>117</v>
      </c>
      <c r="E402" s="183" t="s">
        <v>480</v>
      </c>
      <c r="F402" s="185">
        <v>25</v>
      </c>
      <c r="G402" s="93"/>
      <c r="H402" s="93"/>
    </row>
    <row r="403" spans="1:10" ht="15" customHeight="1" x14ac:dyDescent="0.2">
      <c r="A403" s="263"/>
      <c r="B403" s="232"/>
      <c r="C403" s="228" t="s">
        <v>8</v>
      </c>
      <c r="D403" s="228"/>
      <c r="E403" s="228"/>
      <c r="F403" s="228"/>
      <c r="G403" s="228"/>
      <c r="H403" s="228"/>
    </row>
    <row r="404" spans="1:10" ht="15" customHeight="1" x14ac:dyDescent="0.25">
      <c r="A404" s="263"/>
      <c r="B404" s="232"/>
      <c r="C404" s="10" t="s">
        <v>383</v>
      </c>
      <c r="D404" s="176" t="s">
        <v>18</v>
      </c>
      <c r="E404" s="176" t="s">
        <v>273</v>
      </c>
      <c r="F404" s="96">
        <f>F400/F402</f>
        <v>16.701279999999986</v>
      </c>
      <c r="G404" s="14"/>
      <c r="H404" s="98"/>
    </row>
    <row r="405" spans="1:10" ht="15" customHeight="1" x14ac:dyDescent="0.2">
      <c r="A405" s="263"/>
      <c r="B405" s="232"/>
      <c r="C405" s="228" t="s">
        <v>9</v>
      </c>
      <c r="D405" s="228"/>
      <c r="E405" s="228"/>
      <c r="F405" s="228"/>
      <c r="G405" s="228"/>
      <c r="H405" s="228"/>
    </row>
    <row r="406" spans="1:10" ht="15" customHeight="1" x14ac:dyDescent="0.25">
      <c r="A406" s="264"/>
      <c r="B406" s="232"/>
      <c r="C406" s="10" t="s">
        <v>134</v>
      </c>
      <c r="D406" s="176" t="s">
        <v>20</v>
      </c>
      <c r="E406" s="176" t="s">
        <v>19</v>
      </c>
      <c r="F406" s="176">
        <v>100</v>
      </c>
      <c r="G406" s="176"/>
      <c r="H406" s="178"/>
    </row>
    <row r="407" spans="1:10" ht="43.15" customHeight="1" x14ac:dyDescent="0.2">
      <c r="A407" s="262" t="s">
        <v>539</v>
      </c>
      <c r="B407" s="232" t="s">
        <v>33</v>
      </c>
      <c r="C407" s="234" t="s">
        <v>548</v>
      </c>
      <c r="D407" s="234"/>
      <c r="E407" s="234"/>
      <c r="F407" s="234"/>
      <c r="G407" s="234"/>
      <c r="H407" s="234"/>
      <c r="J407" s="172"/>
    </row>
    <row r="408" spans="1:10" ht="15" customHeight="1" x14ac:dyDescent="0.2">
      <c r="A408" s="263"/>
      <c r="B408" s="232"/>
      <c r="C408" s="228" t="s">
        <v>6</v>
      </c>
      <c r="D408" s="228"/>
      <c r="E408" s="228"/>
      <c r="F408" s="228"/>
      <c r="G408" s="228"/>
      <c r="H408" s="228"/>
      <c r="J408" s="172"/>
    </row>
    <row r="409" spans="1:10" ht="27.75" customHeight="1" x14ac:dyDescent="0.2">
      <c r="A409" s="263"/>
      <c r="B409" s="232"/>
      <c r="C409" s="10" t="s">
        <v>541</v>
      </c>
      <c r="D409" s="215" t="s">
        <v>10</v>
      </c>
      <c r="E409" s="215" t="s">
        <v>138</v>
      </c>
      <c r="F409" s="14">
        <f>'Додаток 1 2025-2027'!G61</f>
        <v>5865.5649999999996</v>
      </c>
      <c r="G409" s="14"/>
      <c r="H409" s="14"/>
      <c r="J409" s="172"/>
    </row>
    <row r="410" spans="1:10" ht="15" customHeight="1" x14ac:dyDescent="0.2">
      <c r="A410" s="263"/>
      <c r="B410" s="232"/>
      <c r="C410" s="193" t="s">
        <v>538</v>
      </c>
      <c r="D410" s="221" t="s">
        <v>10</v>
      </c>
      <c r="E410" s="221" t="s">
        <v>138</v>
      </c>
      <c r="F410" s="222">
        <f>'Додаток 1 2025-2027'!G62</f>
        <v>183</v>
      </c>
      <c r="G410" s="222"/>
      <c r="H410" s="222"/>
      <c r="J410" s="172"/>
    </row>
    <row r="411" spans="1:10" ht="15" customHeight="1" x14ac:dyDescent="0.2">
      <c r="A411" s="263"/>
      <c r="B411" s="232"/>
      <c r="C411" s="228" t="s">
        <v>7</v>
      </c>
      <c r="D411" s="228"/>
      <c r="E411" s="228"/>
      <c r="F411" s="228"/>
      <c r="G411" s="228"/>
      <c r="H411" s="228"/>
      <c r="J411" s="172"/>
    </row>
    <row r="412" spans="1:10" ht="15" customHeight="1" x14ac:dyDescent="0.2">
      <c r="A412" s="263"/>
      <c r="B412" s="232"/>
      <c r="C412" s="10" t="s">
        <v>540</v>
      </c>
      <c r="D412" s="215" t="s">
        <v>117</v>
      </c>
      <c r="E412" s="215" t="s">
        <v>542</v>
      </c>
      <c r="F412" s="217">
        <v>740</v>
      </c>
      <c r="G412" s="93"/>
      <c r="H412" s="93"/>
      <c r="J412" s="172"/>
    </row>
    <row r="413" spans="1:10" ht="15" customHeight="1" x14ac:dyDescent="0.2">
      <c r="A413" s="263"/>
      <c r="B413" s="232"/>
      <c r="C413" s="228" t="s">
        <v>8</v>
      </c>
      <c r="D413" s="228"/>
      <c r="E413" s="228"/>
      <c r="F413" s="228"/>
      <c r="G413" s="228"/>
      <c r="H413" s="228"/>
      <c r="J413" s="172"/>
    </row>
    <row r="414" spans="1:10" ht="28.5" customHeight="1" x14ac:dyDescent="0.25">
      <c r="A414" s="263"/>
      <c r="B414" s="232"/>
      <c r="C414" s="10" t="s">
        <v>543</v>
      </c>
      <c r="D414" s="215" t="s">
        <v>18</v>
      </c>
      <c r="E414" s="215" t="s">
        <v>280</v>
      </c>
      <c r="F414" s="96">
        <f>F409/F412*1000</f>
        <v>7926.4391891891892</v>
      </c>
      <c r="G414" s="14"/>
      <c r="H414" s="98"/>
      <c r="J414" s="172"/>
    </row>
    <row r="415" spans="1:10" ht="15" customHeight="1" x14ac:dyDescent="0.2">
      <c r="A415" s="263"/>
      <c r="B415" s="232"/>
      <c r="C415" s="228" t="s">
        <v>9</v>
      </c>
      <c r="D415" s="228"/>
      <c r="E415" s="228"/>
      <c r="F415" s="228"/>
      <c r="G415" s="228"/>
      <c r="H415" s="228"/>
      <c r="J415" s="172"/>
    </row>
    <row r="416" spans="1:10" ht="15" customHeight="1" x14ac:dyDescent="0.25">
      <c r="A416" s="264"/>
      <c r="B416" s="232"/>
      <c r="C416" s="10" t="s">
        <v>134</v>
      </c>
      <c r="D416" s="215" t="s">
        <v>20</v>
      </c>
      <c r="E416" s="215" t="s">
        <v>19</v>
      </c>
      <c r="F416" s="215">
        <v>100</v>
      </c>
      <c r="G416" s="215"/>
      <c r="H416" s="216"/>
      <c r="J416" s="172"/>
    </row>
    <row r="417" spans="1:10" ht="15" customHeight="1" x14ac:dyDescent="0.2">
      <c r="A417" s="236" t="s">
        <v>23</v>
      </c>
      <c r="B417" s="236"/>
      <c r="C417" s="236"/>
      <c r="D417" s="236"/>
      <c r="E417" s="236"/>
      <c r="F417" s="236"/>
      <c r="G417" s="236"/>
      <c r="H417" s="236"/>
      <c r="J417" s="172"/>
    </row>
    <row r="418" spans="1:10" ht="15" customHeight="1" x14ac:dyDescent="0.2">
      <c r="A418" s="237" t="s">
        <v>31</v>
      </c>
      <c r="B418" s="237"/>
      <c r="C418" s="237"/>
      <c r="D418" s="237"/>
      <c r="E418" s="237"/>
      <c r="F418" s="133">
        <v>2025</v>
      </c>
      <c r="G418" s="133">
        <v>2026</v>
      </c>
      <c r="H418" s="133">
        <v>2027</v>
      </c>
      <c r="J418" s="172"/>
    </row>
    <row r="419" spans="1:10" ht="15" customHeight="1" x14ac:dyDescent="0.2">
      <c r="A419" s="237"/>
      <c r="B419" s="237"/>
      <c r="C419" s="237"/>
      <c r="D419" s="237"/>
      <c r="E419" s="237"/>
      <c r="F419" s="134">
        <f>F422+F431+F440+F449+F458+F467+F476+F485+F494+F503+F512+F557+F566+F575+F584+F593+F602+F611+F521+F530+F539+F548+F620+F629+F638+F647+F656+F665+F674+F683+F692+F701+F710+F719+F728</f>
        <v>47973.169000000002</v>
      </c>
      <c r="G419" s="134">
        <f t="shared" ref="G419:H419" si="9">G422+G431+G440+G449+G458+G467+G476+G485+G494+G503+G512+G557+G566+G575+G584+G593+G602+G611+G521+G530+G539+G548+G620+G629+G638+G647+G656+G665+G674+G683+G692+G701+G710+G719</f>
        <v>48712.659000000007</v>
      </c>
      <c r="H419" s="134">
        <f t="shared" si="9"/>
        <v>49165.945</v>
      </c>
      <c r="J419" s="172"/>
    </row>
    <row r="420" spans="1:10" ht="15" customHeight="1" x14ac:dyDescent="0.2">
      <c r="A420" s="230" t="s">
        <v>94</v>
      </c>
      <c r="B420" s="232" t="s">
        <v>61</v>
      </c>
      <c r="C420" s="234" t="str">
        <f>'Додаток 1 2025-2027'!B67</f>
        <v>Поточне утримання міських територій</v>
      </c>
      <c r="D420" s="234"/>
      <c r="E420" s="234"/>
      <c r="F420" s="234"/>
      <c r="G420" s="234"/>
      <c r="H420" s="234"/>
      <c r="J420" s="172"/>
    </row>
    <row r="421" spans="1:10" ht="15" customHeight="1" x14ac:dyDescent="0.2">
      <c r="A421" s="230"/>
      <c r="B421" s="232"/>
      <c r="C421" s="235" t="s">
        <v>6</v>
      </c>
      <c r="D421" s="235"/>
      <c r="E421" s="235"/>
      <c r="F421" s="235"/>
      <c r="G421" s="235"/>
      <c r="H421" s="235"/>
      <c r="J421" s="172"/>
    </row>
    <row r="422" spans="1:10" ht="15" customHeight="1" x14ac:dyDescent="0.2">
      <c r="A422" s="230"/>
      <c r="B422" s="232"/>
      <c r="C422" s="1" t="s">
        <v>364</v>
      </c>
      <c r="D422" s="165" t="s">
        <v>10</v>
      </c>
      <c r="E422" s="165" t="s">
        <v>138</v>
      </c>
      <c r="F422" s="90">
        <f>'Додаток 1 2025-2027'!G67</f>
        <v>23596.600999999999</v>
      </c>
      <c r="G422" s="90">
        <f>'Додаток 1 2025-2027'!H67</f>
        <v>24477.362000000001</v>
      </c>
      <c r="H422" s="90">
        <f>'Додаток 1 2025-2027'!I67</f>
        <v>24696.612000000001</v>
      </c>
      <c r="I422" s="208"/>
      <c r="J422" s="172"/>
    </row>
    <row r="423" spans="1:10" ht="15" customHeight="1" x14ac:dyDescent="0.2">
      <c r="A423" s="230"/>
      <c r="B423" s="232"/>
      <c r="C423" s="235" t="s">
        <v>7</v>
      </c>
      <c r="D423" s="235"/>
      <c r="E423" s="235"/>
      <c r="F423" s="235"/>
      <c r="G423" s="235"/>
      <c r="H423" s="235"/>
      <c r="J423" s="172"/>
    </row>
    <row r="424" spans="1:10" ht="15" customHeight="1" x14ac:dyDescent="0.2">
      <c r="A424" s="230"/>
      <c r="B424" s="232"/>
      <c r="C424" s="1" t="s">
        <v>57</v>
      </c>
      <c r="D424" s="183" t="s">
        <v>468</v>
      </c>
      <c r="E424" s="165" t="s">
        <v>59</v>
      </c>
      <c r="F424" s="14">
        <v>495.33</v>
      </c>
      <c r="G424" s="14">
        <v>495.33</v>
      </c>
      <c r="H424" s="14">
        <v>495.33</v>
      </c>
      <c r="J424" s="172"/>
    </row>
    <row r="425" spans="1:10" ht="15" customHeight="1" x14ac:dyDescent="0.2">
      <c r="A425" s="230"/>
      <c r="B425" s="232"/>
      <c r="C425" s="235" t="s">
        <v>8</v>
      </c>
      <c r="D425" s="235"/>
      <c r="E425" s="235"/>
      <c r="F425" s="235"/>
      <c r="G425" s="235"/>
      <c r="H425" s="235"/>
      <c r="J425" s="172"/>
    </row>
    <row r="426" spans="1:10" ht="31.5" customHeight="1" x14ac:dyDescent="0.2">
      <c r="A426" s="230"/>
      <c r="B426" s="232"/>
      <c r="C426" s="1" t="s">
        <v>58</v>
      </c>
      <c r="D426" s="165" t="s">
        <v>18</v>
      </c>
      <c r="E426" s="165" t="s">
        <v>280</v>
      </c>
      <c r="F426" s="65">
        <f>F422/F424</f>
        <v>47.638142248601945</v>
      </c>
      <c r="G426" s="65">
        <f>G422/G424</f>
        <v>49.416271980295967</v>
      </c>
      <c r="H426" s="65">
        <f>H422/H424</f>
        <v>49.858906183756289</v>
      </c>
      <c r="J426" s="172"/>
    </row>
    <row r="427" spans="1:10" ht="15" customHeight="1" x14ac:dyDescent="0.2">
      <c r="A427" s="230"/>
      <c r="B427" s="232"/>
      <c r="C427" s="235" t="s">
        <v>9</v>
      </c>
      <c r="D427" s="235"/>
      <c r="E427" s="235"/>
      <c r="F427" s="235"/>
      <c r="G427" s="235"/>
      <c r="H427" s="235"/>
      <c r="J427" s="172"/>
    </row>
    <row r="428" spans="1:10" ht="27.75" customHeight="1" x14ac:dyDescent="0.2">
      <c r="A428" s="230"/>
      <c r="B428" s="232"/>
      <c r="C428" s="1" t="s">
        <v>136</v>
      </c>
      <c r="D428" s="165" t="s">
        <v>20</v>
      </c>
      <c r="E428" s="165" t="s">
        <v>19</v>
      </c>
      <c r="F428" s="165">
        <v>100</v>
      </c>
      <c r="G428" s="165">
        <v>100</v>
      </c>
      <c r="H428" s="165">
        <v>100</v>
      </c>
      <c r="J428" s="172"/>
    </row>
    <row r="429" spans="1:10" ht="15" customHeight="1" x14ac:dyDescent="0.2">
      <c r="A429" s="265" t="s">
        <v>95</v>
      </c>
      <c r="B429" s="232" t="s">
        <v>62</v>
      </c>
      <c r="C429" s="234" t="str">
        <f>'Додаток 1 2025-2027'!B68</f>
        <v>Організація громадських та інших робіт тимчасового характеру</v>
      </c>
      <c r="D429" s="234"/>
      <c r="E429" s="234"/>
      <c r="F429" s="234"/>
      <c r="G429" s="234"/>
      <c r="H429" s="234"/>
      <c r="J429" s="172"/>
    </row>
    <row r="430" spans="1:10" ht="15" customHeight="1" x14ac:dyDescent="0.2">
      <c r="A430" s="266"/>
      <c r="B430" s="232"/>
      <c r="C430" s="235" t="s">
        <v>6</v>
      </c>
      <c r="D430" s="235"/>
      <c r="E430" s="235"/>
      <c r="F430" s="235"/>
      <c r="G430" s="235"/>
      <c r="H430" s="235"/>
      <c r="J430" s="172"/>
    </row>
    <row r="431" spans="1:10" ht="15" customHeight="1" x14ac:dyDescent="0.2">
      <c r="A431" s="266"/>
      <c r="B431" s="232"/>
      <c r="C431" s="1" t="s">
        <v>389</v>
      </c>
      <c r="D431" s="165" t="s">
        <v>10</v>
      </c>
      <c r="E431" s="165" t="s">
        <v>138</v>
      </c>
      <c r="F431" s="90">
        <f>'Додаток 1 2025-2027'!G68</f>
        <v>10.212</v>
      </c>
      <c r="G431" s="90">
        <f>'Додаток 1 2025-2027'!H68</f>
        <v>10.927</v>
      </c>
      <c r="H431" s="90">
        <f>'Додаток 1 2025-2027'!I68</f>
        <v>10.927</v>
      </c>
      <c r="J431" s="172"/>
    </row>
    <row r="432" spans="1:10" ht="15" customHeight="1" x14ac:dyDescent="0.2">
      <c r="A432" s="266"/>
      <c r="B432" s="232"/>
      <c r="C432" s="235" t="s">
        <v>7</v>
      </c>
      <c r="D432" s="235"/>
      <c r="E432" s="235"/>
      <c r="F432" s="235"/>
      <c r="G432" s="235"/>
      <c r="H432" s="235"/>
      <c r="J432" s="172"/>
    </row>
    <row r="433" spans="1:10" ht="15" customHeight="1" x14ac:dyDescent="0.2">
      <c r="A433" s="266"/>
      <c r="B433" s="232"/>
      <c r="C433" s="1" t="s">
        <v>144</v>
      </c>
      <c r="D433" s="165" t="s">
        <v>18</v>
      </c>
      <c r="E433" s="165" t="s">
        <v>298</v>
      </c>
      <c r="F433" s="73">
        <v>2</v>
      </c>
      <c r="G433" s="8">
        <v>2</v>
      </c>
      <c r="H433" s="73">
        <v>2</v>
      </c>
      <c r="J433" s="172"/>
    </row>
    <row r="434" spans="1:10" ht="15" customHeight="1" x14ac:dyDescent="0.2">
      <c r="A434" s="266"/>
      <c r="B434" s="232"/>
      <c r="C434" s="235" t="s">
        <v>8</v>
      </c>
      <c r="D434" s="235"/>
      <c r="E434" s="235"/>
      <c r="F434" s="235"/>
      <c r="G434" s="235"/>
      <c r="H434" s="235"/>
      <c r="J434" s="172"/>
    </row>
    <row r="435" spans="1:10" ht="15" customHeight="1" x14ac:dyDescent="0.2">
      <c r="A435" s="266"/>
      <c r="B435" s="232"/>
      <c r="C435" s="1" t="s">
        <v>145</v>
      </c>
      <c r="D435" s="165" t="s">
        <v>18</v>
      </c>
      <c r="E435" s="165" t="s">
        <v>355</v>
      </c>
      <c r="F435" s="90">
        <f>F431/F433</f>
        <v>5.1059999999999999</v>
      </c>
      <c r="G435" s="90">
        <f>G431/G433</f>
        <v>5.4634999999999998</v>
      </c>
      <c r="H435" s="90">
        <f>H431/H433</f>
        <v>5.4634999999999998</v>
      </c>
      <c r="J435" s="172"/>
    </row>
    <row r="436" spans="1:10" ht="15" customHeight="1" x14ac:dyDescent="0.2">
      <c r="A436" s="266"/>
      <c r="B436" s="232"/>
      <c r="C436" s="235" t="s">
        <v>9</v>
      </c>
      <c r="D436" s="235"/>
      <c r="E436" s="235"/>
      <c r="F436" s="235"/>
      <c r="G436" s="235"/>
      <c r="H436" s="235"/>
      <c r="J436" s="172"/>
    </row>
    <row r="437" spans="1:10" ht="15" customHeight="1" x14ac:dyDescent="0.2">
      <c r="A437" s="267"/>
      <c r="B437" s="232"/>
      <c r="C437" s="1" t="s">
        <v>60</v>
      </c>
      <c r="D437" s="165" t="s">
        <v>20</v>
      </c>
      <c r="E437" s="165" t="s">
        <v>19</v>
      </c>
      <c r="F437" s="165">
        <v>100</v>
      </c>
      <c r="G437" s="165">
        <v>100</v>
      </c>
      <c r="H437" s="165">
        <v>100</v>
      </c>
      <c r="J437" s="172"/>
    </row>
    <row r="438" spans="1:10" ht="18.75" customHeight="1" x14ac:dyDescent="0.2">
      <c r="A438" s="238" t="s">
        <v>96</v>
      </c>
      <c r="B438" s="292" t="s">
        <v>162</v>
      </c>
      <c r="C438" s="234" t="str">
        <f>'Додаток 1 2025-2027'!B69</f>
        <v>Поточне утримання фонтанів  №№ 3, 4, 5, 6 на площі Перемоги міста Южного Одеського району Одеської області</v>
      </c>
      <c r="D438" s="234"/>
      <c r="E438" s="234"/>
      <c r="F438" s="234"/>
      <c r="G438" s="234"/>
      <c r="H438" s="234"/>
      <c r="J438" s="172"/>
    </row>
    <row r="439" spans="1:10" ht="15" customHeight="1" x14ac:dyDescent="0.2">
      <c r="A439" s="238"/>
      <c r="B439" s="292"/>
      <c r="C439" s="235" t="s">
        <v>6</v>
      </c>
      <c r="D439" s="235"/>
      <c r="E439" s="235"/>
      <c r="F439" s="235"/>
      <c r="G439" s="235"/>
      <c r="H439" s="235"/>
      <c r="J439" s="172"/>
    </row>
    <row r="440" spans="1:10" ht="15" customHeight="1" x14ac:dyDescent="0.2">
      <c r="A440" s="238"/>
      <c r="B440" s="292"/>
      <c r="C440" s="1" t="s">
        <v>390</v>
      </c>
      <c r="D440" s="162" t="s">
        <v>10</v>
      </c>
      <c r="E440" s="165" t="s">
        <v>138</v>
      </c>
      <c r="F440" s="90">
        <f>'Додаток 1 2025-2027'!G69</f>
        <v>558.16899999999998</v>
      </c>
      <c r="G440" s="90">
        <f>'Додаток 1 2025-2027'!H69</f>
        <v>558.16899999999998</v>
      </c>
      <c r="H440" s="90">
        <f>'Додаток 1 2025-2027'!I69</f>
        <v>558.16899999999998</v>
      </c>
      <c r="J440" s="172"/>
    </row>
    <row r="441" spans="1:10" ht="15" customHeight="1" x14ac:dyDescent="0.2">
      <c r="A441" s="238"/>
      <c r="B441" s="292"/>
      <c r="C441" s="235" t="s">
        <v>7</v>
      </c>
      <c r="D441" s="235"/>
      <c r="E441" s="235"/>
      <c r="F441" s="235"/>
      <c r="G441" s="235"/>
      <c r="H441" s="235"/>
      <c r="J441" s="172"/>
    </row>
    <row r="442" spans="1:10" ht="15" customHeight="1" x14ac:dyDescent="0.2">
      <c r="A442" s="238"/>
      <c r="B442" s="292"/>
      <c r="C442" s="1" t="s">
        <v>142</v>
      </c>
      <c r="D442" s="165" t="s">
        <v>18</v>
      </c>
      <c r="E442" s="165" t="s">
        <v>11</v>
      </c>
      <c r="F442" s="73">
        <v>4</v>
      </c>
      <c r="G442" s="73">
        <v>4</v>
      </c>
      <c r="H442" s="73">
        <v>4</v>
      </c>
      <c r="J442" s="172"/>
    </row>
    <row r="443" spans="1:10" ht="15" customHeight="1" x14ac:dyDescent="0.2">
      <c r="A443" s="238"/>
      <c r="B443" s="292"/>
      <c r="C443" s="235" t="s">
        <v>8</v>
      </c>
      <c r="D443" s="235"/>
      <c r="E443" s="235"/>
      <c r="F443" s="235"/>
      <c r="G443" s="235"/>
      <c r="H443" s="235"/>
      <c r="J443" s="172"/>
    </row>
    <row r="444" spans="1:10" ht="15" customHeight="1" x14ac:dyDescent="0.2">
      <c r="A444" s="238"/>
      <c r="B444" s="292"/>
      <c r="C444" s="1" t="s">
        <v>143</v>
      </c>
      <c r="D444" s="165" t="s">
        <v>18</v>
      </c>
      <c r="E444" s="165" t="s">
        <v>293</v>
      </c>
      <c r="F444" s="90">
        <f>F440/F442</f>
        <v>139.54225</v>
      </c>
      <c r="G444" s="90">
        <f>G440/G442</f>
        <v>139.54225</v>
      </c>
      <c r="H444" s="90">
        <f>H440/H442</f>
        <v>139.54225</v>
      </c>
      <c r="J444" s="172"/>
    </row>
    <row r="445" spans="1:10" ht="15" customHeight="1" x14ac:dyDescent="0.2">
      <c r="A445" s="238"/>
      <c r="B445" s="292"/>
      <c r="C445" s="235" t="s">
        <v>9</v>
      </c>
      <c r="D445" s="235"/>
      <c r="E445" s="235"/>
      <c r="F445" s="235"/>
      <c r="G445" s="235"/>
      <c r="H445" s="235"/>
    </row>
    <row r="446" spans="1:10" ht="27" customHeight="1" x14ac:dyDescent="0.2">
      <c r="A446" s="238"/>
      <c r="B446" s="292"/>
      <c r="C446" s="1" t="s">
        <v>136</v>
      </c>
      <c r="D446" s="165" t="s">
        <v>20</v>
      </c>
      <c r="E446" s="165" t="s">
        <v>19</v>
      </c>
      <c r="F446" s="165">
        <v>100</v>
      </c>
      <c r="G446" s="165">
        <v>100</v>
      </c>
      <c r="H446" s="165">
        <v>100</v>
      </c>
    </row>
    <row r="447" spans="1:10" ht="17.25" customHeight="1" x14ac:dyDescent="0.2">
      <c r="A447" s="238" t="s">
        <v>97</v>
      </c>
      <c r="B447" s="232" t="s">
        <v>158</v>
      </c>
      <c r="C447" s="233" t="str">
        <f>'Додаток 1 2025-2027'!B70</f>
        <v>Придбання хімічних реагентів для обслуговування фонтанів №№ 3,4,5,6 на площі Перемоги міста Южного Одеського району Одеської області</v>
      </c>
      <c r="D447" s="233"/>
      <c r="E447" s="233"/>
      <c r="F447" s="233"/>
      <c r="G447" s="233"/>
      <c r="H447" s="233"/>
    </row>
    <row r="448" spans="1:10" ht="15" customHeight="1" x14ac:dyDescent="0.2">
      <c r="A448" s="238"/>
      <c r="B448" s="232"/>
      <c r="C448" s="247" t="s">
        <v>6</v>
      </c>
      <c r="D448" s="247"/>
      <c r="E448" s="247"/>
      <c r="F448" s="247"/>
      <c r="G448" s="247"/>
      <c r="H448" s="247"/>
    </row>
    <row r="449" spans="1:8" ht="25.9" customHeight="1" x14ac:dyDescent="0.2">
      <c r="A449" s="238"/>
      <c r="B449" s="232"/>
      <c r="C449" s="1" t="s">
        <v>391</v>
      </c>
      <c r="D449" s="165" t="s">
        <v>32</v>
      </c>
      <c r="E449" s="165" t="s">
        <v>138</v>
      </c>
      <c r="F449" s="90">
        <f>'Додаток 1 2025-2027'!G70</f>
        <v>110.905</v>
      </c>
      <c r="G449" s="90">
        <f>'Додаток 1 2025-2027'!H70</f>
        <v>110.905</v>
      </c>
      <c r="H449" s="90">
        <f>'Додаток 1 2025-2027'!I70</f>
        <v>110.905</v>
      </c>
    </row>
    <row r="450" spans="1:8" ht="15" customHeight="1" x14ac:dyDescent="0.2">
      <c r="A450" s="238"/>
      <c r="B450" s="232"/>
      <c r="C450" s="247" t="s">
        <v>7</v>
      </c>
      <c r="D450" s="247"/>
      <c r="E450" s="247"/>
      <c r="F450" s="247"/>
      <c r="G450" s="247"/>
      <c r="H450" s="247"/>
    </row>
    <row r="451" spans="1:8" ht="15" customHeight="1" x14ac:dyDescent="0.2">
      <c r="A451" s="238"/>
      <c r="B451" s="232"/>
      <c r="C451" s="104" t="s">
        <v>118</v>
      </c>
      <c r="D451" s="164" t="s">
        <v>18</v>
      </c>
      <c r="E451" s="164" t="s">
        <v>11</v>
      </c>
      <c r="F451" s="73">
        <v>4</v>
      </c>
      <c r="G451" s="73">
        <v>4</v>
      </c>
      <c r="H451" s="73">
        <v>4</v>
      </c>
    </row>
    <row r="452" spans="1:8" ht="15" customHeight="1" x14ac:dyDescent="0.2">
      <c r="A452" s="238"/>
      <c r="B452" s="232"/>
      <c r="C452" s="293" t="s">
        <v>8</v>
      </c>
      <c r="D452" s="293"/>
      <c r="E452" s="293"/>
      <c r="F452" s="293"/>
      <c r="G452" s="293"/>
      <c r="H452" s="293"/>
    </row>
    <row r="453" spans="1:8" ht="30" customHeight="1" x14ac:dyDescent="0.2">
      <c r="A453" s="238"/>
      <c r="B453" s="232"/>
      <c r="C453" s="104" t="s">
        <v>354</v>
      </c>
      <c r="D453" s="164" t="s">
        <v>18</v>
      </c>
      <c r="E453" s="164" t="s">
        <v>274</v>
      </c>
      <c r="F453" s="90">
        <f>F449/F451</f>
        <v>27.72625</v>
      </c>
      <c r="G453" s="90">
        <f>G449/G451</f>
        <v>27.72625</v>
      </c>
      <c r="H453" s="90">
        <f>H449/H451</f>
        <v>27.72625</v>
      </c>
    </row>
    <row r="454" spans="1:8" ht="15" customHeight="1" x14ac:dyDescent="0.2">
      <c r="A454" s="238"/>
      <c r="B454" s="232"/>
      <c r="C454" s="247" t="s">
        <v>9</v>
      </c>
      <c r="D454" s="247"/>
      <c r="E454" s="247"/>
      <c r="F454" s="247"/>
      <c r="G454" s="247"/>
      <c r="H454" s="247"/>
    </row>
    <row r="455" spans="1:8" ht="30" customHeight="1" x14ac:dyDescent="0.2">
      <c r="A455" s="238"/>
      <c r="B455" s="232"/>
      <c r="C455" s="1" t="s">
        <v>136</v>
      </c>
      <c r="D455" s="165" t="s">
        <v>20</v>
      </c>
      <c r="E455" s="165" t="s">
        <v>19</v>
      </c>
      <c r="F455" s="165">
        <v>100</v>
      </c>
      <c r="G455" s="165">
        <v>100</v>
      </c>
      <c r="H455" s="165">
        <v>100</v>
      </c>
    </row>
    <row r="456" spans="1:8" ht="15" customHeight="1" x14ac:dyDescent="0.2">
      <c r="A456" s="230" t="s">
        <v>98</v>
      </c>
      <c r="B456" s="232" t="s">
        <v>163</v>
      </c>
      <c r="C456" s="234" t="str">
        <f>'Додаток 1 2025-2027'!B71</f>
        <v>Поточне утримання громадських вбиралень міста Южного Одеського району Одеської області</v>
      </c>
      <c r="D456" s="234"/>
      <c r="E456" s="234"/>
      <c r="F456" s="234"/>
      <c r="G456" s="234"/>
      <c r="H456" s="234"/>
    </row>
    <row r="457" spans="1:8" ht="15" customHeight="1" x14ac:dyDescent="0.2">
      <c r="A457" s="230"/>
      <c r="B457" s="232"/>
      <c r="C457" s="229" t="s">
        <v>6</v>
      </c>
      <c r="D457" s="229"/>
      <c r="E457" s="229"/>
      <c r="F457" s="229"/>
      <c r="G457" s="229"/>
      <c r="H457" s="229"/>
    </row>
    <row r="458" spans="1:8" ht="15" customHeight="1" x14ac:dyDescent="0.2">
      <c r="A458" s="230"/>
      <c r="B458" s="232"/>
      <c r="C458" s="10" t="s">
        <v>393</v>
      </c>
      <c r="D458" s="162" t="s">
        <v>10</v>
      </c>
      <c r="E458" s="162" t="s">
        <v>138</v>
      </c>
      <c r="F458" s="14">
        <f>'Додаток 1 2025-2027'!G71</f>
        <v>675.928</v>
      </c>
      <c r="G458" s="14">
        <f>'Додаток 1 2025-2027'!H71</f>
        <v>720.12800000000004</v>
      </c>
      <c r="H458" s="14">
        <f>'Додаток 1 2025-2027'!I71</f>
        <v>720.12800000000004</v>
      </c>
    </row>
    <row r="459" spans="1:8" ht="15" customHeight="1" x14ac:dyDescent="0.2">
      <c r="A459" s="230"/>
      <c r="B459" s="232"/>
      <c r="C459" s="228" t="s">
        <v>7</v>
      </c>
      <c r="D459" s="228"/>
      <c r="E459" s="228"/>
      <c r="F459" s="228"/>
      <c r="G459" s="228"/>
      <c r="H459" s="228"/>
    </row>
    <row r="460" spans="1:8" ht="15" customHeight="1" x14ac:dyDescent="0.2">
      <c r="A460" s="230"/>
      <c r="B460" s="232"/>
      <c r="C460" s="10" t="s">
        <v>256</v>
      </c>
      <c r="D460" s="162" t="s">
        <v>420</v>
      </c>
      <c r="E460" s="162" t="s">
        <v>11</v>
      </c>
      <c r="F460" s="113">
        <v>2</v>
      </c>
      <c r="G460" s="113">
        <v>2</v>
      </c>
      <c r="H460" s="113">
        <v>2</v>
      </c>
    </row>
    <row r="461" spans="1:8" ht="15" customHeight="1" x14ac:dyDescent="0.2">
      <c r="A461" s="230"/>
      <c r="B461" s="232"/>
      <c r="C461" s="228" t="s">
        <v>8</v>
      </c>
      <c r="D461" s="228"/>
      <c r="E461" s="228"/>
      <c r="F461" s="228"/>
      <c r="G461" s="228"/>
      <c r="H461" s="228"/>
    </row>
    <row r="462" spans="1:8" ht="15" customHeight="1" x14ac:dyDescent="0.2">
      <c r="A462" s="230"/>
      <c r="B462" s="232"/>
      <c r="C462" s="1" t="s">
        <v>392</v>
      </c>
      <c r="D462" s="165" t="s">
        <v>18</v>
      </c>
      <c r="E462" s="165" t="s">
        <v>274</v>
      </c>
      <c r="F462" s="90">
        <f>F458/F460</f>
        <v>337.964</v>
      </c>
      <c r="G462" s="90">
        <f t="shared" ref="G462:H462" si="10">G458/G460</f>
        <v>360.06400000000002</v>
      </c>
      <c r="H462" s="90">
        <f t="shared" si="10"/>
        <v>360.06400000000002</v>
      </c>
    </row>
    <row r="463" spans="1:8" ht="15" customHeight="1" x14ac:dyDescent="0.2">
      <c r="A463" s="230"/>
      <c r="B463" s="232"/>
      <c r="C463" s="229" t="s">
        <v>9</v>
      </c>
      <c r="D463" s="229"/>
      <c r="E463" s="229"/>
      <c r="F463" s="229"/>
      <c r="G463" s="229"/>
      <c r="H463" s="229"/>
    </row>
    <row r="464" spans="1:8" ht="27.75" customHeight="1" x14ac:dyDescent="0.2">
      <c r="A464" s="230"/>
      <c r="B464" s="232"/>
      <c r="C464" s="1" t="s">
        <v>136</v>
      </c>
      <c r="D464" s="164" t="s">
        <v>20</v>
      </c>
      <c r="E464" s="164" t="s">
        <v>19</v>
      </c>
      <c r="F464" s="164">
        <v>100</v>
      </c>
      <c r="G464" s="164">
        <v>100</v>
      </c>
      <c r="H464" s="164">
        <v>100</v>
      </c>
    </row>
    <row r="465" spans="1:8" ht="15" customHeight="1" x14ac:dyDescent="0.2">
      <c r="A465" s="262" t="s">
        <v>99</v>
      </c>
      <c r="B465" s="232" t="s">
        <v>63</v>
      </c>
      <c r="C465" s="234" t="str">
        <f>'Додаток 1 2025-2027'!B72</f>
        <v xml:space="preserve">Відлов бродячих тварин </v>
      </c>
      <c r="D465" s="234"/>
      <c r="E465" s="234"/>
      <c r="F465" s="234"/>
      <c r="G465" s="234"/>
      <c r="H465" s="234"/>
    </row>
    <row r="466" spans="1:8" ht="15" customHeight="1" x14ac:dyDescent="0.2">
      <c r="A466" s="263"/>
      <c r="B466" s="232"/>
      <c r="C466" s="235" t="s">
        <v>6</v>
      </c>
      <c r="D466" s="235"/>
      <c r="E466" s="235"/>
      <c r="F466" s="235"/>
      <c r="G466" s="235"/>
      <c r="H466" s="235"/>
    </row>
    <row r="467" spans="1:8" ht="15" customHeight="1" x14ac:dyDescent="0.2">
      <c r="A467" s="263"/>
      <c r="B467" s="232"/>
      <c r="C467" s="3" t="s">
        <v>394</v>
      </c>
      <c r="D467" s="165" t="s">
        <v>10</v>
      </c>
      <c r="E467" s="165" t="s">
        <v>138</v>
      </c>
      <c r="F467" s="90">
        <f>'Додаток 1 2025-2027'!G72</f>
        <v>83.847999999999999</v>
      </c>
      <c r="G467" s="90">
        <f>'Додаток 1 2025-2027'!H72</f>
        <v>83.847999999999999</v>
      </c>
      <c r="H467" s="90">
        <f>'Додаток 1 2025-2027'!I72</f>
        <v>83.847999999999999</v>
      </c>
    </row>
    <row r="468" spans="1:8" ht="15" customHeight="1" x14ac:dyDescent="0.2">
      <c r="A468" s="263"/>
      <c r="B468" s="232"/>
      <c r="C468" s="235" t="s">
        <v>7</v>
      </c>
      <c r="D468" s="235"/>
      <c r="E468" s="235"/>
      <c r="F468" s="235"/>
      <c r="G468" s="235"/>
      <c r="H468" s="235"/>
    </row>
    <row r="469" spans="1:8" ht="15" customHeight="1" x14ac:dyDescent="0.2">
      <c r="A469" s="263"/>
      <c r="B469" s="232"/>
      <c r="C469" s="1" t="s">
        <v>210</v>
      </c>
      <c r="D469" s="165" t="s">
        <v>18</v>
      </c>
      <c r="E469" s="165" t="s">
        <v>11</v>
      </c>
      <c r="F469" s="73">
        <v>3</v>
      </c>
      <c r="G469" s="8">
        <v>3</v>
      </c>
      <c r="H469" s="73">
        <v>3</v>
      </c>
    </row>
    <row r="470" spans="1:8" ht="15" customHeight="1" x14ac:dyDescent="0.2">
      <c r="A470" s="263"/>
      <c r="B470" s="232"/>
      <c r="C470" s="235" t="s">
        <v>8</v>
      </c>
      <c r="D470" s="235"/>
      <c r="E470" s="235"/>
      <c r="F470" s="235"/>
      <c r="G470" s="235"/>
      <c r="H470" s="235"/>
    </row>
    <row r="471" spans="1:8" ht="15" customHeight="1" x14ac:dyDescent="0.2">
      <c r="A471" s="263"/>
      <c r="B471" s="232"/>
      <c r="C471" s="1" t="s">
        <v>395</v>
      </c>
      <c r="D471" s="165" t="s">
        <v>18</v>
      </c>
      <c r="E471" s="165" t="s">
        <v>274</v>
      </c>
      <c r="F471" s="90">
        <f>F467/F469</f>
        <v>27.949333333333332</v>
      </c>
      <c r="G471" s="90">
        <v>0.74199999999999999</v>
      </c>
      <c r="H471" s="90">
        <f>H467/H469</f>
        <v>27.949333333333332</v>
      </c>
    </row>
    <row r="472" spans="1:8" ht="15" customHeight="1" x14ac:dyDescent="0.2">
      <c r="A472" s="263"/>
      <c r="B472" s="232"/>
      <c r="C472" s="235" t="s">
        <v>9</v>
      </c>
      <c r="D472" s="235"/>
      <c r="E472" s="235"/>
      <c r="F472" s="235"/>
      <c r="G472" s="235"/>
      <c r="H472" s="235"/>
    </row>
    <row r="473" spans="1:8" ht="15" customHeight="1" x14ac:dyDescent="0.2">
      <c r="A473" s="264"/>
      <c r="B473" s="232"/>
      <c r="C473" s="10" t="s">
        <v>211</v>
      </c>
      <c r="D473" s="165" t="s">
        <v>20</v>
      </c>
      <c r="E473" s="165" t="s">
        <v>19</v>
      </c>
      <c r="F473" s="165">
        <v>100</v>
      </c>
      <c r="G473" s="165">
        <v>100</v>
      </c>
      <c r="H473" s="165">
        <v>100</v>
      </c>
    </row>
    <row r="474" spans="1:8" ht="15" customHeight="1" x14ac:dyDescent="0.2">
      <c r="A474" s="242" t="s">
        <v>100</v>
      </c>
      <c r="B474" s="232" t="s">
        <v>528</v>
      </c>
      <c r="C474" s="234" t="str">
        <f>'Додаток 1 2025-2027'!B73</f>
        <v>Утримання територій загального користування</v>
      </c>
      <c r="D474" s="234"/>
      <c r="E474" s="234"/>
      <c r="F474" s="234"/>
      <c r="G474" s="234"/>
      <c r="H474" s="234"/>
    </row>
    <row r="475" spans="1:8" ht="15" customHeight="1" x14ac:dyDescent="0.2">
      <c r="A475" s="243"/>
      <c r="B475" s="232"/>
      <c r="C475" s="235" t="s">
        <v>6</v>
      </c>
      <c r="D475" s="235"/>
      <c r="E475" s="235"/>
      <c r="F475" s="235"/>
      <c r="G475" s="235"/>
      <c r="H475" s="235"/>
    </row>
    <row r="476" spans="1:8" ht="15" customHeight="1" x14ac:dyDescent="0.2">
      <c r="A476" s="243"/>
      <c r="B476" s="232"/>
      <c r="C476" s="1" t="s">
        <v>396</v>
      </c>
      <c r="D476" s="165" t="s">
        <v>10</v>
      </c>
      <c r="E476" s="165" t="s">
        <v>138</v>
      </c>
      <c r="F476" s="9">
        <f>'Додаток 1 2025-2027'!G73</f>
        <v>18105.100999999999</v>
      </c>
      <c r="G476" s="9">
        <f>'Додаток 1 2025-2027'!H73</f>
        <v>19532.330000000002</v>
      </c>
      <c r="H476" s="9">
        <f>'Додаток 1 2025-2027'!I73</f>
        <v>19758.624</v>
      </c>
    </row>
    <row r="477" spans="1:8" ht="15" customHeight="1" x14ac:dyDescent="0.2">
      <c r="A477" s="243"/>
      <c r="B477" s="232"/>
      <c r="C477" s="235" t="s">
        <v>7</v>
      </c>
      <c r="D477" s="235"/>
      <c r="E477" s="235"/>
      <c r="F477" s="235"/>
      <c r="G477" s="235"/>
      <c r="H477" s="235"/>
    </row>
    <row r="478" spans="1:8" ht="15" customHeight="1" x14ac:dyDescent="0.2">
      <c r="A478" s="243"/>
      <c r="B478" s="232"/>
      <c r="C478" s="1" t="s">
        <v>181</v>
      </c>
      <c r="D478" s="162" t="s">
        <v>365</v>
      </c>
      <c r="E478" s="162" t="s">
        <v>59</v>
      </c>
      <c r="F478" s="14">
        <v>1099.144</v>
      </c>
      <c r="G478" s="14">
        <v>1099.144</v>
      </c>
      <c r="H478" s="14">
        <v>1099.144</v>
      </c>
    </row>
    <row r="479" spans="1:8" ht="15" customHeight="1" x14ac:dyDescent="0.2">
      <c r="A479" s="243"/>
      <c r="B479" s="232"/>
      <c r="C479" s="235" t="s">
        <v>8</v>
      </c>
      <c r="D479" s="235"/>
      <c r="E479" s="235"/>
      <c r="F479" s="235"/>
      <c r="G479" s="235"/>
      <c r="H479" s="235"/>
    </row>
    <row r="480" spans="1:8" ht="28.5" customHeight="1" x14ac:dyDescent="0.2">
      <c r="A480" s="243"/>
      <c r="B480" s="232"/>
      <c r="C480" s="10" t="s">
        <v>322</v>
      </c>
      <c r="D480" s="165" t="s">
        <v>18</v>
      </c>
      <c r="E480" s="165" t="s">
        <v>280</v>
      </c>
      <c r="F480" s="65">
        <f>F476/F478</f>
        <v>16.472000938912462</v>
      </c>
      <c r="G480" s="65">
        <f>G476/G478</f>
        <v>17.770492310379716</v>
      </c>
      <c r="H480" s="65">
        <f>H476/H478</f>
        <v>17.976374342215397</v>
      </c>
    </row>
    <row r="481" spans="1:8" ht="15" customHeight="1" x14ac:dyDescent="0.2">
      <c r="A481" s="243"/>
      <c r="B481" s="232"/>
      <c r="C481" s="235" t="s">
        <v>9</v>
      </c>
      <c r="D481" s="235"/>
      <c r="E481" s="235"/>
      <c r="F481" s="235"/>
      <c r="G481" s="235"/>
      <c r="H481" s="235"/>
    </row>
    <row r="482" spans="1:8" ht="27" customHeight="1" x14ac:dyDescent="0.2">
      <c r="A482" s="244"/>
      <c r="B482" s="232"/>
      <c r="C482" s="1" t="s">
        <v>136</v>
      </c>
      <c r="D482" s="165" t="s">
        <v>20</v>
      </c>
      <c r="E482" s="165" t="s">
        <v>19</v>
      </c>
      <c r="F482" s="165">
        <v>100</v>
      </c>
      <c r="G482" s="165">
        <v>100</v>
      </c>
      <c r="H482" s="165">
        <v>100</v>
      </c>
    </row>
    <row r="483" spans="1:8" ht="15" customHeight="1" x14ac:dyDescent="0.2">
      <c r="A483" s="262" t="s">
        <v>101</v>
      </c>
      <c r="B483" s="232" t="s">
        <v>63</v>
      </c>
      <c r="C483" s="234" t="str">
        <f>'Додаток 1 2025-2027'!B74</f>
        <v>Відлов бродячих тварин</v>
      </c>
      <c r="D483" s="234"/>
      <c r="E483" s="234"/>
      <c r="F483" s="234"/>
      <c r="G483" s="234"/>
      <c r="H483" s="234"/>
    </row>
    <row r="484" spans="1:8" ht="15" customHeight="1" x14ac:dyDescent="0.2">
      <c r="A484" s="263"/>
      <c r="B484" s="232"/>
      <c r="C484" s="235" t="s">
        <v>6</v>
      </c>
      <c r="D484" s="235"/>
      <c r="E484" s="235"/>
      <c r="F484" s="235"/>
      <c r="G484" s="235"/>
      <c r="H484" s="235"/>
    </row>
    <row r="485" spans="1:8" ht="31.5" customHeight="1" x14ac:dyDescent="0.2">
      <c r="A485" s="263"/>
      <c r="B485" s="232"/>
      <c r="C485" s="3" t="s">
        <v>397</v>
      </c>
      <c r="D485" s="165" t="s">
        <v>10</v>
      </c>
      <c r="E485" s="165" t="s">
        <v>138</v>
      </c>
      <c r="F485" s="9">
        <f>'Додаток 1 2025-2027'!G74</f>
        <v>62.158999999999999</v>
      </c>
      <c r="G485" s="9">
        <f>'Додаток 1 2025-2027'!H74</f>
        <v>69.120999999999995</v>
      </c>
      <c r="H485" s="9">
        <f>'Додаток 1 2025-2027'!I74</f>
        <v>76.863</v>
      </c>
    </row>
    <row r="486" spans="1:8" ht="15" customHeight="1" x14ac:dyDescent="0.2">
      <c r="A486" s="263"/>
      <c r="B486" s="232"/>
      <c r="C486" s="235" t="s">
        <v>7</v>
      </c>
      <c r="D486" s="235"/>
      <c r="E486" s="235"/>
      <c r="F486" s="235"/>
      <c r="G486" s="235"/>
      <c r="H486" s="235"/>
    </row>
    <row r="487" spans="1:8" ht="15" customHeight="1" x14ac:dyDescent="0.2">
      <c r="A487" s="263"/>
      <c r="B487" s="232"/>
      <c r="C487" s="1" t="s">
        <v>212</v>
      </c>
      <c r="D487" s="165" t="s">
        <v>18</v>
      </c>
      <c r="E487" s="165" t="s">
        <v>11</v>
      </c>
      <c r="F487" s="73">
        <v>2</v>
      </c>
      <c r="G487" s="8">
        <v>2</v>
      </c>
      <c r="H487" s="73">
        <v>2</v>
      </c>
    </row>
    <row r="488" spans="1:8" ht="15" customHeight="1" x14ac:dyDescent="0.2">
      <c r="A488" s="263"/>
      <c r="B488" s="232"/>
      <c r="C488" s="235" t="s">
        <v>8</v>
      </c>
      <c r="D488" s="235"/>
      <c r="E488" s="235"/>
      <c r="F488" s="235"/>
      <c r="G488" s="235"/>
      <c r="H488" s="235"/>
    </row>
    <row r="489" spans="1:8" ht="15" customHeight="1" x14ac:dyDescent="0.2">
      <c r="A489" s="263"/>
      <c r="B489" s="232"/>
      <c r="C489" s="1" t="s">
        <v>325</v>
      </c>
      <c r="D489" s="165" t="s">
        <v>18</v>
      </c>
      <c r="E489" s="165" t="s">
        <v>274</v>
      </c>
      <c r="F489" s="90">
        <f>F485/F487</f>
        <v>31.079499999999999</v>
      </c>
      <c r="G489" s="90">
        <f t="shared" ref="G489:H489" si="11">G485/G487</f>
        <v>34.560499999999998</v>
      </c>
      <c r="H489" s="90">
        <f t="shared" si="11"/>
        <v>38.4315</v>
      </c>
    </row>
    <row r="490" spans="1:8" ht="15" customHeight="1" x14ac:dyDescent="0.2">
      <c r="A490" s="263"/>
      <c r="B490" s="232"/>
      <c r="C490" s="235" t="s">
        <v>9</v>
      </c>
      <c r="D490" s="235"/>
      <c r="E490" s="235"/>
      <c r="F490" s="235"/>
      <c r="G490" s="235"/>
      <c r="H490" s="235"/>
    </row>
    <row r="491" spans="1:8" ht="15" customHeight="1" x14ac:dyDescent="0.2">
      <c r="A491" s="264"/>
      <c r="B491" s="232"/>
      <c r="C491" s="104" t="s">
        <v>209</v>
      </c>
      <c r="D491" s="165" t="s">
        <v>20</v>
      </c>
      <c r="E491" s="165" t="s">
        <v>19</v>
      </c>
      <c r="F491" s="165">
        <v>100</v>
      </c>
      <c r="G491" s="165">
        <v>100</v>
      </c>
      <c r="H491" s="165">
        <v>100</v>
      </c>
    </row>
    <row r="492" spans="1:8" ht="15" customHeight="1" x14ac:dyDescent="0.2">
      <c r="A492" s="230" t="s">
        <v>102</v>
      </c>
      <c r="B492" s="245" t="s">
        <v>164</v>
      </c>
      <c r="C492" s="246" t="str">
        <f>'Додаток 1 2025-2027'!B75</f>
        <v>Поточне утримання кладовищ</v>
      </c>
      <c r="D492" s="246"/>
      <c r="E492" s="246"/>
      <c r="F492" s="246"/>
      <c r="G492" s="246"/>
      <c r="H492" s="246"/>
    </row>
    <row r="493" spans="1:8" ht="15" customHeight="1" x14ac:dyDescent="0.2">
      <c r="A493" s="231"/>
      <c r="B493" s="245"/>
      <c r="C493" s="235" t="s">
        <v>6</v>
      </c>
      <c r="D493" s="235"/>
      <c r="E493" s="235"/>
      <c r="F493" s="235"/>
      <c r="G493" s="235"/>
      <c r="H493" s="235"/>
    </row>
    <row r="494" spans="1:8" ht="15" customHeight="1" x14ac:dyDescent="0.2">
      <c r="A494" s="231"/>
      <c r="B494" s="245"/>
      <c r="C494" s="2" t="s">
        <v>398</v>
      </c>
      <c r="D494" s="165" t="s">
        <v>10</v>
      </c>
      <c r="E494" s="165" t="s">
        <v>299</v>
      </c>
      <c r="F494" s="49">
        <f>'Додаток 1 2025-2027'!G75</f>
        <v>2937.0340000000001</v>
      </c>
      <c r="G494" s="49">
        <f>'Додаток 1 2025-2027'!H75</f>
        <v>3149.8690000000001</v>
      </c>
      <c r="H494" s="49">
        <f>'Додаток 1 2025-2027'!I75</f>
        <v>3149.8690000000001</v>
      </c>
    </row>
    <row r="495" spans="1:8" ht="15" customHeight="1" x14ac:dyDescent="0.2">
      <c r="A495" s="231"/>
      <c r="B495" s="245"/>
      <c r="C495" s="247" t="s">
        <v>7</v>
      </c>
      <c r="D495" s="247"/>
      <c r="E495" s="247"/>
      <c r="F495" s="247"/>
      <c r="G495" s="247"/>
      <c r="H495" s="247"/>
    </row>
    <row r="496" spans="1:8" ht="15" customHeight="1" x14ac:dyDescent="0.2">
      <c r="A496" s="231"/>
      <c r="B496" s="245"/>
      <c r="C496" s="2" t="s">
        <v>216</v>
      </c>
      <c r="D496" s="162" t="s">
        <v>316</v>
      </c>
      <c r="E496" s="162" t="s">
        <v>24</v>
      </c>
      <c r="F496" s="93">
        <v>14.229699999999999</v>
      </c>
      <c r="G496" s="93">
        <v>14.229699999999999</v>
      </c>
      <c r="H496" s="93">
        <v>14.229699999999999</v>
      </c>
    </row>
    <row r="497" spans="1:8" ht="15" customHeight="1" x14ac:dyDescent="0.2">
      <c r="A497" s="231"/>
      <c r="B497" s="245"/>
      <c r="C497" s="248" t="s">
        <v>8</v>
      </c>
      <c r="D497" s="249"/>
      <c r="E497" s="249"/>
      <c r="F497" s="249"/>
      <c r="G497" s="249"/>
      <c r="H497" s="249"/>
    </row>
    <row r="498" spans="1:8" ht="15" customHeight="1" x14ac:dyDescent="0.2">
      <c r="A498" s="231"/>
      <c r="B498" s="245"/>
      <c r="C498" s="2" t="s">
        <v>217</v>
      </c>
      <c r="D498" s="165" t="s">
        <v>18</v>
      </c>
      <c r="E498" s="165" t="s">
        <v>399</v>
      </c>
      <c r="F498" s="91">
        <f>F494/F496</f>
        <v>206.40168099116639</v>
      </c>
      <c r="G498" s="91">
        <f>G494/G496</f>
        <v>221.35877776762689</v>
      </c>
      <c r="H498" s="91">
        <f>H494/H496</f>
        <v>221.35877776762689</v>
      </c>
    </row>
    <row r="499" spans="1:8" ht="15" customHeight="1" x14ac:dyDescent="0.2">
      <c r="A499" s="231"/>
      <c r="B499" s="245"/>
      <c r="C499" s="248" t="s">
        <v>9</v>
      </c>
      <c r="D499" s="249"/>
      <c r="E499" s="249"/>
      <c r="F499" s="249"/>
      <c r="G499" s="249"/>
      <c r="H499" s="249"/>
    </row>
    <row r="500" spans="1:8" ht="15" customHeight="1" x14ac:dyDescent="0.2">
      <c r="A500" s="231"/>
      <c r="B500" s="245"/>
      <c r="C500" s="84" t="s">
        <v>137</v>
      </c>
      <c r="D500" s="165" t="s">
        <v>20</v>
      </c>
      <c r="E500" s="165" t="s">
        <v>19</v>
      </c>
      <c r="F500" s="165">
        <v>100</v>
      </c>
      <c r="G500" s="165">
        <v>100</v>
      </c>
      <c r="H500" s="165">
        <v>100</v>
      </c>
    </row>
    <row r="501" spans="1:8" ht="15" customHeight="1" x14ac:dyDescent="0.2">
      <c r="A501" s="230" t="s">
        <v>103</v>
      </c>
      <c r="B501" s="245" t="s">
        <v>164</v>
      </c>
      <c r="C501" s="234" t="str">
        <f>'Додаток 1 2025-2027'!B76</f>
        <v>Реєстрація у ЄДЕССБ вулиць с. Нові Білярі Южненської міської територіальної громади Одеського району Одеської області</v>
      </c>
      <c r="D501" s="234"/>
      <c r="E501" s="234"/>
      <c r="F501" s="234"/>
      <c r="G501" s="234"/>
      <c r="H501" s="234"/>
    </row>
    <row r="502" spans="1:8" ht="15" customHeight="1" x14ac:dyDescent="0.2">
      <c r="A502" s="231"/>
      <c r="B502" s="245"/>
      <c r="C502" s="235" t="s">
        <v>6</v>
      </c>
      <c r="D502" s="235"/>
      <c r="E502" s="235"/>
      <c r="F502" s="235"/>
      <c r="G502" s="235"/>
      <c r="H502" s="235"/>
    </row>
    <row r="503" spans="1:8" ht="21.75" customHeight="1" x14ac:dyDescent="0.2">
      <c r="A503" s="231"/>
      <c r="B503" s="245"/>
      <c r="C503" s="1" t="s">
        <v>262</v>
      </c>
      <c r="D503" s="165" t="s">
        <v>32</v>
      </c>
      <c r="E503" s="165" t="s">
        <v>138</v>
      </c>
      <c r="F503" s="90">
        <f>'Додаток 1 2025-2027'!G76</f>
        <v>50.442</v>
      </c>
      <c r="G503" s="90">
        <f>'Додаток 1 2025-2027'!H76</f>
        <v>0</v>
      </c>
      <c r="H503" s="90">
        <f>'Додаток 1 2025-2027'!I76</f>
        <v>0</v>
      </c>
    </row>
    <row r="504" spans="1:8" ht="15" customHeight="1" x14ac:dyDescent="0.2">
      <c r="A504" s="231"/>
      <c r="B504" s="245"/>
      <c r="C504" s="235" t="s">
        <v>7</v>
      </c>
      <c r="D504" s="235"/>
      <c r="E504" s="235"/>
      <c r="F504" s="235"/>
      <c r="G504" s="235"/>
      <c r="H504" s="235"/>
    </row>
    <row r="505" spans="1:8" ht="15" customHeight="1" x14ac:dyDescent="0.2">
      <c r="A505" s="231"/>
      <c r="B505" s="245"/>
      <c r="C505" s="1" t="s">
        <v>260</v>
      </c>
      <c r="D505" s="165" t="s">
        <v>18</v>
      </c>
      <c r="E505" s="165" t="s">
        <v>11</v>
      </c>
      <c r="F505" s="73">
        <v>19</v>
      </c>
      <c r="G505" s="8"/>
      <c r="H505" s="8"/>
    </row>
    <row r="506" spans="1:8" ht="15" customHeight="1" x14ac:dyDescent="0.2">
      <c r="A506" s="231"/>
      <c r="B506" s="245"/>
      <c r="C506" s="235" t="s">
        <v>8</v>
      </c>
      <c r="D506" s="235"/>
      <c r="E506" s="235"/>
      <c r="F506" s="235"/>
      <c r="G506" s="235"/>
      <c r="H506" s="235"/>
    </row>
    <row r="507" spans="1:8" ht="15" customHeight="1" x14ac:dyDescent="0.2">
      <c r="A507" s="231"/>
      <c r="B507" s="245"/>
      <c r="C507" s="1" t="s">
        <v>261</v>
      </c>
      <c r="D507" s="165" t="s">
        <v>18</v>
      </c>
      <c r="E507" s="165" t="s">
        <v>274</v>
      </c>
      <c r="F507" s="90">
        <f>F503/F505</f>
        <v>2.6548421052631581</v>
      </c>
      <c r="G507" s="91"/>
      <c r="H507" s="91"/>
    </row>
    <row r="508" spans="1:8" ht="15" customHeight="1" x14ac:dyDescent="0.2">
      <c r="A508" s="231"/>
      <c r="B508" s="245"/>
      <c r="C508" s="235" t="s">
        <v>9</v>
      </c>
      <c r="D508" s="235"/>
      <c r="E508" s="235"/>
      <c r="F508" s="235"/>
      <c r="G508" s="235"/>
      <c r="H508" s="235"/>
    </row>
    <row r="509" spans="1:8" ht="15" customHeight="1" x14ac:dyDescent="0.2">
      <c r="A509" s="231"/>
      <c r="B509" s="245"/>
      <c r="C509" s="104" t="s">
        <v>264</v>
      </c>
      <c r="D509" s="165" t="s">
        <v>20</v>
      </c>
      <c r="E509" s="165" t="s">
        <v>19</v>
      </c>
      <c r="F509" s="165">
        <v>100</v>
      </c>
      <c r="G509" s="165"/>
      <c r="H509" s="165"/>
    </row>
    <row r="510" spans="1:8" ht="15" customHeight="1" x14ac:dyDescent="0.2">
      <c r="A510" s="230" t="s">
        <v>104</v>
      </c>
      <c r="B510" s="245" t="s">
        <v>164</v>
      </c>
      <c r="C510" s="234" t="str">
        <f>'Додаток 1 2025-2027'!B77</f>
        <v>Реєстрація у ЄДЕССБ вулиць с. Булдинка Южненської міської територіальної громади Одеського району Одеської області</v>
      </c>
      <c r="D510" s="234"/>
      <c r="E510" s="234"/>
      <c r="F510" s="234"/>
      <c r="G510" s="234"/>
      <c r="H510" s="234"/>
    </row>
    <row r="511" spans="1:8" ht="15" customHeight="1" x14ac:dyDescent="0.2">
      <c r="A511" s="231"/>
      <c r="B511" s="245"/>
      <c r="C511" s="235" t="s">
        <v>6</v>
      </c>
      <c r="D511" s="235"/>
      <c r="E511" s="235"/>
      <c r="F511" s="235"/>
      <c r="G511" s="235"/>
      <c r="H511" s="235"/>
    </row>
    <row r="512" spans="1:8" ht="21" customHeight="1" x14ac:dyDescent="0.2">
      <c r="A512" s="231"/>
      <c r="B512" s="245"/>
      <c r="C512" s="1" t="s">
        <v>263</v>
      </c>
      <c r="D512" s="165" t="s">
        <v>32</v>
      </c>
      <c r="E512" s="165" t="s">
        <v>138</v>
      </c>
      <c r="F512" s="90">
        <f>'Додаток 1 2025-2027'!G77</f>
        <v>7.9660000000000002</v>
      </c>
      <c r="G512" s="90">
        <f>'Додаток 1 2025-2027'!H77</f>
        <v>0</v>
      </c>
      <c r="H512" s="90">
        <f>'Додаток 1 2025-2027'!I77</f>
        <v>0</v>
      </c>
    </row>
    <row r="513" spans="1:8" ht="15" customHeight="1" x14ac:dyDescent="0.2">
      <c r="A513" s="231"/>
      <c r="B513" s="245"/>
      <c r="C513" s="235" t="s">
        <v>7</v>
      </c>
      <c r="D513" s="235"/>
      <c r="E513" s="235"/>
      <c r="F513" s="235"/>
      <c r="G513" s="235"/>
      <c r="H513" s="235"/>
    </row>
    <row r="514" spans="1:8" ht="15" customHeight="1" x14ac:dyDescent="0.2">
      <c r="A514" s="231"/>
      <c r="B514" s="245"/>
      <c r="C514" s="1" t="s">
        <v>260</v>
      </c>
      <c r="D514" s="165" t="s">
        <v>18</v>
      </c>
      <c r="E514" s="165" t="s">
        <v>11</v>
      </c>
      <c r="F514" s="73">
        <v>3</v>
      </c>
      <c r="G514" s="8"/>
      <c r="H514" s="8"/>
    </row>
    <row r="515" spans="1:8" ht="15" customHeight="1" x14ac:dyDescent="0.2">
      <c r="A515" s="231"/>
      <c r="B515" s="245"/>
      <c r="C515" s="235" t="s">
        <v>8</v>
      </c>
      <c r="D515" s="235"/>
      <c r="E515" s="235"/>
      <c r="F515" s="235"/>
      <c r="G515" s="235"/>
      <c r="H515" s="235"/>
    </row>
    <row r="516" spans="1:8" ht="15" customHeight="1" x14ac:dyDescent="0.2">
      <c r="A516" s="231"/>
      <c r="B516" s="245"/>
      <c r="C516" s="1" t="s">
        <v>261</v>
      </c>
      <c r="D516" s="165" t="s">
        <v>18</v>
      </c>
      <c r="E516" s="165" t="s">
        <v>274</v>
      </c>
      <c r="F516" s="90">
        <f>F512/F514</f>
        <v>2.6553333333333335</v>
      </c>
      <c r="G516" s="91"/>
      <c r="H516" s="91"/>
    </row>
    <row r="517" spans="1:8" ht="15" customHeight="1" x14ac:dyDescent="0.2">
      <c r="A517" s="231"/>
      <c r="B517" s="245"/>
      <c r="C517" s="235" t="s">
        <v>9</v>
      </c>
      <c r="D517" s="235"/>
      <c r="E517" s="235"/>
      <c r="F517" s="235"/>
      <c r="G517" s="235"/>
      <c r="H517" s="235"/>
    </row>
    <row r="518" spans="1:8" ht="15" customHeight="1" x14ac:dyDescent="0.2">
      <c r="A518" s="231"/>
      <c r="B518" s="245"/>
      <c r="C518" s="104" t="s">
        <v>264</v>
      </c>
      <c r="D518" s="165" t="s">
        <v>20</v>
      </c>
      <c r="E518" s="165" t="s">
        <v>19</v>
      </c>
      <c r="F518" s="165">
        <v>100</v>
      </c>
      <c r="G518" s="165"/>
      <c r="H518" s="165"/>
    </row>
    <row r="519" spans="1:8" ht="15" customHeight="1" x14ac:dyDescent="0.2">
      <c r="A519" s="294" t="s">
        <v>105</v>
      </c>
      <c r="B519" s="232" t="s">
        <v>164</v>
      </c>
      <c r="C519" s="234" t="str">
        <f>'Додаток 1 2025-2027'!B78</f>
        <v>Проведення незалежної оцінки доріг с. Нові Білярі Южненської міської територіальної громади Одеського району Одеської області</v>
      </c>
      <c r="D519" s="234"/>
      <c r="E519" s="234"/>
      <c r="F519" s="234"/>
      <c r="G519" s="234"/>
      <c r="H519" s="234"/>
    </row>
    <row r="520" spans="1:8" s="171" customFormat="1" ht="15" customHeight="1" x14ac:dyDescent="0.2">
      <c r="A520" s="232"/>
      <c r="B520" s="232"/>
      <c r="C520" s="228" t="s">
        <v>6</v>
      </c>
      <c r="D520" s="228"/>
      <c r="E520" s="228"/>
      <c r="F520" s="228"/>
      <c r="G520" s="228"/>
      <c r="H520" s="228"/>
    </row>
    <row r="521" spans="1:8" s="171" customFormat="1" ht="25.9" customHeight="1" x14ac:dyDescent="0.2">
      <c r="A521" s="232"/>
      <c r="B521" s="232"/>
      <c r="C521" s="10" t="s">
        <v>204</v>
      </c>
      <c r="D521" s="162" t="s">
        <v>159</v>
      </c>
      <c r="E521" s="162" t="s">
        <v>138</v>
      </c>
      <c r="F521" s="14">
        <f>'Додаток 1 2025-2027'!G78</f>
        <v>28</v>
      </c>
      <c r="G521" s="14">
        <f>'Додаток 1 2025-2027'!H78</f>
        <v>0</v>
      </c>
      <c r="H521" s="14">
        <f>'Додаток 1 2025-2027'!I78</f>
        <v>0</v>
      </c>
    </row>
    <row r="522" spans="1:8" s="171" customFormat="1" ht="15" customHeight="1" x14ac:dyDescent="0.2">
      <c r="A522" s="232"/>
      <c r="B522" s="232"/>
      <c r="C522" s="228" t="s">
        <v>7</v>
      </c>
      <c r="D522" s="228"/>
      <c r="E522" s="228"/>
      <c r="F522" s="228"/>
      <c r="G522" s="228"/>
      <c r="H522" s="228"/>
    </row>
    <row r="523" spans="1:8" s="171" customFormat="1" ht="15" customHeight="1" x14ac:dyDescent="0.2">
      <c r="A523" s="232"/>
      <c r="B523" s="232"/>
      <c r="C523" s="10" t="s">
        <v>205</v>
      </c>
      <c r="D523" s="162" t="s">
        <v>18</v>
      </c>
      <c r="E523" s="162" t="s">
        <v>11</v>
      </c>
      <c r="F523" s="113">
        <v>1</v>
      </c>
      <c r="G523" s="113"/>
      <c r="H523" s="113"/>
    </row>
    <row r="524" spans="1:8" s="171" customFormat="1" ht="15" customHeight="1" x14ac:dyDescent="0.2">
      <c r="A524" s="232"/>
      <c r="B524" s="232"/>
      <c r="C524" s="228" t="s">
        <v>8</v>
      </c>
      <c r="D524" s="228"/>
      <c r="E524" s="228"/>
      <c r="F524" s="228"/>
      <c r="G524" s="228"/>
      <c r="H524" s="228"/>
    </row>
    <row r="525" spans="1:8" s="171" customFormat="1" ht="15" customHeight="1" x14ac:dyDescent="0.2">
      <c r="A525" s="232"/>
      <c r="B525" s="232"/>
      <c r="C525" s="10" t="s">
        <v>206</v>
      </c>
      <c r="D525" s="162" t="s">
        <v>18</v>
      </c>
      <c r="E525" s="162" t="s">
        <v>274</v>
      </c>
      <c r="F525" s="14">
        <f>F521/F523</f>
        <v>28</v>
      </c>
      <c r="G525" s="14"/>
      <c r="H525" s="14"/>
    </row>
    <row r="526" spans="1:8" s="171" customFormat="1" ht="15" customHeight="1" x14ac:dyDescent="0.2">
      <c r="A526" s="232"/>
      <c r="B526" s="232"/>
      <c r="C526" s="228" t="s">
        <v>9</v>
      </c>
      <c r="D526" s="228"/>
      <c r="E526" s="228"/>
      <c r="F526" s="228"/>
      <c r="G526" s="228"/>
      <c r="H526" s="228"/>
    </row>
    <row r="527" spans="1:8" s="171" customFormat="1" ht="15" customHeight="1" x14ac:dyDescent="0.2">
      <c r="A527" s="232"/>
      <c r="B527" s="232"/>
      <c r="C527" s="10" t="s">
        <v>207</v>
      </c>
      <c r="D527" s="162" t="s">
        <v>20</v>
      </c>
      <c r="E527" s="162" t="s">
        <v>19</v>
      </c>
      <c r="F527" s="162">
        <v>100</v>
      </c>
      <c r="G527" s="162"/>
      <c r="H527" s="162"/>
    </row>
    <row r="528" spans="1:8" ht="15" customHeight="1" x14ac:dyDescent="0.2">
      <c r="A528" s="294" t="s">
        <v>106</v>
      </c>
      <c r="B528" s="232" t="s">
        <v>164</v>
      </c>
      <c r="C528" s="234" t="str">
        <f>'Додаток 1 2025-2027'!B79</f>
        <v>Проведення незалежної оцінки доріг с. Булдинка Южненської міської територіальної громади Одеського району Одеської області</v>
      </c>
      <c r="D528" s="234"/>
      <c r="E528" s="234"/>
      <c r="F528" s="234"/>
      <c r="G528" s="234"/>
      <c r="H528" s="234"/>
    </row>
    <row r="529" spans="1:8" s="171" customFormat="1" ht="15" customHeight="1" x14ac:dyDescent="0.2">
      <c r="A529" s="232"/>
      <c r="B529" s="232"/>
      <c r="C529" s="228" t="s">
        <v>6</v>
      </c>
      <c r="D529" s="228"/>
      <c r="E529" s="228"/>
      <c r="F529" s="228"/>
      <c r="G529" s="228"/>
      <c r="H529" s="228"/>
    </row>
    <row r="530" spans="1:8" s="171" customFormat="1" ht="27" customHeight="1" x14ac:dyDescent="0.2">
      <c r="A530" s="232"/>
      <c r="B530" s="232"/>
      <c r="C530" s="10" t="s">
        <v>400</v>
      </c>
      <c r="D530" s="162" t="s">
        <v>159</v>
      </c>
      <c r="E530" s="162" t="s">
        <v>138</v>
      </c>
      <c r="F530" s="14">
        <f>'Додаток 1 2025-2027'!G79</f>
        <v>6</v>
      </c>
      <c r="G530" s="14">
        <f>'Додаток 1 2025-2027'!H79</f>
        <v>0</v>
      </c>
      <c r="H530" s="14">
        <f>'Додаток 1 2025-2027'!I79</f>
        <v>0</v>
      </c>
    </row>
    <row r="531" spans="1:8" s="171" customFormat="1" ht="15" customHeight="1" x14ac:dyDescent="0.2">
      <c r="A531" s="232"/>
      <c r="B531" s="232"/>
      <c r="C531" s="228" t="s">
        <v>7</v>
      </c>
      <c r="D531" s="228"/>
      <c r="E531" s="228"/>
      <c r="F531" s="228"/>
      <c r="G531" s="228"/>
      <c r="H531" s="228"/>
    </row>
    <row r="532" spans="1:8" s="171" customFormat="1" ht="15" customHeight="1" x14ac:dyDescent="0.2">
      <c r="A532" s="232"/>
      <c r="B532" s="232"/>
      <c r="C532" s="10" t="s">
        <v>205</v>
      </c>
      <c r="D532" s="162" t="s">
        <v>18</v>
      </c>
      <c r="E532" s="162" t="s">
        <v>11</v>
      </c>
      <c r="F532" s="113">
        <v>1</v>
      </c>
      <c r="G532" s="113"/>
      <c r="H532" s="113"/>
    </row>
    <row r="533" spans="1:8" s="171" customFormat="1" ht="15" customHeight="1" x14ac:dyDescent="0.2">
      <c r="A533" s="232"/>
      <c r="B533" s="232"/>
      <c r="C533" s="228" t="s">
        <v>8</v>
      </c>
      <c r="D533" s="228"/>
      <c r="E533" s="228"/>
      <c r="F533" s="228"/>
      <c r="G533" s="228"/>
      <c r="H533" s="228"/>
    </row>
    <row r="534" spans="1:8" s="171" customFormat="1" ht="15" customHeight="1" x14ac:dyDescent="0.2">
      <c r="A534" s="232"/>
      <c r="B534" s="232"/>
      <c r="C534" s="10" t="s">
        <v>206</v>
      </c>
      <c r="D534" s="162" t="s">
        <v>18</v>
      </c>
      <c r="E534" s="162" t="s">
        <v>274</v>
      </c>
      <c r="F534" s="14">
        <f>F530/F532</f>
        <v>6</v>
      </c>
      <c r="G534" s="14"/>
      <c r="H534" s="14"/>
    </row>
    <row r="535" spans="1:8" s="171" customFormat="1" ht="15" customHeight="1" x14ac:dyDescent="0.2">
      <c r="A535" s="232"/>
      <c r="B535" s="232"/>
      <c r="C535" s="228" t="s">
        <v>9</v>
      </c>
      <c r="D535" s="228"/>
      <c r="E535" s="228"/>
      <c r="F535" s="228"/>
      <c r="G535" s="228"/>
      <c r="H535" s="228"/>
    </row>
    <row r="536" spans="1:8" s="171" customFormat="1" ht="15" customHeight="1" x14ac:dyDescent="0.2">
      <c r="A536" s="232"/>
      <c r="B536" s="232"/>
      <c r="C536" s="10" t="s">
        <v>207</v>
      </c>
      <c r="D536" s="162" t="s">
        <v>20</v>
      </c>
      <c r="E536" s="162" t="s">
        <v>19</v>
      </c>
      <c r="F536" s="162">
        <v>100</v>
      </c>
      <c r="G536" s="162"/>
      <c r="H536" s="162"/>
    </row>
    <row r="537" spans="1:8" ht="15" customHeight="1" x14ac:dyDescent="0.2">
      <c r="A537" s="294" t="s">
        <v>107</v>
      </c>
      <c r="B537" s="232" t="s">
        <v>164</v>
      </c>
      <c r="C537" s="234" t="str">
        <f>'Додаток 1 2025-2027'!B80</f>
        <v>Проведення незалежної оцінки доріг с. Сичавка Южненської міської територіальної громади Одеського району Одеської області</v>
      </c>
      <c r="D537" s="234"/>
      <c r="E537" s="234"/>
      <c r="F537" s="234"/>
      <c r="G537" s="234"/>
      <c r="H537" s="234"/>
    </row>
    <row r="538" spans="1:8" s="171" customFormat="1" ht="15" customHeight="1" x14ac:dyDescent="0.2">
      <c r="A538" s="232"/>
      <c r="B538" s="232"/>
      <c r="C538" s="228" t="s">
        <v>6</v>
      </c>
      <c r="D538" s="228"/>
      <c r="E538" s="228"/>
      <c r="F538" s="228"/>
      <c r="G538" s="228"/>
      <c r="H538" s="228"/>
    </row>
    <row r="539" spans="1:8" s="171" customFormat="1" ht="27" customHeight="1" x14ac:dyDescent="0.2">
      <c r="A539" s="232"/>
      <c r="B539" s="232"/>
      <c r="C539" s="10" t="s">
        <v>204</v>
      </c>
      <c r="D539" s="162" t="s">
        <v>159</v>
      </c>
      <c r="E539" s="162" t="s">
        <v>138</v>
      </c>
      <c r="F539" s="14">
        <f>'Додаток 1 2025-2027'!G80</f>
        <v>31</v>
      </c>
      <c r="G539" s="14">
        <f>'Додаток 1 2025-2027'!H80</f>
        <v>0</v>
      </c>
      <c r="H539" s="14">
        <f>'Додаток 1 2025-2027'!I80</f>
        <v>0</v>
      </c>
    </row>
    <row r="540" spans="1:8" s="171" customFormat="1" ht="15" customHeight="1" x14ac:dyDescent="0.2">
      <c r="A540" s="232"/>
      <c r="B540" s="232"/>
      <c r="C540" s="228" t="s">
        <v>7</v>
      </c>
      <c r="D540" s="228"/>
      <c r="E540" s="228"/>
      <c r="F540" s="228"/>
      <c r="G540" s="228"/>
      <c r="H540" s="228"/>
    </row>
    <row r="541" spans="1:8" s="171" customFormat="1" ht="15" customHeight="1" x14ac:dyDescent="0.2">
      <c r="A541" s="232"/>
      <c r="B541" s="232"/>
      <c r="C541" s="10" t="s">
        <v>205</v>
      </c>
      <c r="D541" s="162" t="s">
        <v>18</v>
      </c>
      <c r="E541" s="162" t="s">
        <v>11</v>
      </c>
      <c r="F541" s="113">
        <v>1</v>
      </c>
      <c r="G541" s="113"/>
      <c r="H541" s="113"/>
    </row>
    <row r="542" spans="1:8" s="171" customFormat="1" ht="15" customHeight="1" x14ac:dyDescent="0.2">
      <c r="A542" s="232"/>
      <c r="B542" s="232"/>
      <c r="C542" s="228" t="s">
        <v>8</v>
      </c>
      <c r="D542" s="228"/>
      <c r="E542" s="228"/>
      <c r="F542" s="228"/>
      <c r="G542" s="228"/>
      <c r="H542" s="228"/>
    </row>
    <row r="543" spans="1:8" s="171" customFormat="1" ht="15" customHeight="1" x14ac:dyDescent="0.2">
      <c r="A543" s="232"/>
      <c r="B543" s="232"/>
      <c r="C543" s="10" t="s">
        <v>206</v>
      </c>
      <c r="D543" s="162" t="s">
        <v>18</v>
      </c>
      <c r="E543" s="162" t="s">
        <v>274</v>
      </c>
      <c r="F543" s="14">
        <f>F539/F541</f>
        <v>31</v>
      </c>
      <c r="G543" s="14"/>
      <c r="H543" s="14"/>
    </row>
    <row r="544" spans="1:8" s="171" customFormat="1" ht="15" customHeight="1" x14ac:dyDescent="0.2">
      <c r="A544" s="232"/>
      <c r="B544" s="232"/>
      <c r="C544" s="228" t="s">
        <v>9</v>
      </c>
      <c r="D544" s="228"/>
      <c r="E544" s="228"/>
      <c r="F544" s="228"/>
      <c r="G544" s="228"/>
      <c r="H544" s="228"/>
    </row>
    <row r="545" spans="1:8" s="171" customFormat="1" ht="15" customHeight="1" x14ac:dyDescent="0.2">
      <c r="A545" s="232"/>
      <c r="B545" s="232"/>
      <c r="C545" s="10" t="s">
        <v>207</v>
      </c>
      <c r="D545" s="162" t="s">
        <v>20</v>
      </c>
      <c r="E545" s="162" t="s">
        <v>19</v>
      </c>
      <c r="F545" s="162">
        <v>100</v>
      </c>
      <c r="G545" s="162"/>
      <c r="H545" s="162"/>
    </row>
    <row r="546" spans="1:8" ht="15" customHeight="1" x14ac:dyDescent="0.2">
      <c r="A546" s="294" t="s">
        <v>108</v>
      </c>
      <c r="B546" s="232" t="s">
        <v>164</v>
      </c>
      <c r="C546" s="234" t="str">
        <f>'Додаток 1 2025-2027'!B81</f>
        <v>Проведення незалежної оцінки доріг с. Кошари Южненської міської територіальної громади Одеського району Одеської області</v>
      </c>
      <c r="D546" s="234"/>
      <c r="E546" s="234"/>
      <c r="F546" s="234"/>
      <c r="G546" s="234"/>
      <c r="H546" s="234"/>
    </row>
    <row r="547" spans="1:8" s="171" customFormat="1" ht="15" customHeight="1" x14ac:dyDescent="0.2">
      <c r="A547" s="232"/>
      <c r="B547" s="232"/>
      <c r="C547" s="228" t="s">
        <v>6</v>
      </c>
      <c r="D547" s="228"/>
      <c r="E547" s="228"/>
      <c r="F547" s="228"/>
      <c r="G547" s="228"/>
      <c r="H547" s="228"/>
    </row>
    <row r="548" spans="1:8" s="171" customFormat="1" ht="30" customHeight="1" x14ac:dyDescent="0.2">
      <c r="A548" s="232"/>
      <c r="B548" s="232"/>
      <c r="C548" s="10" t="s">
        <v>400</v>
      </c>
      <c r="D548" s="162" t="s">
        <v>159</v>
      </c>
      <c r="E548" s="162" t="s">
        <v>138</v>
      </c>
      <c r="F548" s="14">
        <f>'Додаток 1 2025-2027'!G81</f>
        <v>6</v>
      </c>
      <c r="G548" s="14">
        <f>'Додаток 1 2025-2027'!H81</f>
        <v>0</v>
      </c>
      <c r="H548" s="14">
        <f>'Додаток 1 2025-2027'!I81</f>
        <v>0</v>
      </c>
    </row>
    <row r="549" spans="1:8" s="171" customFormat="1" ht="15" customHeight="1" x14ac:dyDescent="0.2">
      <c r="A549" s="232"/>
      <c r="B549" s="232"/>
      <c r="C549" s="228" t="s">
        <v>7</v>
      </c>
      <c r="D549" s="228"/>
      <c r="E549" s="228"/>
      <c r="F549" s="228"/>
      <c r="G549" s="228"/>
      <c r="H549" s="228"/>
    </row>
    <row r="550" spans="1:8" s="171" customFormat="1" ht="15" customHeight="1" x14ac:dyDescent="0.2">
      <c r="A550" s="232"/>
      <c r="B550" s="232"/>
      <c r="C550" s="10" t="s">
        <v>205</v>
      </c>
      <c r="D550" s="162" t="s">
        <v>18</v>
      </c>
      <c r="E550" s="162" t="s">
        <v>11</v>
      </c>
      <c r="F550" s="113">
        <v>1</v>
      </c>
      <c r="G550" s="113"/>
      <c r="H550" s="113"/>
    </row>
    <row r="551" spans="1:8" s="171" customFormat="1" ht="15" customHeight="1" x14ac:dyDescent="0.2">
      <c r="A551" s="232"/>
      <c r="B551" s="232"/>
      <c r="C551" s="228" t="s">
        <v>8</v>
      </c>
      <c r="D551" s="228"/>
      <c r="E551" s="228"/>
      <c r="F551" s="228"/>
      <c r="G551" s="228"/>
      <c r="H551" s="228"/>
    </row>
    <row r="552" spans="1:8" s="171" customFormat="1" ht="15" customHeight="1" x14ac:dyDescent="0.2">
      <c r="A552" s="232"/>
      <c r="B552" s="232"/>
      <c r="C552" s="10" t="s">
        <v>206</v>
      </c>
      <c r="D552" s="162" t="s">
        <v>18</v>
      </c>
      <c r="E552" s="162" t="s">
        <v>274</v>
      </c>
      <c r="F552" s="14">
        <f>F548/F550</f>
        <v>6</v>
      </c>
      <c r="G552" s="14"/>
      <c r="H552" s="14"/>
    </row>
    <row r="553" spans="1:8" s="171" customFormat="1" ht="15" customHeight="1" x14ac:dyDescent="0.2">
      <c r="A553" s="232"/>
      <c r="B553" s="232"/>
      <c r="C553" s="228" t="s">
        <v>9</v>
      </c>
      <c r="D553" s="228"/>
      <c r="E553" s="228"/>
      <c r="F553" s="228"/>
      <c r="G553" s="228"/>
      <c r="H553" s="228"/>
    </row>
    <row r="554" spans="1:8" s="171" customFormat="1" ht="15" customHeight="1" x14ac:dyDescent="0.2">
      <c r="A554" s="232"/>
      <c r="B554" s="232"/>
      <c r="C554" s="10" t="s">
        <v>207</v>
      </c>
      <c r="D554" s="162" t="s">
        <v>20</v>
      </c>
      <c r="E554" s="162" t="s">
        <v>19</v>
      </c>
      <c r="F554" s="162">
        <v>100</v>
      </c>
      <c r="G554" s="162"/>
      <c r="H554" s="162"/>
    </row>
    <row r="555" spans="1:8" ht="20.25" customHeight="1" x14ac:dyDescent="0.2">
      <c r="A555" s="230" t="s">
        <v>109</v>
      </c>
      <c r="B555" s="250" t="s">
        <v>169</v>
      </c>
      <c r="C555" s="253" t="str">
        <f>'Додаток 1 2025-2027'!B82</f>
        <v>Придбання мотоножиць</v>
      </c>
      <c r="D555" s="254"/>
      <c r="E555" s="254"/>
      <c r="F555" s="254"/>
      <c r="G555" s="254"/>
      <c r="H555" s="255"/>
    </row>
    <row r="556" spans="1:8" ht="20.25" customHeight="1" x14ac:dyDescent="0.2">
      <c r="A556" s="231"/>
      <c r="B556" s="251"/>
      <c r="C556" s="256" t="s">
        <v>6</v>
      </c>
      <c r="D556" s="257"/>
      <c r="E556" s="257"/>
      <c r="F556" s="257"/>
      <c r="G556" s="257"/>
      <c r="H556" s="258"/>
    </row>
    <row r="557" spans="1:8" ht="20.25" customHeight="1" x14ac:dyDescent="0.2">
      <c r="A557" s="231"/>
      <c r="B557" s="251"/>
      <c r="C557" s="10" t="s">
        <v>401</v>
      </c>
      <c r="D557" s="162" t="s">
        <v>32</v>
      </c>
      <c r="E557" s="162" t="s">
        <v>138</v>
      </c>
      <c r="F557" s="14">
        <f>'Додаток 1 2025-2027'!G82</f>
        <v>87.995999999999995</v>
      </c>
      <c r="G557" s="14">
        <f>'Додаток 1 2025-2027'!H82</f>
        <v>0</v>
      </c>
      <c r="H557" s="14">
        <f>'Додаток 1 2025-2027'!I82</f>
        <v>0</v>
      </c>
    </row>
    <row r="558" spans="1:8" ht="20.25" customHeight="1" x14ac:dyDescent="0.2">
      <c r="A558" s="231"/>
      <c r="B558" s="251"/>
      <c r="C558" s="259" t="s">
        <v>7</v>
      </c>
      <c r="D558" s="260"/>
      <c r="E558" s="260"/>
      <c r="F558" s="260"/>
      <c r="G558" s="260"/>
      <c r="H558" s="261"/>
    </row>
    <row r="559" spans="1:8" ht="20.25" customHeight="1" x14ac:dyDescent="0.2">
      <c r="A559" s="231"/>
      <c r="B559" s="251"/>
      <c r="C559" s="10" t="s">
        <v>259</v>
      </c>
      <c r="D559" s="162" t="s">
        <v>18</v>
      </c>
      <c r="E559" s="162" t="s">
        <v>11</v>
      </c>
      <c r="F559" s="113">
        <v>4</v>
      </c>
      <c r="G559" s="113"/>
      <c r="H559" s="113"/>
    </row>
    <row r="560" spans="1:8" ht="20.25" customHeight="1" x14ac:dyDescent="0.2">
      <c r="A560" s="231"/>
      <c r="B560" s="251"/>
      <c r="C560" s="259" t="s">
        <v>8</v>
      </c>
      <c r="D560" s="260"/>
      <c r="E560" s="260"/>
      <c r="F560" s="260"/>
      <c r="G560" s="260"/>
      <c r="H560" s="261"/>
    </row>
    <row r="561" spans="1:8" ht="20.25" customHeight="1" x14ac:dyDescent="0.2">
      <c r="A561" s="231"/>
      <c r="B561" s="251"/>
      <c r="C561" s="10" t="s">
        <v>402</v>
      </c>
      <c r="D561" s="162" t="s">
        <v>18</v>
      </c>
      <c r="E561" s="162" t="s">
        <v>274</v>
      </c>
      <c r="F561" s="14">
        <f>F557/F559</f>
        <v>21.998999999999999</v>
      </c>
      <c r="G561" s="14"/>
      <c r="H561" s="14"/>
    </row>
    <row r="562" spans="1:8" ht="20.25" customHeight="1" x14ac:dyDescent="0.2">
      <c r="A562" s="231"/>
      <c r="B562" s="251"/>
      <c r="C562" s="259" t="s">
        <v>9</v>
      </c>
      <c r="D562" s="260"/>
      <c r="E562" s="260"/>
      <c r="F562" s="260"/>
      <c r="G562" s="260"/>
      <c r="H562" s="261"/>
    </row>
    <row r="563" spans="1:8" ht="36" customHeight="1" x14ac:dyDescent="0.2">
      <c r="A563" s="231"/>
      <c r="B563" s="252"/>
      <c r="C563" s="10" t="s">
        <v>135</v>
      </c>
      <c r="D563" s="162" t="s">
        <v>20</v>
      </c>
      <c r="E563" s="162" t="s">
        <v>19</v>
      </c>
      <c r="F563" s="162">
        <v>100</v>
      </c>
      <c r="G563" s="162"/>
      <c r="H563" s="162"/>
    </row>
    <row r="564" spans="1:8" ht="16.149999999999999" customHeight="1" x14ac:dyDescent="0.2">
      <c r="A564" s="230" t="s">
        <v>110</v>
      </c>
      <c r="B564" s="250" t="s">
        <v>169</v>
      </c>
      <c r="C564" s="253" t="str">
        <f>'Додаток 1 2025-2027'!B83</f>
        <v>Придбання висоторізів</v>
      </c>
      <c r="D564" s="254"/>
      <c r="E564" s="254"/>
      <c r="F564" s="254"/>
      <c r="G564" s="254"/>
      <c r="H564" s="255"/>
    </row>
    <row r="565" spans="1:8" ht="16.149999999999999" customHeight="1" x14ac:dyDescent="0.2">
      <c r="A565" s="231"/>
      <c r="B565" s="251"/>
      <c r="C565" s="256" t="s">
        <v>6</v>
      </c>
      <c r="D565" s="257"/>
      <c r="E565" s="257"/>
      <c r="F565" s="257"/>
      <c r="G565" s="257"/>
      <c r="H565" s="258"/>
    </row>
    <row r="566" spans="1:8" ht="26.45" customHeight="1" x14ac:dyDescent="0.2">
      <c r="A566" s="231"/>
      <c r="B566" s="251"/>
      <c r="C566" s="10" t="s">
        <v>403</v>
      </c>
      <c r="D566" s="162" t="s">
        <v>32</v>
      </c>
      <c r="E566" s="162" t="s">
        <v>138</v>
      </c>
      <c r="F566" s="14">
        <f>'Додаток 1 2025-2027'!G83</f>
        <v>63.997999999999998</v>
      </c>
      <c r="G566" s="14">
        <f>'Додаток 1 2025-2027'!H83</f>
        <v>0</v>
      </c>
      <c r="H566" s="14">
        <f>'Додаток 1 2025-2027'!I83</f>
        <v>0</v>
      </c>
    </row>
    <row r="567" spans="1:8" ht="19.5" customHeight="1" x14ac:dyDescent="0.2">
      <c r="A567" s="231"/>
      <c r="B567" s="251"/>
      <c r="C567" s="259" t="s">
        <v>7</v>
      </c>
      <c r="D567" s="260"/>
      <c r="E567" s="260"/>
      <c r="F567" s="260"/>
      <c r="G567" s="260"/>
      <c r="H567" s="261"/>
    </row>
    <row r="568" spans="1:8" ht="19.5" customHeight="1" x14ac:dyDescent="0.2">
      <c r="A568" s="231"/>
      <c r="B568" s="251"/>
      <c r="C568" s="10" t="s">
        <v>188</v>
      </c>
      <c r="D568" s="162" t="s">
        <v>18</v>
      </c>
      <c r="E568" s="162" t="s">
        <v>11</v>
      </c>
      <c r="F568" s="113">
        <v>2</v>
      </c>
      <c r="G568" s="113"/>
      <c r="H568" s="113"/>
    </row>
    <row r="569" spans="1:8" ht="19.5" customHeight="1" x14ac:dyDescent="0.2">
      <c r="A569" s="231"/>
      <c r="B569" s="251"/>
      <c r="C569" s="259" t="s">
        <v>8</v>
      </c>
      <c r="D569" s="260"/>
      <c r="E569" s="260"/>
      <c r="F569" s="260"/>
      <c r="G569" s="260"/>
      <c r="H569" s="261"/>
    </row>
    <row r="570" spans="1:8" ht="19.5" customHeight="1" x14ac:dyDescent="0.2">
      <c r="A570" s="231"/>
      <c r="B570" s="251"/>
      <c r="C570" s="10" t="s">
        <v>189</v>
      </c>
      <c r="D570" s="162" t="s">
        <v>18</v>
      </c>
      <c r="E570" s="162" t="s">
        <v>274</v>
      </c>
      <c r="F570" s="14">
        <f>F566/F568</f>
        <v>31.998999999999999</v>
      </c>
      <c r="G570" s="14"/>
      <c r="H570" s="14"/>
    </row>
    <row r="571" spans="1:8" ht="19.5" customHeight="1" x14ac:dyDescent="0.2">
      <c r="A571" s="231"/>
      <c r="B571" s="251"/>
      <c r="C571" s="259" t="s">
        <v>9</v>
      </c>
      <c r="D571" s="260"/>
      <c r="E571" s="260"/>
      <c r="F571" s="260"/>
      <c r="G571" s="260"/>
      <c r="H571" s="261"/>
    </row>
    <row r="572" spans="1:8" ht="30.75" customHeight="1" x14ac:dyDescent="0.2">
      <c r="A572" s="231"/>
      <c r="B572" s="252"/>
      <c r="C572" s="10" t="s">
        <v>135</v>
      </c>
      <c r="D572" s="162" t="s">
        <v>20</v>
      </c>
      <c r="E572" s="162" t="s">
        <v>19</v>
      </c>
      <c r="F572" s="162">
        <v>100</v>
      </c>
      <c r="G572" s="162"/>
      <c r="H572" s="162"/>
    </row>
    <row r="573" spans="1:8" ht="16.899999999999999" customHeight="1" x14ac:dyDescent="0.2">
      <c r="A573" s="230" t="s">
        <v>111</v>
      </c>
      <c r="B573" s="250" t="s">
        <v>169</v>
      </c>
      <c r="C573" s="253" t="str">
        <f>'Додаток 1 2025-2027'!B84</f>
        <v xml:space="preserve">Придбання мотокос </v>
      </c>
      <c r="D573" s="254"/>
      <c r="E573" s="254"/>
      <c r="F573" s="254"/>
      <c r="G573" s="254"/>
      <c r="H573" s="255"/>
    </row>
    <row r="574" spans="1:8" ht="16.149999999999999" customHeight="1" x14ac:dyDescent="0.2">
      <c r="A574" s="231"/>
      <c r="B574" s="251"/>
      <c r="C574" s="256" t="s">
        <v>6</v>
      </c>
      <c r="D574" s="257"/>
      <c r="E574" s="257"/>
      <c r="F574" s="257"/>
      <c r="G574" s="257"/>
      <c r="H574" s="258"/>
    </row>
    <row r="575" spans="1:8" ht="27" customHeight="1" x14ac:dyDescent="0.2">
      <c r="A575" s="231"/>
      <c r="B575" s="251"/>
      <c r="C575" s="10" t="s">
        <v>404</v>
      </c>
      <c r="D575" s="162" t="s">
        <v>32</v>
      </c>
      <c r="E575" s="162" t="s">
        <v>138</v>
      </c>
      <c r="F575" s="14">
        <f>'Додаток 1 2025-2027'!G84</f>
        <v>55.058</v>
      </c>
      <c r="G575" s="14">
        <f>'Додаток 1 2025-2027'!H84</f>
        <v>0</v>
      </c>
      <c r="H575" s="14">
        <f>'Додаток 1 2025-2027'!I84</f>
        <v>0</v>
      </c>
    </row>
    <row r="576" spans="1:8" ht="15" customHeight="1" x14ac:dyDescent="0.2">
      <c r="A576" s="231"/>
      <c r="B576" s="251"/>
      <c r="C576" s="259" t="s">
        <v>7</v>
      </c>
      <c r="D576" s="260"/>
      <c r="E576" s="260"/>
      <c r="F576" s="260"/>
      <c r="G576" s="260"/>
      <c r="H576" s="261"/>
    </row>
    <row r="577" spans="1:8" ht="15" customHeight="1" x14ac:dyDescent="0.2">
      <c r="A577" s="231"/>
      <c r="B577" s="251"/>
      <c r="C577" s="10" t="s">
        <v>66</v>
      </c>
      <c r="D577" s="162" t="s">
        <v>18</v>
      </c>
      <c r="E577" s="162" t="s">
        <v>11</v>
      </c>
      <c r="F577" s="113">
        <v>2</v>
      </c>
      <c r="G577" s="113"/>
      <c r="H577" s="113"/>
    </row>
    <row r="578" spans="1:8" ht="15" customHeight="1" x14ac:dyDescent="0.2">
      <c r="A578" s="231"/>
      <c r="B578" s="251"/>
      <c r="C578" s="259" t="s">
        <v>8</v>
      </c>
      <c r="D578" s="260"/>
      <c r="E578" s="260"/>
      <c r="F578" s="260"/>
      <c r="G578" s="260"/>
      <c r="H578" s="261"/>
    </row>
    <row r="579" spans="1:8" ht="15" customHeight="1" x14ac:dyDescent="0.2">
      <c r="A579" s="231"/>
      <c r="B579" s="251"/>
      <c r="C579" s="10" t="s">
        <v>67</v>
      </c>
      <c r="D579" s="162" t="s">
        <v>18</v>
      </c>
      <c r="E579" s="162" t="s">
        <v>274</v>
      </c>
      <c r="F579" s="14">
        <f>F575/F577</f>
        <v>27.529</v>
      </c>
      <c r="G579" s="14"/>
      <c r="H579" s="14"/>
    </row>
    <row r="580" spans="1:8" ht="18.75" customHeight="1" x14ac:dyDescent="0.2">
      <c r="A580" s="231"/>
      <c r="B580" s="251"/>
      <c r="C580" s="259" t="s">
        <v>9</v>
      </c>
      <c r="D580" s="260"/>
      <c r="E580" s="260"/>
      <c r="F580" s="260"/>
      <c r="G580" s="260"/>
      <c r="H580" s="261"/>
    </row>
    <row r="581" spans="1:8" ht="29.45" customHeight="1" x14ac:dyDescent="0.2">
      <c r="A581" s="231"/>
      <c r="B581" s="252"/>
      <c r="C581" s="10" t="s">
        <v>135</v>
      </c>
      <c r="D581" s="162" t="s">
        <v>20</v>
      </c>
      <c r="E581" s="162" t="s">
        <v>19</v>
      </c>
      <c r="F581" s="162">
        <v>100</v>
      </c>
      <c r="G581" s="162"/>
      <c r="H581" s="162"/>
    </row>
    <row r="582" spans="1:8" ht="19.5" customHeight="1" x14ac:dyDescent="0.2">
      <c r="A582" s="230" t="s">
        <v>112</v>
      </c>
      <c r="B582" s="268" t="s">
        <v>169</v>
      </c>
      <c r="C582" s="253" t="str">
        <f>'Додаток 1 2025-2027'!B85</f>
        <v>Придбання бензопил потужністю двигуна до 2,4 кВт</v>
      </c>
      <c r="D582" s="254"/>
      <c r="E582" s="254"/>
      <c r="F582" s="254"/>
      <c r="G582" s="254"/>
      <c r="H582" s="255"/>
    </row>
    <row r="583" spans="1:8" ht="15" customHeight="1" x14ac:dyDescent="0.2">
      <c r="A583" s="231"/>
      <c r="B583" s="269"/>
      <c r="C583" s="256" t="s">
        <v>6</v>
      </c>
      <c r="D583" s="257"/>
      <c r="E583" s="257"/>
      <c r="F583" s="257"/>
      <c r="G583" s="257"/>
      <c r="H583" s="258"/>
    </row>
    <row r="584" spans="1:8" ht="24.6" customHeight="1" x14ac:dyDescent="0.2">
      <c r="A584" s="231"/>
      <c r="B584" s="269"/>
      <c r="C584" s="10" t="s">
        <v>356</v>
      </c>
      <c r="D584" s="162" t="s">
        <v>32</v>
      </c>
      <c r="E584" s="162" t="s">
        <v>138</v>
      </c>
      <c r="F584" s="14">
        <f>'Додаток 1 2025-2027'!G85</f>
        <v>41.997999999999998</v>
      </c>
      <c r="G584" s="14">
        <f>'Додаток 1 2025-2027'!H85</f>
        <v>0</v>
      </c>
      <c r="H584" s="14">
        <f>'Додаток 1 2025-2027'!I85</f>
        <v>0</v>
      </c>
    </row>
    <row r="585" spans="1:8" ht="15" customHeight="1" x14ac:dyDescent="0.2">
      <c r="A585" s="231"/>
      <c r="B585" s="269"/>
      <c r="C585" s="259" t="s">
        <v>7</v>
      </c>
      <c r="D585" s="260"/>
      <c r="E585" s="260"/>
      <c r="F585" s="260"/>
      <c r="G585" s="260"/>
      <c r="H585" s="261"/>
    </row>
    <row r="586" spans="1:8" ht="15.6" customHeight="1" x14ac:dyDescent="0.2">
      <c r="A586" s="231"/>
      <c r="B586" s="269"/>
      <c r="C586" s="10" t="s">
        <v>186</v>
      </c>
      <c r="D586" s="162" t="s">
        <v>18</v>
      </c>
      <c r="E586" s="162" t="s">
        <v>11</v>
      </c>
      <c r="F586" s="113">
        <v>2</v>
      </c>
      <c r="G586" s="113"/>
      <c r="H586" s="113"/>
    </row>
    <row r="587" spans="1:8" ht="15" customHeight="1" x14ac:dyDescent="0.2">
      <c r="A587" s="231"/>
      <c r="B587" s="269"/>
      <c r="C587" s="259" t="s">
        <v>8</v>
      </c>
      <c r="D587" s="260"/>
      <c r="E587" s="260"/>
      <c r="F587" s="260"/>
      <c r="G587" s="260"/>
      <c r="H587" s="261"/>
    </row>
    <row r="588" spans="1:8" ht="14.45" customHeight="1" x14ac:dyDescent="0.2">
      <c r="A588" s="231"/>
      <c r="B588" s="269"/>
      <c r="C588" s="10" t="s">
        <v>187</v>
      </c>
      <c r="D588" s="162" t="s">
        <v>18</v>
      </c>
      <c r="E588" s="162" t="s">
        <v>274</v>
      </c>
      <c r="F588" s="14">
        <f>F584/F586</f>
        <v>20.998999999999999</v>
      </c>
      <c r="G588" s="14"/>
      <c r="H588" s="14"/>
    </row>
    <row r="589" spans="1:8" ht="15" customHeight="1" x14ac:dyDescent="0.2">
      <c r="A589" s="231"/>
      <c r="B589" s="269"/>
      <c r="C589" s="259" t="s">
        <v>9</v>
      </c>
      <c r="D589" s="260"/>
      <c r="E589" s="260"/>
      <c r="F589" s="260"/>
      <c r="G589" s="260"/>
      <c r="H589" s="261"/>
    </row>
    <row r="590" spans="1:8" ht="33.75" customHeight="1" x14ac:dyDescent="0.2">
      <c r="A590" s="231"/>
      <c r="B590" s="270"/>
      <c r="C590" s="10" t="s">
        <v>135</v>
      </c>
      <c r="D590" s="162" t="s">
        <v>20</v>
      </c>
      <c r="E590" s="162" t="s">
        <v>19</v>
      </c>
      <c r="F590" s="162">
        <v>100</v>
      </c>
      <c r="G590" s="162"/>
      <c r="H590" s="162"/>
    </row>
    <row r="591" spans="1:8" ht="17.25" customHeight="1" x14ac:dyDescent="0.2">
      <c r="A591" s="230" t="s">
        <v>113</v>
      </c>
      <c r="B591" s="268" t="s">
        <v>169</v>
      </c>
      <c r="C591" s="253" t="str">
        <f>'Додаток 1 2025-2027'!B86</f>
        <v>Придбання бензопили потужністю двигуна до 5,4 кВт</v>
      </c>
      <c r="D591" s="254"/>
      <c r="E591" s="254"/>
      <c r="F591" s="254"/>
      <c r="G591" s="254"/>
      <c r="H591" s="255"/>
    </row>
    <row r="592" spans="1:8" ht="15" customHeight="1" x14ac:dyDescent="0.2">
      <c r="A592" s="231"/>
      <c r="B592" s="269"/>
      <c r="C592" s="256" t="s">
        <v>6</v>
      </c>
      <c r="D592" s="257"/>
      <c r="E592" s="257"/>
      <c r="F592" s="257"/>
      <c r="G592" s="257"/>
      <c r="H592" s="258"/>
    </row>
    <row r="593" spans="1:8" ht="27" customHeight="1" x14ac:dyDescent="0.2">
      <c r="A593" s="231"/>
      <c r="B593" s="269"/>
      <c r="C593" s="10" t="s">
        <v>357</v>
      </c>
      <c r="D593" s="162" t="s">
        <v>32</v>
      </c>
      <c r="E593" s="162" t="s">
        <v>138</v>
      </c>
      <c r="F593" s="14">
        <f>'Додаток 1 2025-2027'!G86</f>
        <v>30.998999999999999</v>
      </c>
      <c r="G593" s="14">
        <f>'Додаток 1 2025-2027'!H86</f>
        <v>0</v>
      </c>
      <c r="H593" s="14">
        <f>'Додаток 1 2025-2027'!I86</f>
        <v>0</v>
      </c>
    </row>
    <row r="594" spans="1:8" ht="15" customHeight="1" x14ac:dyDescent="0.2">
      <c r="A594" s="231"/>
      <c r="B594" s="269"/>
      <c r="C594" s="259" t="s">
        <v>7</v>
      </c>
      <c r="D594" s="260"/>
      <c r="E594" s="260"/>
      <c r="F594" s="260"/>
      <c r="G594" s="260"/>
      <c r="H594" s="261"/>
    </row>
    <row r="595" spans="1:8" ht="26.25" customHeight="1" x14ac:dyDescent="0.2">
      <c r="A595" s="231"/>
      <c r="B595" s="269"/>
      <c r="C595" s="10" t="s">
        <v>186</v>
      </c>
      <c r="D595" s="162" t="s">
        <v>18</v>
      </c>
      <c r="E595" s="162" t="s">
        <v>11</v>
      </c>
      <c r="F595" s="113">
        <v>1</v>
      </c>
      <c r="G595" s="113"/>
      <c r="H595" s="113"/>
    </row>
    <row r="596" spans="1:8" ht="19.5" customHeight="1" x14ac:dyDescent="0.2">
      <c r="A596" s="231"/>
      <c r="B596" s="269"/>
      <c r="C596" s="259" t="s">
        <v>8</v>
      </c>
      <c r="D596" s="260"/>
      <c r="E596" s="260"/>
      <c r="F596" s="260"/>
      <c r="G596" s="260"/>
      <c r="H596" s="261"/>
    </row>
    <row r="597" spans="1:8" ht="15.6" customHeight="1" x14ac:dyDescent="0.2">
      <c r="A597" s="231"/>
      <c r="B597" s="269"/>
      <c r="C597" s="10" t="s">
        <v>187</v>
      </c>
      <c r="D597" s="162" t="s">
        <v>18</v>
      </c>
      <c r="E597" s="162" t="s">
        <v>274</v>
      </c>
      <c r="F597" s="14">
        <f>F593/F595</f>
        <v>30.998999999999999</v>
      </c>
      <c r="G597" s="14"/>
      <c r="H597" s="14"/>
    </row>
    <row r="598" spans="1:8" ht="15" customHeight="1" x14ac:dyDescent="0.2">
      <c r="A598" s="231"/>
      <c r="B598" s="269"/>
      <c r="C598" s="259" t="s">
        <v>9</v>
      </c>
      <c r="D598" s="260"/>
      <c r="E598" s="260"/>
      <c r="F598" s="260"/>
      <c r="G598" s="260"/>
      <c r="H598" s="261"/>
    </row>
    <row r="599" spans="1:8" ht="32.25" customHeight="1" x14ac:dyDescent="0.2">
      <c r="A599" s="231"/>
      <c r="B599" s="270"/>
      <c r="C599" s="10" t="s">
        <v>135</v>
      </c>
      <c r="D599" s="162" t="s">
        <v>20</v>
      </c>
      <c r="E599" s="162" t="s">
        <v>19</v>
      </c>
      <c r="F599" s="162">
        <v>100</v>
      </c>
      <c r="G599" s="162"/>
      <c r="H599" s="162"/>
    </row>
    <row r="600" spans="1:8" ht="16.899999999999999" customHeight="1" x14ac:dyDescent="0.2">
      <c r="A600" s="230" t="s">
        <v>114</v>
      </c>
      <c r="B600" s="268" t="s">
        <v>169</v>
      </c>
      <c r="C600" s="253" t="str">
        <f>'Додаток 1 2025-2027'!B87</f>
        <v>Придбання газонокосарок з варіатором приводу коліс</v>
      </c>
      <c r="D600" s="254"/>
      <c r="E600" s="254"/>
      <c r="F600" s="254"/>
      <c r="G600" s="254"/>
      <c r="H600" s="255"/>
    </row>
    <row r="601" spans="1:8" ht="15" customHeight="1" x14ac:dyDescent="0.2">
      <c r="A601" s="231"/>
      <c r="B601" s="269"/>
      <c r="C601" s="256" t="s">
        <v>6</v>
      </c>
      <c r="D601" s="257"/>
      <c r="E601" s="257"/>
      <c r="F601" s="257"/>
      <c r="G601" s="257"/>
      <c r="H601" s="258"/>
    </row>
    <row r="602" spans="1:8" ht="30" customHeight="1" x14ac:dyDescent="0.2">
      <c r="A602" s="231"/>
      <c r="B602" s="269"/>
      <c r="C602" s="10" t="s">
        <v>358</v>
      </c>
      <c r="D602" s="162" t="s">
        <v>32</v>
      </c>
      <c r="E602" s="162" t="s">
        <v>138</v>
      </c>
      <c r="F602" s="14">
        <f>'Додаток 1 2025-2027'!G87</f>
        <v>56.997999999999998</v>
      </c>
      <c r="G602" s="14">
        <f>'Додаток 1 2025-2027'!H87</f>
        <v>0</v>
      </c>
      <c r="H602" s="14">
        <f>'Додаток 1 2025-2027'!I87</f>
        <v>0</v>
      </c>
    </row>
    <row r="603" spans="1:8" ht="18" customHeight="1" x14ac:dyDescent="0.2">
      <c r="A603" s="231"/>
      <c r="B603" s="269"/>
      <c r="C603" s="259" t="s">
        <v>7</v>
      </c>
      <c r="D603" s="260"/>
      <c r="E603" s="260"/>
      <c r="F603" s="260"/>
      <c r="G603" s="260"/>
      <c r="H603" s="261"/>
    </row>
    <row r="604" spans="1:8" ht="30.75" customHeight="1" x14ac:dyDescent="0.2">
      <c r="A604" s="231"/>
      <c r="B604" s="269"/>
      <c r="C604" s="10" t="s">
        <v>64</v>
      </c>
      <c r="D604" s="162" t="s">
        <v>18</v>
      </c>
      <c r="E604" s="162" t="s">
        <v>11</v>
      </c>
      <c r="F604" s="113">
        <v>2</v>
      </c>
      <c r="G604" s="113"/>
      <c r="H604" s="113"/>
    </row>
    <row r="605" spans="1:8" ht="15" customHeight="1" x14ac:dyDescent="0.2">
      <c r="A605" s="231"/>
      <c r="B605" s="269"/>
      <c r="C605" s="259" t="s">
        <v>8</v>
      </c>
      <c r="D605" s="260"/>
      <c r="E605" s="260"/>
      <c r="F605" s="260"/>
      <c r="G605" s="260"/>
      <c r="H605" s="261"/>
    </row>
    <row r="606" spans="1:8" ht="30.75" customHeight="1" x14ac:dyDescent="0.2">
      <c r="A606" s="231"/>
      <c r="B606" s="269"/>
      <c r="C606" s="10" t="s">
        <v>65</v>
      </c>
      <c r="D606" s="162" t="s">
        <v>18</v>
      </c>
      <c r="E606" s="162" t="s">
        <v>274</v>
      </c>
      <c r="F606" s="14">
        <f>F602/F604</f>
        <v>28.498999999999999</v>
      </c>
      <c r="G606" s="14"/>
      <c r="H606" s="14"/>
    </row>
    <row r="607" spans="1:8" ht="15" customHeight="1" x14ac:dyDescent="0.2">
      <c r="A607" s="231"/>
      <c r="B607" s="269"/>
      <c r="C607" s="259" t="s">
        <v>9</v>
      </c>
      <c r="D607" s="260"/>
      <c r="E607" s="260"/>
      <c r="F607" s="260"/>
      <c r="G607" s="260"/>
      <c r="H607" s="261"/>
    </row>
    <row r="608" spans="1:8" ht="29.25" customHeight="1" x14ac:dyDescent="0.2">
      <c r="A608" s="231"/>
      <c r="B608" s="270"/>
      <c r="C608" s="10" t="s">
        <v>135</v>
      </c>
      <c r="D608" s="162" t="s">
        <v>20</v>
      </c>
      <c r="E608" s="162" t="s">
        <v>19</v>
      </c>
      <c r="F608" s="162">
        <v>100</v>
      </c>
      <c r="G608" s="162"/>
      <c r="H608" s="162"/>
    </row>
    <row r="609" spans="1:8" ht="18" customHeight="1" x14ac:dyDescent="0.2">
      <c r="A609" s="230" t="s">
        <v>115</v>
      </c>
      <c r="B609" s="268" t="s">
        <v>169</v>
      </c>
      <c r="C609" s="253" t="str">
        <f>'Додаток 1 2025-2027'!B88</f>
        <v>Придбання газонокосарки повнопривідної</v>
      </c>
      <c r="D609" s="254"/>
      <c r="E609" s="254"/>
      <c r="F609" s="254"/>
      <c r="G609" s="254"/>
      <c r="H609" s="255"/>
    </row>
    <row r="610" spans="1:8" ht="18" customHeight="1" x14ac:dyDescent="0.2">
      <c r="A610" s="231"/>
      <c r="B610" s="269"/>
      <c r="C610" s="256" t="s">
        <v>6</v>
      </c>
      <c r="D610" s="257"/>
      <c r="E610" s="257"/>
      <c r="F610" s="257"/>
      <c r="G610" s="257"/>
      <c r="H610" s="258"/>
    </row>
    <row r="611" spans="1:8" ht="27.75" customHeight="1" x14ac:dyDescent="0.2">
      <c r="A611" s="231"/>
      <c r="B611" s="269"/>
      <c r="C611" s="10" t="s">
        <v>359</v>
      </c>
      <c r="D611" s="162" t="s">
        <v>32</v>
      </c>
      <c r="E611" s="162" t="s">
        <v>138</v>
      </c>
      <c r="F611" s="14">
        <f>'Додаток 1 2025-2027'!G88</f>
        <v>64.998000000000005</v>
      </c>
      <c r="G611" s="14">
        <f>'Додаток 1 2025-2027'!H88</f>
        <v>0</v>
      </c>
      <c r="H611" s="14">
        <f>'Додаток 1 2025-2027'!I88</f>
        <v>0</v>
      </c>
    </row>
    <row r="612" spans="1:8" ht="15" customHeight="1" x14ac:dyDescent="0.2">
      <c r="A612" s="231"/>
      <c r="B612" s="269"/>
      <c r="C612" s="259" t="s">
        <v>7</v>
      </c>
      <c r="D612" s="260"/>
      <c r="E612" s="260"/>
      <c r="F612" s="260"/>
      <c r="G612" s="260"/>
      <c r="H612" s="261"/>
    </row>
    <row r="613" spans="1:8" ht="15" customHeight="1" x14ac:dyDescent="0.2">
      <c r="A613" s="231"/>
      <c r="B613" s="269"/>
      <c r="C613" s="10" t="s">
        <v>64</v>
      </c>
      <c r="D613" s="162" t="s">
        <v>18</v>
      </c>
      <c r="E613" s="162" t="s">
        <v>11</v>
      </c>
      <c r="F613" s="113">
        <v>2</v>
      </c>
      <c r="G613" s="113"/>
      <c r="H613" s="113"/>
    </row>
    <row r="614" spans="1:8" ht="18" customHeight="1" x14ac:dyDescent="0.2">
      <c r="A614" s="231"/>
      <c r="B614" s="269"/>
      <c r="C614" s="259" t="s">
        <v>8</v>
      </c>
      <c r="D614" s="260"/>
      <c r="E614" s="260"/>
      <c r="F614" s="260"/>
      <c r="G614" s="260"/>
      <c r="H614" s="261"/>
    </row>
    <row r="615" spans="1:8" ht="14.45" customHeight="1" x14ac:dyDescent="0.2">
      <c r="A615" s="231"/>
      <c r="B615" s="269"/>
      <c r="C615" s="10" t="s">
        <v>65</v>
      </c>
      <c r="D615" s="162" t="s">
        <v>18</v>
      </c>
      <c r="E615" s="162" t="s">
        <v>274</v>
      </c>
      <c r="F615" s="14">
        <f>F611/F613</f>
        <v>32.499000000000002</v>
      </c>
      <c r="G615" s="14"/>
      <c r="H615" s="14"/>
    </row>
    <row r="616" spans="1:8" ht="18" customHeight="1" x14ac:dyDescent="0.2">
      <c r="A616" s="231"/>
      <c r="B616" s="269"/>
      <c r="C616" s="259" t="s">
        <v>9</v>
      </c>
      <c r="D616" s="260"/>
      <c r="E616" s="260"/>
      <c r="F616" s="260"/>
      <c r="G616" s="260"/>
      <c r="H616" s="261"/>
    </row>
    <row r="617" spans="1:8" ht="32.25" customHeight="1" x14ac:dyDescent="0.2">
      <c r="A617" s="231"/>
      <c r="B617" s="270"/>
      <c r="C617" s="10" t="s">
        <v>135</v>
      </c>
      <c r="D617" s="162" t="s">
        <v>20</v>
      </c>
      <c r="E617" s="162" t="s">
        <v>19</v>
      </c>
      <c r="F617" s="162">
        <v>100</v>
      </c>
      <c r="G617" s="162"/>
      <c r="H617" s="162"/>
    </row>
    <row r="618" spans="1:8" ht="19.5" customHeight="1" x14ac:dyDescent="0.2">
      <c r="A618" s="230" t="s">
        <v>116</v>
      </c>
      <c r="B618" s="268" t="s">
        <v>169</v>
      </c>
      <c r="C618" s="253" t="str">
        <f>'Додаток 1 2025-2027'!B89</f>
        <v>Придбання напівпричепа тракторного</v>
      </c>
      <c r="D618" s="254"/>
      <c r="E618" s="254"/>
      <c r="F618" s="254"/>
      <c r="G618" s="254"/>
      <c r="H618" s="255"/>
    </row>
    <row r="619" spans="1:8" ht="15.6" customHeight="1" x14ac:dyDescent="0.2">
      <c r="A619" s="231"/>
      <c r="B619" s="269"/>
      <c r="C619" s="256" t="s">
        <v>6</v>
      </c>
      <c r="D619" s="257"/>
      <c r="E619" s="257"/>
      <c r="F619" s="257"/>
      <c r="G619" s="257"/>
      <c r="H619" s="258"/>
    </row>
    <row r="620" spans="1:8" ht="29.25" customHeight="1" x14ac:dyDescent="0.2">
      <c r="A620" s="231"/>
      <c r="B620" s="269"/>
      <c r="C620" s="10" t="s">
        <v>360</v>
      </c>
      <c r="D620" s="162" t="s">
        <v>32</v>
      </c>
      <c r="E620" s="162" t="s">
        <v>138</v>
      </c>
      <c r="F620" s="14">
        <f>'Додаток 1 2025-2027'!G89</f>
        <v>254.86799999999999</v>
      </c>
      <c r="G620" s="14"/>
      <c r="H620" s="14"/>
    </row>
    <row r="621" spans="1:8" ht="19.5" customHeight="1" x14ac:dyDescent="0.2">
      <c r="A621" s="231"/>
      <c r="B621" s="269"/>
      <c r="C621" s="259" t="s">
        <v>7</v>
      </c>
      <c r="D621" s="260"/>
      <c r="E621" s="260"/>
      <c r="F621" s="260"/>
      <c r="G621" s="260"/>
      <c r="H621" s="261"/>
    </row>
    <row r="622" spans="1:8" ht="15.6" customHeight="1" x14ac:dyDescent="0.2">
      <c r="A622" s="231"/>
      <c r="B622" s="269"/>
      <c r="C622" s="10" t="s">
        <v>361</v>
      </c>
      <c r="D622" s="162" t="s">
        <v>18</v>
      </c>
      <c r="E622" s="162" t="s">
        <v>11</v>
      </c>
      <c r="F622" s="113">
        <v>1</v>
      </c>
      <c r="G622" s="113"/>
      <c r="H622" s="113"/>
    </row>
    <row r="623" spans="1:8" ht="15.6" customHeight="1" x14ac:dyDescent="0.2">
      <c r="A623" s="231"/>
      <c r="B623" s="269"/>
      <c r="C623" s="259" t="s">
        <v>8</v>
      </c>
      <c r="D623" s="260"/>
      <c r="E623" s="260"/>
      <c r="F623" s="260"/>
      <c r="G623" s="260"/>
      <c r="H623" s="261"/>
    </row>
    <row r="624" spans="1:8" ht="16.149999999999999" customHeight="1" x14ac:dyDescent="0.2">
      <c r="A624" s="231"/>
      <c r="B624" s="269"/>
      <c r="C624" s="10" t="s">
        <v>362</v>
      </c>
      <c r="D624" s="162" t="s">
        <v>18</v>
      </c>
      <c r="E624" s="162" t="s">
        <v>274</v>
      </c>
      <c r="F624" s="14">
        <f>F620/F622</f>
        <v>254.86799999999999</v>
      </c>
      <c r="G624" s="14"/>
      <c r="H624" s="14"/>
    </row>
    <row r="625" spans="1:8" ht="15" customHeight="1" x14ac:dyDescent="0.2">
      <c r="A625" s="231"/>
      <c r="B625" s="269"/>
      <c r="C625" s="259" t="s">
        <v>9</v>
      </c>
      <c r="D625" s="260"/>
      <c r="E625" s="260"/>
      <c r="F625" s="260"/>
      <c r="G625" s="260"/>
      <c r="H625" s="261"/>
    </row>
    <row r="626" spans="1:8" ht="36" customHeight="1" x14ac:dyDescent="0.2">
      <c r="A626" s="231"/>
      <c r="B626" s="270"/>
      <c r="C626" s="10" t="s">
        <v>135</v>
      </c>
      <c r="D626" s="162" t="s">
        <v>20</v>
      </c>
      <c r="E626" s="162" t="s">
        <v>19</v>
      </c>
      <c r="F626" s="162">
        <v>100</v>
      </c>
      <c r="G626" s="162"/>
      <c r="H626" s="162"/>
    </row>
    <row r="627" spans="1:8" ht="30.6" customHeight="1" x14ac:dyDescent="0.2">
      <c r="A627" s="230" t="s">
        <v>338</v>
      </c>
      <c r="B627" s="232" t="s">
        <v>436</v>
      </c>
      <c r="C627" s="233" t="str">
        <f>'Додаток 1 2025-2027'!B90</f>
        <v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v>
      </c>
      <c r="D627" s="234"/>
      <c r="E627" s="234"/>
      <c r="F627" s="234"/>
      <c r="G627" s="234"/>
      <c r="H627" s="234"/>
    </row>
    <row r="628" spans="1:8" ht="15.6" customHeight="1" x14ac:dyDescent="0.2">
      <c r="A628" s="231"/>
      <c r="B628" s="232"/>
      <c r="C628" s="228" t="s">
        <v>6</v>
      </c>
      <c r="D628" s="228"/>
      <c r="E628" s="228"/>
      <c r="F628" s="228"/>
      <c r="G628" s="228"/>
      <c r="H628" s="228"/>
    </row>
    <row r="629" spans="1:8" ht="27.75" customHeight="1" x14ac:dyDescent="0.2">
      <c r="A629" s="231"/>
      <c r="B629" s="232"/>
      <c r="C629" s="55" t="s">
        <v>363</v>
      </c>
      <c r="D629" s="162" t="s">
        <v>10</v>
      </c>
      <c r="E629" s="162" t="s">
        <v>276</v>
      </c>
      <c r="F629" s="14">
        <f>'Додаток 1 2025-2027'!G90</f>
        <v>49.8</v>
      </c>
      <c r="G629" s="14"/>
      <c r="H629" s="14"/>
    </row>
    <row r="630" spans="1:8" ht="15.6" customHeight="1" x14ac:dyDescent="0.2">
      <c r="A630" s="231"/>
      <c r="B630" s="232"/>
      <c r="C630" s="228" t="s">
        <v>7</v>
      </c>
      <c r="D630" s="228"/>
      <c r="E630" s="228"/>
      <c r="F630" s="228"/>
      <c r="G630" s="228"/>
      <c r="H630" s="228"/>
    </row>
    <row r="631" spans="1:8" ht="15.6" customHeight="1" x14ac:dyDescent="0.2">
      <c r="A631" s="231"/>
      <c r="B631" s="232"/>
      <c r="C631" s="87" t="s">
        <v>311</v>
      </c>
      <c r="D631" s="162" t="s">
        <v>10</v>
      </c>
      <c r="E631" s="162" t="s">
        <v>11</v>
      </c>
      <c r="F631" s="113">
        <v>1</v>
      </c>
      <c r="G631" s="113"/>
      <c r="H631" s="113"/>
    </row>
    <row r="632" spans="1:8" ht="15.6" customHeight="1" x14ac:dyDescent="0.2">
      <c r="A632" s="231"/>
      <c r="B632" s="232"/>
      <c r="C632" s="228" t="s">
        <v>8</v>
      </c>
      <c r="D632" s="228"/>
      <c r="E632" s="228"/>
      <c r="F632" s="228"/>
      <c r="G632" s="228"/>
      <c r="H632" s="228"/>
    </row>
    <row r="633" spans="1:8" ht="15.6" customHeight="1" x14ac:dyDescent="0.2">
      <c r="A633" s="231"/>
      <c r="B633" s="232"/>
      <c r="C633" s="55" t="s">
        <v>312</v>
      </c>
      <c r="D633" s="162" t="s">
        <v>18</v>
      </c>
      <c r="E633" s="162" t="s">
        <v>284</v>
      </c>
      <c r="F633" s="14">
        <f t="shared" ref="F633" si="12">F629/F631</f>
        <v>49.8</v>
      </c>
      <c r="G633" s="14"/>
      <c r="H633" s="14"/>
    </row>
    <row r="634" spans="1:8" ht="15.6" customHeight="1" x14ac:dyDescent="0.2">
      <c r="A634" s="231"/>
      <c r="B634" s="232"/>
      <c r="C634" s="228" t="s">
        <v>9</v>
      </c>
      <c r="D634" s="228"/>
      <c r="E634" s="228"/>
      <c r="F634" s="228"/>
      <c r="G634" s="228"/>
      <c r="H634" s="228"/>
    </row>
    <row r="635" spans="1:8" ht="15.6" customHeight="1" x14ac:dyDescent="0.2">
      <c r="A635" s="231"/>
      <c r="B635" s="232"/>
      <c r="C635" s="10" t="s">
        <v>313</v>
      </c>
      <c r="D635" s="162" t="s">
        <v>20</v>
      </c>
      <c r="E635" s="162" t="s">
        <v>19</v>
      </c>
      <c r="F635" s="173">
        <v>100</v>
      </c>
      <c r="G635" s="162"/>
      <c r="H635" s="162"/>
    </row>
    <row r="636" spans="1:8" ht="15.6" customHeight="1" x14ac:dyDescent="0.2">
      <c r="A636" s="230" t="s">
        <v>347</v>
      </c>
      <c r="B636" s="232" t="s">
        <v>345</v>
      </c>
      <c r="C636" s="233" t="str">
        <f>'Додаток 1 2025-2027'!B91</f>
        <v>Поточний ремонт пішохідних доріжок на загальноміській території біля автостанції міста Південного Одеського району Одеської області</v>
      </c>
      <c r="D636" s="234"/>
      <c r="E636" s="234"/>
      <c r="F636" s="234"/>
      <c r="G636" s="234"/>
      <c r="H636" s="234"/>
    </row>
    <row r="637" spans="1:8" ht="15.6" customHeight="1" x14ac:dyDescent="0.2">
      <c r="A637" s="231"/>
      <c r="B637" s="232"/>
      <c r="C637" s="228" t="s">
        <v>6</v>
      </c>
      <c r="D637" s="228"/>
      <c r="E637" s="228"/>
      <c r="F637" s="228"/>
      <c r="G637" s="228"/>
      <c r="H637" s="228"/>
    </row>
    <row r="638" spans="1:8" ht="17.45" customHeight="1" x14ac:dyDescent="0.2">
      <c r="A638" s="231"/>
      <c r="B638" s="232"/>
      <c r="C638" s="55" t="s">
        <v>348</v>
      </c>
      <c r="D638" s="162" t="s">
        <v>10</v>
      </c>
      <c r="E638" s="162" t="s">
        <v>276</v>
      </c>
      <c r="F638" s="14">
        <f>'Додаток 1 2025-2027'!G91</f>
        <v>639.02</v>
      </c>
      <c r="G638" s="14"/>
      <c r="H638" s="14"/>
    </row>
    <row r="639" spans="1:8" ht="15.6" customHeight="1" x14ac:dyDescent="0.2">
      <c r="A639" s="231"/>
      <c r="B639" s="232"/>
      <c r="C639" s="228" t="s">
        <v>7</v>
      </c>
      <c r="D639" s="228"/>
      <c r="E639" s="228"/>
      <c r="F639" s="228"/>
      <c r="G639" s="228"/>
      <c r="H639" s="228"/>
    </row>
    <row r="640" spans="1:8" ht="15.6" customHeight="1" x14ac:dyDescent="0.2">
      <c r="A640" s="231"/>
      <c r="B640" s="232"/>
      <c r="C640" s="87" t="s">
        <v>349</v>
      </c>
      <c r="D640" s="162" t="s">
        <v>117</v>
      </c>
      <c r="E640" s="162" t="s">
        <v>350</v>
      </c>
      <c r="F640" s="139">
        <v>0.25491999999999998</v>
      </c>
      <c r="G640" s="113"/>
      <c r="H640" s="113"/>
    </row>
    <row r="641" spans="1:8" ht="15.6" customHeight="1" x14ac:dyDescent="0.2">
      <c r="A641" s="231"/>
      <c r="B641" s="232"/>
      <c r="C641" s="228" t="s">
        <v>8</v>
      </c>
      <c r="D641" s="228"/>
      <c r="E641" s="228"/>
      <c r="F641" s="228"/>
      <c r="G641" s="228"/>
      <c r="H641" s="228"/>
    </row>
    <row r="642" spans="1:8" ht="15.6" customHeight="1" x14ac:dyDescent="0.2">
      <c r="A642" s="231"/>
      <c r="B642" s="232"/>
      <c r="C642" s="55" t="s">
        <v>351</v>
      </c>
      <c r="D642" s="162" t="s">
        <v>18</v>
      </c>
      <c r="E642" s="162" t="s">
        <v>353</v>
      </c>
      <c r="F642" s="96">
        <f>F638/F640</f>
        <v>2506.7472148124903</v>
      </c>
      <c r="G642" s="14"/>
      <c r="H642" s="14"/>
    </row>
    <row r="643" spans="1:8" ht="15.6" customHeight="1" x14ac:dyDescent="0.2">
      <c r="A643" s="231"/>
      <c r="B643" s="232"/>
      <c r="C643" s="228" t="s">
        <v>9</v>
      </c>
      <c r="D643" s="228"/>
      <c r="E643" s="228"/>
      <c r="F643" s="228"/>
      <c r="G643" s="228"/>
      <c r="H643" s="228"/>
    </row>
    <row r="644" spans="1:8" ht="15.6" customHeight="1" x14ac:dyDescent="0.2">
      <c r="A644" s="231"/>
      <c r="B644" s="232"/>
      <c r="C644" s="10" t="s">
        <v>352</v>
      </c>
      <c r="D644" s="162" t="s">
        <v>20</v>
      </c>
      <c r="E644" s="162" t="s">
        <v>19</v>
      </c>
      <c r="F644" s="173">
        <v>100</v>
      </c>
      <c r="G644" s="162"/>
      <c r="H644" s="162"/>
    </row>
    <row r="645" spans="1:8" ht="28.9" customHeight="1" x14ac:dyDescent="0.2">
      <c r="A645" s="294" t="s">
        <v>437</v>
      </c>
      <c r="B645" s="232" t="s">
        <v>164</v>
      </c>
      <c r="C645" s="233" t="str">
        <f>'Додаток 1 2025-2027'!B92</f>
        <v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v>
      </c>
      <c r="D645" s="234"/>
      <c r="E645" s="234"/>
      <c r="F645" s="234"/>
      <c r="G645" s="234"/>
      <c r="H645" s="234"/>
    </row>
    <row r="646" spans="1:8" ht="15.6" customHeight="1" x14ac:dyDescent="0.2">
      <c r="A646" s="232"/>
      <c r="B646" s="232"/>
      <c r="C646" s="228" t="s">
        <v>6</v>
      </c>
      <c r="D646" s="228"/>
      <c r="E646" s="228"/>
      <c r="F646" s="228"/>
      <c r="G646" s="228"/>
      <c r="H646" s="228"/>
    </row>
    <row r="647" spans="1:8" ht="30.75" customHeight="1" x14ac:dyDescent="0.2">
      <c r="A647" s="232"/>
      <c r="B647" s="232"/>
      <c r="C647" s="10" t="s">
        <v>438</v>
      </c>
      <c r="D647" s="162" t="s">
        <v>10</v>
      </c>
      <c r="E647" s="162" t="s">
        <v>138</v>
      </c>
      <c r="F647" s="14">
        <f>'Додаток 1 2025-2027'!G92</f>
        <v>18.09</v>
      </c>
      <c r="G647" s="14"/>
      <c r="H647" s="14"/>
    </row>
    <row r="648" spans="1:8" ht="15.6" customHeight="1" x14ac:dyDescent="0.2">
      <c r="A648" s="232"/>
      <c r="B648" s="232"/>
      <c r="C648" s="228" t="s">
        <v>7</v>
      </c>
      <c r="D648" s="228"/>
      <c r="E648" s="228"/>
      <c r="F648" s="228"/>
      <c r="G648" s="228"/>
      <c r="H648" s="228"/>
    </row>
    <row r="649" spans="1:8" ht="29.25" customHeight="1" x14ac:dyDescent="0.2">
      <c r="A649" s="232"/>
      <c r="B649" s="232"/>
      <c r="C649" s="10" t="s">
        <v>439</v>
      </c>
      <c r="D649" s="162" t="s">
        <v>18</v>
      </c>
      <c r="E649" s="162" t="s">
        <v>11</v>
      </c>
      <c r="F649" s="113">
        <v>1</v>
      </c>
      <c r="G649" s="113"/>
      <c r="H649" s="113"/>
    </row>
    <row r="650" spans="1:8" ht="15.6" customHeight="1" x14ac:dyDescent="0.2">
      <c r="A650" s="232"/>
      <c r="B650" s="232"/>
      <c r="C650" s="228" t="s">
        <v>8</v>
      </c>
      <c r="D650" s="228"/>
      <c r="E650" s="228"/>
      <c r="F650" s="228"/>
      <c r="G650" s="228"/>
      <c r="H650" s="228"/>
    </row>
    <row r="651" spans="1:8" ht="32.25" customHeight="1" x14ac:dyDescent="0.2">
      <c r="A651" s="232"/>
      <c r="B651" s="232"/>
      <c r="C651" s="10" t="s">
        <v>440</v>
      </c>
      <c r="D651" s="162" t="s">
        <v>18</v>
      </c>
      <c r="E651" s="162" t="s">
        <v>274</v>
      </c>
      <c r="F651" s="14">
        <f>F647/F649</f>
        <v>18.09</v>
      </c>
      <c r="G651" s="14"/>
      <c r="H651" s="14"/>
    </row>
    <row r="652" spans="1:8" ht="15.6" customHeight="1" x14ac:dyDescent="0.2">
      <c r="A652" s="232"/>
      <c r="B652" s="232"/>
      <c r="C652" s="228" t="s">
        <v>9</v>
      </c>
      <c r="D652" s="228"/>
      <c r="E652" s="228"/>
      <c r="F652" s="228"/>
      <c r="G652" s="228"/>
      <c r="H652" s="228"/>
    </row>
    <row r="653" spans="1:8" ht="15.6" customHeight="1" x14ac:dyDescent="0.2">
      <c r="A653" s="232"/>
      <c r="B653" s="232"/>
      <c r="C653" s="10" t="s">
        <v>441</v>
      </c>
      <c r="D653" s="162" t="s">
        <v>20</v>
      </c>
      <c r="E653" s="162" t="s">
        <v>19</v>
      </c>
      <c r="F653" s="162">
        <v>100</v>
      </c>
      <c r="G653" s="162"/>
      <c r="H653" s="162"/>
    </row>
    <row r="654" spans="1:8" ht="29.45" customHeight="1" x14ac:dyDescent="0.2">
      <c r="A654" s="230" t="s">
        <v>442</v>
      </c>
      <c r="B654" s="232" t="s">
        <v>164</v>
      </c>
      <c r="C654" s="233" t="str">
        <f>'Додаток 1 2025-2027'!B93</f>
        <v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v>
      </c>
      <c r="D654" s="234"/>
      <c r="E654" s="234"/>
      <c r="F654" s="234"/>
      <c r="G654" s="234"/>
      <c r="H654" s="234"/>
    </row>
    <row r="655" spans="1:8" ht="15.6" customHeight="1" x14ac:dyDescent="0.2">
      <c r="A655" s="231"/>
      <c r="B655" s="232"/>
      <c r="C655" s="228" t="s">
        <v>6</v>
      </c>
      <c r="D655" s="228"/>
      <c r="E655" s="228"/>
      <c r="F655" s="228"/>
      <c r="G655" s="228"/>
      <c r="H655" s="228"/>
    </row>
    <row r="656" spans="1:8" ht="27" customHeight="1" x14ac:dyDescent="0.2">
      <c r="A656" s="231"/>
      <c r="B656" s="232"/>
      <c r="C656" s="55" t="s">
        <v>445</v>
      </c>
      <c r="D656" s="162" t="s">
        <v>159</v>
      </c>
      <c r="E656" s="162" t="s">
        <v>276</v>
      </c>
      <c r="F656" s="14">
        <f>'Додаток 1 2025-2027'!G93</f>
        <v>57.75</v>
      </c>
      <c r="G656" s="14"/>
      <c r="H656" s="14"/>
    </row>
    <row r="657" spans="1:8" ht="15.6" customHeight="1" x14ac:dyDescent="0.2">
      <c r="A657" s="231"/>
      <c r="B657" s="232"/>
      <c r="C657" s="228" t="s">
        <v>7</v>
      </c>
      <c r="D657" s="228"/>
      <c r="E657" s="228"/>
      <c r="F657" s="228"/>
      <c r="G657" s="228"/>
      <c r="H657" s="228"/>
    </row>
    <row r="658" spans="1:8" ht="15.6" customHeight="1" x14ac:dyDescent="0.2">
      <c r="A658" s="231"/>
      <c r="B658" s="232"/>
      <c r="C658" s="87" t="s">
        <v>446</v>
      </c>
      <c r="D658" s="162" t="s">
        <v>444</v>
      </c>
      <c r="E658" s="162" t="s">
        <v>11</v>
      </c>
      <c r="F658" s="113">
        <v>1</v>
      </c>
      <c r="G658" s="113"/>
      <c r="H658" s="113"/>
    </row>
    <row r="659" spans="1:8" ht="15.6" customHeight="1" x14ac:dyDescent="0.2">
      <c r="A659" s="231"/>
      <c r="B659" s="232"/>
      <c r="C659" s="228" t="s">
        <v>8</v>
      </c>
      <c r="D659" s="228"/>
      <c r="E659" s="228"/>
      <c r="F659" s="228"/>
      <c r="G659" s="228"/>
      <c r="H659" s="228"/>
    </row>
    <row r="660" spans="1:8" ht="15.6" customHeight="1" x14ac:dyDescent="0.2">
      <c r="A660" s="231"/>
      <c r="B660" s="232"/>
      <c r="C660" s="55" t="s">
        <v>447</v>
      </c>
      <c r="D660" s="162" t="s">
        <v>18</v>
      </c>
      <c r="E660" s="162" t="s">
        <v>284</v>
      </c>
      <c r="F660" s="14">
        <f t="shared" ref="F660" si="13">F656/F658</f>
        <v>57.75</v>
      </c>
      <c r="G660" s="14"/>
      <c r="H660" s="14"/>
    </row>
    <row r="661" spans="1:8" ht="15.6" customHeight="1" x14ac:dyDescent="0.2">
      <c r="A661" s="231"/>
      <c r="B661" s="232"/>
      <c r="C661" s="228" t="s">
        <v>9</v>
      </c>
      <c r="D661" s="228"/>
      <c r="E661" s="228"/>
      <c r="F661" s="228"/>
      <c r="G661" s="228"/>
      <c r="H661" s="228"/>
    </row>
    <row r="662" spans="1:8" ht="15.6" customHeight="1" x14ac:dyDescent="0.2">
      <c r="A662" s="231"/>
      <c r="B662" s="232"/>
      <c r="C662" s="10" t="s">
        <v>448</v>
      </c>
      <c r="D662" s="162" t="s">
        <v>20</v>
      </c>
      <c r="E662" s="162" t="s">
        <v>19</v>
      </c>
      <c r="F662" s="173">
        <v>100</v>
      </c>
      <c r="G662" s="162"/>
      <c r="H662" s="162"/>
    </row>
    <row r="663" spans="1:8" ht="56.25" customHeight="1" x14ac:dyDescent="0.2">
      <c r="A663" s="230" t="s">
        <v>463</v>
      </c>
      <c r="B663" s="232" t="s">
        <v>164</v>
      </c>
      <c r="C663" s="233" t="str">
        <f>'Додаток 1 2025-2027'!B94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v>
      </c>
      <c r="D663" s="234"/>
      <c r="E663" s="234"/>
      <c r="F663" s="234"/>
      <c r="G663" s="234"/>
      <c r="H663" s="234"/>
    </row>
    <row r="664" spans="1:8" ht="15.6" customHeight="1" x14ac:dyDescent="0.2">
      <c r="A664" s="231"/>
      <c r="B664" s="232"/>
      <c r="C664" s="228" t="s">
        <v>6</v>
      </c>
      <c r="D664" s="228"/>
      <c r="E664" s="228"/>
      <c r="F664" s="228"/>
      <c r="G664" s="228"/>
      <c r="H664" s="228"/>
    </row>
    <row r="665" spans="1:8" ht="15.6" customHeight="1" x14ac:dyDescent="0.2">
      <c r="A665" s="231"/>
      <c r="B665" s="232"/>
      <c r="C665" s="55" t="s">
        <v>445</v>
      </c>
      <c r="D665" s="162" t="s">
        <v>159</v>
      </c>
      <c r="E665" s="162" t="s">
        <v>276</v>
      </c>
      <c r="F665" s="14">
        <f>'Додаток 1 2025-2027'!G94</f>
        <v>33</v>
      </c>
      <c r="G665" s="14"/>
      <c r="H665" s="14"/>
    </row>
    <row r="666" spans="1:8" ht="15.6" customHeight="1" x14ac:dyDescent="0.2">
      <c r="A666" s="231"/>
      <c r="B666" s="232"/>
      <c r="C666" s="228" t="s">
        <v>7</v>
      </c>
      <c r="D666" s="228"/>
      <c r="E666" s="228"/>
      <c r="F666" s="228"/>
      <c r="G666" s="228"/>
      <c r="H666" s="228"/>
    </row>
    <row r="667" spans="1:8" ht="15.6" customHeight="1" x14ac:dyDescent="0.2">
      <c r="A667" s="231"/>
      <c r="B667" s="232"/>
      <c r="C667" s="87" t="s">
        <v>446</v>
      </c>
      <c r="D667" s="162" t="s">
        <v>444</v>
      </c>
      <c r="E667" s="162" t="s">
        <v>11</v>
      </c>
      <c r="F667" s="113">
        <v>1</v>
      </c>
      <c r="G667" s="113"/>
      <c r="H667" s="113"/>
    </row>
    <row r="668" spans="1:8" ht="15.6" customHeight="1" x14ac:dyDescent="0.2">
      <c r="A668" s="231"/>
      <c r="B668" s="232"/>
      <c r="C668" s="228" t="s">
        <v>8</v>
      </c>
      <c r="D668" s="228"/>
      <c r="E668" s="228"/>
      <c r="F668" s="228"/>
      <c r="G668" s="228"/>
      <c r="H668" s="228"/>
    </row>
    <row r="669" spans="1:8" ht="15.6" customHeight="1" x14ac:dyDescent="0.2">
      <c r="A669" s="231"/>
      <c r="B669" s="232"/>
      <c r="C669" s="55" t="s">
        <v>447</v>
      </c>
      <c r="D669" s="162" t="s">
        <v>18</v>
      </c>
      <c r="E669" s="162" t="s">
        <v>284</v>
      </c>
      <c r="F669" s="14">
        <f t="shared" ref="F669" si="14">F665/F667</f>
        <v>33</v>
      </c>
      <c r="G669" s="14"/>
      <c r="H669" s="14"/>
    </row>
    <row r="670" spans="1:8" ht="15.6" customHeight="1" x14ac:dyDescent="0.2">
      <c r="A670" s="231"/>
      <c r="B670" s="232"/>
      <c r="C670" s="228" t="s">
        <v>9</v>
      </c>
      <c r="D670" s="228"/>
      <c r="E670" s="228"/>
      <c r="F670" s="228"/>
      <c r="G670" s="228"/>
      <c r="H670" s="228"/>
    </row>
    <row r="671" spans="1:8" ht="15.6" customHeight="1" x14ac:dyDescent="0.2">
      <c r="A671" s="231"/>
      <c r="B671" s="232"/>
      <c r="C671" s="10" t="s">
        <v>448</v>
      </c>
      <c r="D671" s="162" t="s">
        <v>20</v>
      </c>
      <c r="E671" s="162" t="s">
        <v>19</v>
      </c>
      <c r="F671" s="174">
        <v>100</v>
      </c>
      <c r="G671" s="162"/>
      <c r="H671" s="162"/>
    </row>
    <row r="672" spans="1:8" ht="46.15" customHeight="1" x14ac:dyDescent="0.2">
      <c r="A672" s="230" t="s">
        <v>464</v>
      </c>
      <c r="B672" s="232" t="s">
        <v>164</v>
      </c>
      <c r="C672" s="233" t="str">
        <f>'Додаток 1 2025-2027'!B95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v>
      </c>
      <c r="D672" s="234"/>
      <c r="E672" s="234"/>
      <c r="F672" s="234"/>
      <c r="G672" s="234"/>
      <c r="H672" s="234"/>
    </row>
    <row r="673" spans="1:8" ht="15.6" customHeight="1" x14ac:dyDescent="0.2">
      <c r="A673" s="231"/>
      <c r="B673" s="232"/>
      <c r="C673" s="228" t="s">
        <v>6</v>
      </c>
      <c r="D673" s="228"/>
      <c r="E673" s="228"/>
      <c r="F673" s="228"/>
      <c r="G673" s="228"/>
      <c r="H673" s="228"/>
    </row>
    <row r="674" spans="1:8" ht="15.6" customHeight="1" x14ac:dyDescent="0.2">
      <c r="A674" s="231"/>
      <c r="B674" s="232"/>
      <c r="C674" s="55" t="s">
        <v>445</v>
      </c>
      <c r="D674" s="162" t="s">
        <v>159</v>
      </c>
      <c r="E674" s="162" t="s">
        <v>276</v>
      </c>
      <c r="F674" s="14">
        <f>'Додаток 1 2025-2027'!G95</f>
        <v>33</v>
      </c>
      <c r="G674" s="14"/>
      <c r="H674" s="14"/>
    </row>
    <row r="675" spans="1:8" ht="15.6" customHeight="1" x14ac:dyDescent="0.2">
      <c r="A675" s="231"/>
      <c r="B675" s="232"/>
      <c r="C675" s="228" t="s">
        <v>7</v>
      </c>
      <c r="D675" s="228"/>
      <c r="E675" s="228"/>
      <c r="F675" s="228"/>
      <c r="G675" s="228"/>
      <c r="H675" s="228"/>
    </row>
    <row r="676" spans="1:8" ht="15.6" customHeight="1" x14ac:dyDescent="0.2">
      <c r="A676" s="231"/>
      <c r="B676" s="232"/>
      <c r="C676" s="87" t="s">
        <v>446</v>
      </c>
      <c r="D676" s="162" t="s">
        <v>444</v>
      </c>
      <c r="E676" s="162" t="s">
        <v>11</v>
      </c>
      <c r="F676" s="113">
        <v>1</v>
      </c>
      <c r="G676" s="113"/>
      <c r="H676" s="113"/>
    </row>
    <row r="677" spans="1:8" ht="15.6" customHeight="1" x14ac:dyDescent="0.2">
      <c r="A677" s="231"/>
      <c r="B677" s="232"/>
      <c r="C677" s="228" t="s">
        <v>8</v>
      </c>
      <c r="D677" s="228"/>
      <c r="E677" s="228"/>
      <c r="F677" s="228"/>
      <c r="G677" s="228"/>
      <c r="H677" s="228"/>
    </row>
    <row r="678" spans="1:8" ht="15.6" customHeight="1" x14ac:dyDescent="0.2">
      <c r="A678" s="231"/>
      <c r="B678" s="232"/>
      <c r="C678" s="55" t="s">
        <v>447</v>
      </c>
      <c r="D678" s="162" t="s">
        <v>18</v>
      </c>
      <c r="E678" s="162" t="s">
        <v>284</v>
      </c>
      <c r="F678" s="14">
        <f t="shared" ref="F678" si="15">F674/F676</f>
        <v>33</v>
      </c>
      <c r="G678" s="14"/>
      <c r="H678" s="14"/>
    </row>
    <row r="679" spans="1:8" ht="15.6" customHeight="1" x14ac:dyDescent="0.2">
      <c r="A679" s="231"/>
      <c r="B679" s="232"/>
      <c r="C679" s="228" t="s">
        <v>9</v>
      </c>
      <c r="D679" s="228"/>
      <c r="E679" s="228"/>
      <c r="F679" s="228"/>
      <c r="G679" s="228"/>
      <c r="H679" s="228"/>
    </row>
    <row r="680" spans="1:8" ht="15.6" customHeight="1" x14ac:dyDescent="0.2">
      <c r="A680" s="231"/>
      <c r="B680" s="232"/>
      <c r="C680" s="10" t="s">
        <v>448</v>
      </c>
      <c r="D680" s="162" t="s">
        <v>20</v>
      </c>
      <c r="E680" s="162" t="s">
        <v>19</v>
      </c>
      <c r="F680" s="174">
        <v>100</v>
      </c>
      <c r="G680" s="162"/>
      <c r="H680" s="162"/>
    </row>
    <row r="681" spans="1:8" ht="45.75" customHeight="1" x14ac:dyDescent="0.2">
      <c r="A681" s="230" t="s">
        <v>465</v>
      </c>
      <c r="B681" s="239" t="s">
        <v>164</v>
      </c>
      <c r="C681" s="233" t="str">
        <f>'Додаток 1 2025-2027'!B96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v>
      </c>
      <c r="D681" s="234"/>
      <c r="E681" s="234"/>
      <c r="F681" s="234"/>
      <c r="G681" s="234"/>
      <c r="H681" s="234"/>
    </row>
    <row r="682" spans="1:8" ht="15.6" customHeight="1" x14ac:dyDescent="0.2">
      <c r="A682" s="231"/>
      <c r="B682" s="240"/>
      <c r="C682" s="228" t="s">
        <v>6</v>
      </c>
      <c r="D682" s="228"/>
      <c r="E682" s="228"/>
      <c r="F682" s="228"/>
      <c r="G682" s="228"/>
      <c r="H682" s="228"/>
    </row>
    <row r="683" spans="1:8" ht="15.6" customHeight="1" x14ac:dyDescent="0.2">
      <c r="A683" s="231"/>
      <c r="B683" s="240"/>
      <c r="C683" s="55" t="s">
        <v>445</v>
      </c>
      <c r="D683" s="162" t="s">
        <v>159</v>
      </c>
      <c r="E683" s="162" t="s">
        <v>276</v>
      </c>
      <c r="F683" s="14">
        <f>'Додаток 1 2025-2027'!G96</f>
        <v>26</v>
      </c>
      <c r="G683" s="14"/>
      <c r="H683" s="14"/>
    </row>
    <row r="684" spans="1:8" ht="15.6" customHeight="1" x14ac:dyDescent="0.2">
      <c r="A684" s="231"/>
      <c r="B684" s="240"/>
      <c r="C684" s="228" t="s">
        <v>7</v>
      </c>
      <c r="D684" s="228"/>
      <c r="E684" s="228"/>
      <c r="F684" s="228"/>
      <c r="G684" s="228"/>
      <c r="H684" s="228"/>
    </row>
    <row r="685" spans="1:8" ht="15.6" customHeight="1" x14ac:dyDescent="0.2">
      <c r="A685" s="231"/>
      <c r="B685" s="240"/>
      <c r="C685" s="87" t="s">
        <v>446</v>
      </c>
      <c r="D685" s="162" t="s">
        <v>444</v>
      </c>
      <c r="E685" s="162" t="s">
        <v>11</v>
      </c>
      <c r="F685" s="113">
        <v>1</v>
      </c>
      <c r="G685" s="113"/>
      <c r="H685" s="113"/>
    </row>
    <row r="686" spans="1:8" ht="15.6" customHeight="1" x14ac:dyDescent="0.2">
      <c r="A686" s="231"/>
      <c r="B686" s="240"/>
      <c r="C686" s="228" t="s">
        <v>8</v>
      </c>
      <c r="D686" s="228"/>
      <c r="E686" s="228"/>
      <c r="F686" s="228"/>
      <c r="G686" s="228"/>
      <c r="H686" s="228"/>
    </row>
    <row r="687" spans="1:8" ht="15.6" customHeight="1" x14ac:dyDescent="0.2">
      <c r="A687" s="231"/>
      <c r="B687" s="240"/>
      <c r="C687" s="55" t="s">
        <v>447</v>
      </c>
      <c r="D687" s="162" t="s">
        <v>18</v>
      </c>
      <c r="E687" s="162" t="s">
        <v>284</v>
      </c>
      <c r="F687" s="14">
        <f t="shared" ref="F687" si="16">F683/F685</f>
        <v>26</v>
      </c>
      <c r="G687" s="14"/>
      <c r="H687" s="14"/>
    </row>
    <row r="688" spans="1:8" ht="15.6" customHeight="1" x14ac:dyDescent="0.2">
      <c r="A688" s="231"/>
      <c r="B688" s="240"/>
      <c r="C688" s="228" t="s">
        <v>9</v>
      </c>
      <c r="D688" s="228"/>
      <c r="E688" s="228"/>
      <c r="F688" s="228"/>
      <c r="G688" s="228"/>
      <c r="H688" s="228"/>
    </row>
    <row r="689" spans="1:8" ht="15.6" customHeight="1" x14ac:dyDescent="0.2">
      <c r="A689" s="231"/>
      <c r="B689" s="241"/>
      <c r="C689" s="10" t="s">
        <v>448</v>
      </c>
      <c r="D689" s="162" t="s">
        <v>20</v>
      </c>
      <c r="E689" s="162" t="s">
        <v>19</v>
      </c>
      <c r="F689" s="174">
        <v>100</v>
      </c>
      <c r="G689" s="162"/>
      <c r="H689" s="162"/>
    </row>
    <row r="690" spans="1:8" ht="48" customHeight="1" x14ac:dyDescent="0.2">
      <c r="A690" s="230" t="s">
        <v>466</v>
      </c>
      <c r="B690" s="239" t="s">
        <v>164</v>
      </c>
      <c r="C690" s="233" t="str">
        <f>'Додаток 1 2025-2027'!B97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v>
      </c>
      <c r="D690" s="234"/>
      <c r="E690" s="234"/>
      <c r="F690" s="234"/>
      <c r="G690" s="234"/>
      <c r="H690" s="234"/>
    </row>
    <row r="691" spans="1:8" ht="15.6" customHeight="1" x14ac:dyDescent="0.2">
      <c r="A691" s="231"/>
      <c r="B691" s="240"/>
      <c r="C691" s="228" t="s">
        <v>6</v>
      </c>
      <c r="D691" s="228"/>
      <c r="E691" s="228"/>
      <c r="F691" s="228"/>
      <c r="G691" s="228"/>
      <c r="H691" s="228"/>
    </row>
    <row r="692" spans="1:8" ht="15.6" customHeight="1" x14ac:dyDescent="0.2">
      <c r="A692" s="231"/>
      <c r="B692" s="240"/>
      <c r="C692" s="55" t="s">
        <v>445</v>
      </c>
      <c r="D692" s="162" t="s">
        <v>159</v>
      </c>
      <c r="E692" s="162" t="s">
        <v>276</v>
      </c>
      <c r="F692" s="14">
        <f>'Додаток 1 2025-2027'!G97</f>
        <v>17.399999999999999</v>
      </c>
      <c r="G692" s="14"/>
      <c r="H692" s="14"/>
    </row>
    <row r="693" spans="1:8" ht="15.6" customHeight="1" x14ac:dyDescent="0.2">
      <c r="A693" s="231"/>
      <c r="B693" s="240"/>
      <c r="C693" s="228" t="s">
        <v>7</v>
      </c>
      <c r="D693" s="228"/>
      <c r="E693" s="228"/>
      <c r="F693" s="228"/>
      <c r="G693" s="228"/>
      <c r="H693" s="228"/>
    </row>
    <row r="694" spans="1:8" ht="15.6" customHeight="1" x14ac:dyDescent="0.2">
      <c r="A694" s="231"/>
      <c r="B694" s="240"/>
      <c r="C694" s="87" t="s">
        <v>446</v>
      </c>
      <c r="D694" s="162" t="s">
        <v>444</v>
      </c>
      <c r="E694" s="162" t="s">
        <v>11</v>
      </c>
      <c r="F694" s="113">
        <v>1</v>
      </c>
      <c r="G694" s="113"/>
      <c r="H694" s="113"/>
    </row>
    <row r="695" spans="1:8" ht="15.6" customHeight="1" x14ac:dyDescent="0.2">
      <c r="A695" s="231"/>
      <c r="B695" s="240"/>
      <c r="C695" s="228" t="s">
        <v>8</v>
      </c>
      <c r="D695" s="228"/>
      <c r="E695" s="228"/>
      <c r="F695" s="228"/>
      <c r="G695" s="228"/>
      <c r="H695" s="228"/>
    </row>
    <row r="696" spans="1:8" ht="15.6" customHeight="1" x14ac:dyDescent="0.2">
      <c r="A696" s="231"/>
      <c r="B696" s="240"/>
      <c r="C696" s="55" t="s">
        <v>447</v>
      </c>
      <c r="D696" s="162" t="s">
        <v>18</v>
      </c>
      <c r="E696" s="162" t="s">
        <v>284</v>
      </c>
      <c r="F696" s="14">
        <f t="shared" ref="F696" si="17">F692/F694</f>
        <v>17.399999999999999</v>
      </c>
      <c r="G696" s="14"/>
      <c r="H696" s="14"/>
    </row>
    <row r="697" spans="1:8" ht="15.6" customHeight="1" x14ac:dyDescent="0.2">
      <c r="A697" s="231"/>
      <c r="B697" s="240"/>
      <c r="C697" s="228" t="s">
        <v>9</v>
      </c>
      <c r="D697" s="228"/>
      <c r="E697" s="228"/>
      <c r="F697" s="228"/>
      <c r="G697" s="228"/>
      <c r="H697" s="228"/>
    </row>
    <row r="698" spans="1:8" ht="15.6" customHeight="1" x14ac:dyDescent="0.2">
      <c r="A698" s="231"/>
      <c r="B698" s="241"/>
      <c r="C698" s="10" t="s">
        <v>448</v>
      </c>
      <c r="D698" s="162" t="s">
        <v>20</v>
      </c>
      <c r="E698" s="162" t="s">
        <v>19</v>
      </c>
      <c r="F698" s="174">
        <v>100</v>
      </c>
      <c r="G698" s="162"/>
      <c r="H698" s="162"/>
    </row>
    <row r="699" spans="1:8" ht="44.25" customHeight="1" x14ac:dyDescent="0.2">
      <c r="A699" s="230" t="s">
        <v>467</v>
      </c>
      <c r="B699" s="239" t="s">
        <v>164</v>
      </c>
      <c r="C699" s="233" t="str">
        <f>'Додаток 1 2025-2027'!B98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v>
      </c>
      <c r="D699" s="234"/>
      <c r="E699" s="234"/>
      <c r="F699" s="234"/>
      <c r="G699" s="234"/>
      <c r="H699" s="234"/>
    </row>
    <row r="700" spans="1:8" ht="15.6" customHeight="1" x14ac:dyDescent="0.2">
      <c r="A700" s="231"/>
      <c r="B700" s="240"/>
      <c r="C700" s="228" t="s">
        <v>6</v>
      </c>
      <c r="D700" s="228"/>
      <c r="E700" s="228"/>
      <c r="F700" s="228"/>
      <c r="G700" s="228"/>
      <c r="H700" s="228"/>
    </row>
    <row r="701" spans="1:8" ht="15.6" customHeight="1" x14ac:dyDescent="0.2">
      <c r="A701" s="231"/>
      <c r="B701" s="240"/>
      <c r="C701" s="55" t="s">
        <v>445</v>
      </c>
      <c r="D701" s="162" t="s">
        <v>159</v>
      </c>
      <c r="E701" s="162" t="s">
        <v>276</v>
      </c>
      <c r="F701" s="14">
        <f>'Додаток 1 2025-2027'!G98</f>
        <v>23</v>
      </c>
      <c r="G701" s="14"/>
      <c r="H701" s="14"/>
    </row>
    <row r="702" spans="1:8" ht="15.6" customHeight="1" x14ac:dyDescent="0.2">
      <c r="A702" s="231"/>
      <c r="B702" s="240"/>
      <c r="C702" s="228" t="s">
        <v>7</v>
      </c>
      <c r="D702" s="228"/>
      <c r="E702" s="228"/>
      <c r="F702" s="228"/>
      <c r="G702" s="228"/>
      <c r="H702" s="228"/>
    </row>
    <row r="703" spans="1:8" ht="15.6" customHeight="1" x14ac:dyDescent="0.2">
      <c r="A703" s="231"/>
      <c r="B703" s="240"/>
      <c r="C703" s="87" t="s">
        <v>446</v>
      </c>
      <c r="D703" s="162" t="s">
        <v>444</v>
      </c>
      <c r="E703" s="162" t="s">
        <v>11</v>
      </c>
      <c r="F703" s="113">
        <v>1</v>
      </c>
      <c r="G703" s="113"/>
      <c r="H703" s="113"/>
    </row>
    <row r="704" spans="1:8" ht="15.6" customHeight="1" x14ac:dyDescent="0.2">
      <c r="A704" s="231"/>
      <c r="B704" s="240"/>
      <c r="C704" s="228" t="s">
        <v>8</v>
      </c>
      <c r="D704" s="228"/>
      <c r="E704" s="228"/>
      <c r="F704" s="228"/>
      <c r="G704" s="228"/>
      <c r="H704" s="228"/>
    </row>
    <row r="705" spans="1:8" ht="15.6" customHeight="1" x14ac:dyDescent="0.2">
      <c r="A705" s="231"/>
      <c r="B705" s="240"/>
      <c r="C705" s="55" t="s">
        <v>447</v>
      </c>
      <c r="D705" s="162" t="s">
        <v>18</v>
      </c>
      <c r="E705" s="162" t="s">
        <v>284</v>
      </c>
      <c r="F705" s="14">
        <f t="shared" ref="F705" si="18">F701/F703</f>
        <v>23</v>
      </c>
      <c r="G705" s="14"/>
      <c r="H705" s="14"/>
    </row>
    <row r="706" spans="1:8" ht="15.6" customHeight="1" x14ac:dyDescent="0.2">
      <c r="A706" s="231"/>
      <c r="B706" s="240"/>
      <c r="C706" s="228" t="s">
        <v>9</v>
      </c>
      <c r="D706" s="228"/>
      <c r="E706" s="228"/>
      <c r="F706" s="228"/>
      <c r="G706" s="228"/>
      <c r="H706" s="228"/>
    </row>
    <row r="707" spans="1:8" ht="15.6" customHeight="1" x14ac:dyDescent="0.2">
      <c r="A707" s="231"/>
      <c r="B707" s="241"/>
      <c r="C707" s="10" t="s">
        <v>448</v>
      </c>
      <c r="D707" s="162" t="s">
        <v>20</v>
      </c>
      <c r="E707" s="162" t="s">
        <v>19</v>
      </c>
      <c r="F707" s="174">
        <v>100</v>
      </c>
      <c r="G707" s="162"/>
      <c r="H707" s="162"/>
    </row>
    <row r="708" spans="1:8" ht="15.6" customHeight="1" x14ac:dyDescent="0.2">
      <c r="A708" s="230" t="s">
        <v>470</v>
      </c>
      <c r="B708" s="232" t="s">
        <v>436</v>
      </c>
      <c r="C708" s="233" t="str">
        <f>'Додаток 1 2025-2027'!B99</f>
        <v>Капітальний ремонт твердого покриття (пішохідна доріжка) вздовж житлових будинків по просп. Миру, 15,17,25 м. Южного Одеської області, в т.ч.:</v>
      </c>
      <c r="D708" s="234"/>
      <c r="E708" s="234"/>
      <c r="F708" s="234"/>
      <c r="G708" s="234"/>
      <c r="H708" s="234"/>
    </row>
    <row r="709" spans="1:8" ht="15.6" customHeight="1" x14ac:dyDescent="0.2">
      <c r="A709" s="231"/>
      <c r="B709" s="232"/>
      <c r="C709" s="228" t="s">
        <v>6</v>
      </c>
      <c r="D709" s="228"/>
      <c r="E709" s="228"/>
      <c r="F709" s="228"/>
      <c r="G709" s="228"/>
      <c r="H709" s="228"/>
    </row>
    <row r="710" spans="1:8" ht="28.15" customHeight="1" x14ac:dyDescent="0.2">
      <c r="A710" s="231"/>
      <c r="B710" s="232"/>
      <c r="C710" s="55" t="s">
        <v>497</v>
      </c>
      <c r="D710" s="176" t="s">
        <v>10</v>
      </c>
      <c r="E710" s="176" t="s">
        <v>276</v>
      </c>
      <c r="F710" s="14">
        <f>'Додаток 1 2025-2027'!G99</f>
        <v>45</v>
      </c>
      <c r="G710" s="14"/>
      <c r="H710" s="14"/>
    </row>
    <row r="711" spans="1:8" ht="15.6" customHeight="1" x14ac:dyDescent="0.2">
      <c r="A711" s="231"/>
      <c r="B711" s="232"/>
      <c r="C711" s="228" t="s">
        <v>7</v>
      </c>
      <c r="D711" s="228"/>
      <c r="E711" s="228"/>
      <c r="F711" s="228"/>
      <c r="G711" s="228"/>
      <c r="H711" s="228"/>
    </row>
    <row r="712" spans="1:8" ht="15.6" customHeight="1" x14ac:dyDescent="0.2">
      <c r="A712" s="231"/>
      <c r="B712" s="232"/>
      <c r="C712" s="87" t="s">
        <v>495</v>
      </c>
      <c r="D712" s="176" t="s">
        <v>10</v>
      </c>
      <c r="E712" s="176" t="s">
        <v>11</v>
      </c>
      <c r="F712" s="113">
        <v>1</v>
      </c>
      <c r="G712" s="113"/>
      <c r="H712" s="113"/>
    </row>
    <row r="713" spans="1:8" ht="15.6" customHeight="1" x14ac:dyDescent="0.2">
      <c r="A713" s="231"/>
      <c r="B713" s="232"/>
      <c r="C713" s="228" t="s">
        <v>8</v>
      </c>
      <c r="D713" s="228"/>
      <c r="E713" s="228"/>
      <c r="F713" s="228"/>
      <c r="G713" s="228"/>
      <c r="H713" s="228"/>
    </row>
    <row r="714" spans="1:8" ht="28.15" customHeight="1" x14ac:dyDescent="0.2">
      <c r="A714" s="231"/>
      <c r="B714" s="232"/>
      <c r="C714" s="55" t="s">
        <v>496</v>
      </c>
      <c r="D714" s="176" t="s">
        <v>18</v>
      </c>
      <c r="E714" s="176" t="s">
        <v>284</v>
      </c>
      <c r="F714" s="14">
        <f t="shared" ref="F714" si="19">F710/F712</f>
        <v>45</v>
      </c>
      <c r="G714" s="14"/>
      <c r="H714" s="14"/>
    </row>
    <row r="715" spans="1:8" ht="15.6" customHeight="1" x14ac:dyDescent="0.2">
      <c r="A715" s="231"/>
      <c r="B715" s="232"/>
      <c r="C715" s="228" t="s">
        <v>9</v>
      </c>
      <c r="D715" s="228"/>
      <c r="E715" s="228"/>
      <c r="F715" s="228"/>
      <c r="G715" s="228"/>
      <c r="H715" s="228"/>
    </row>
    <row r="716" spans="1:8" ht="15.6" customHeight="1" x14ac:dyDescent="0.2">
      <c r="A716" s="231"/>
      <c r="B716" s="232"/>
      <c r="C716" s="10" t="s">
        <v>498</v>
      </c>
      <c r="D716" s="176" t="s">
        <v>20</v>
      </c>
      <c r="E716" s="176" t="s">
        <v>19</v>
      </c>
      <c r="F716" s="173">
        <v>100</v>
      </c>
      <c r="G716" s="176"/>
      <c r="H716" s="176"/>
    </row>
    <row r="717" spans="1:8" ht="27.6" customHeight="1" x14ac:dyDescent="0.2">
      <c r="A717" s="230" t="s">
        <v>490</v>
      </c>
      <c r="B717" s="232" t="s">
        <v>436</v>
      </c>
      <c r="C717" s="233" t="str">
        <f>'Додаток 1 2025-2027'!B101</f>
        <v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v>
      </c>
      <c r="D717" s="234"/>
      <c r="E717" s="234"/>
      <c r="F717" s="234"/>
      <c r="G717" s="234"/>
      <c r="H717" s="234"/>
    </row>
    <row r="718" spans="1:8" ht="15.6" customHeight="1" x14ac:dyDescent="0.2">
      <c r="A718" s="231"/>
      <c r="B718" s="232"/>
      <c r="C718" s="228" t="s">
        <v>6</v>
      </c>
      <c r="D718" s="228"/>
      <c r="E718" s="228"/>
      <c r="F718" s="228"/>
      <c r="G718" s="228"/>
      <c r="H718" s="228"/>
    </row>
    <row r="719" spans="1:8" ht="32.25" customHeight="1" x14ac:dyDescent="0.2">
      <c r="A719" s="231"/>
      <c r="B719" s="232"/>
      <c r="C719" s="55" t="s">
        <v>492</v>
      </c>
      <c r="D719" s="176" t="s">
        <v>10</v>
      </c>
      <c r="E719" s="176" t="s">
        <v>276</v>
      </c>
      <c r="F719" s="14">
        <f>'Додаток 1 2025-2027'!G101</f>
        <v>55.030999999999999</v>
      </c>
      <c r="G719" s="14"/>
      <c r="H719" s="14"/>
    </row>
    <row r="720" spans="1:8" ht="15.6" customHeight="1" x14ac:dyDescent="0.2">
      <c r="A720" s="231"/>
      <c r="B720" s="232"/>
      <c r="C720" s="228" t="s">
        <v>7</v>
      </c>
      <c r="D720" s="228"/>
      <c r="E720" s="228"/>
      <c r="F720" s="228"/>
      <c r="G720" s="228"/>
      <c r="H720" s="228"/>
    </row>
    <row r="721" spans="1:8" ht="15.6" customHeight="1" x14ac:dyDescent="0.2">
      <c r="A721" s="231"/>
      <c r="B721" s="232"/>
      <c r="C721" s="87" t="s">
        <v>277</v>
      </c>
      <c r="D721" s="176" t="s">
        <v>10</v>
      </c>
      <c r="E721" s="176" t="s">
        <v>11</v>
      </c>
      <c r="F721" s="113">
        <v>1</v>
      </c>
      <c r="G721" s="113"/>
      <c r="H721" s="113"/>
    </row>
    <row r="722" spans="1:8" ht="15.6" customHeight="1" x14ac:dyDescent="0.2">
      <c r="A722" s="231"/>
      <c r="B722" s="232"/>
      <c r="C722" s="228" t="s">
        <v>8</v>
      </c>
      <c r="D722" s="228"/>
      <c r="E722" s="228"/>
      <c r="F722" s="228"/>
      <c r="G722" s="228"/>
      <c r="H722" s="228"/>
    </row>
    <row r="723" spans="1:8" ht="18" customHeight="1" x14ac:dyDescent="0.2">
      <c r="A723" s="231"/>
      <c r="B723" s="232"/>
      <c r="C723" s="55" t="s">
        <v>502</v>
      </c>
      <c r="D723" s="176" t="s">
        <v>18</v>
      </c>
      <c r="E723" s="176" t="s">
        <v>284</v>
      </c>
      <c r="F723" s="14">
        <f t="shared" ref="F723" si="20">F719/F721</f>
        <v>55.030999999999999</v>
      </c>
      <c r="G723" s="14"/>
      <c r="H723" s="14"/>
    </row>
    <row r="724" spans="1:8" ht="15.6" customHeight="1" x14ac:dyDescent="0.2">
      <c r="A724" s="231"/>
      <c r="B724" s="232"/>
      <c r="C724" s="228" t="s">
        <v>9</v>
      </c>
      <c r="D724" s="228"/>
      <c r="E724" s="228"/>
      <c r="F724" s="228"/>
      <c r="G724" s="228"/>
      <c r="H724" s="228"/>
    </row>
    <row r="725" spans="1:8" ht="15.6" customHeight="1" x14ac:dyDescent="0.2">
      <c r="A725" s="231"/>
      <c r="B725" s="232"/>
      <c r="C725" s="10" t="s">
        <v>500</v>
      </c>
      <c r="D725" s="176" t="s">
        <v>20</v>
      </c>
      <c r="E725" s="176" t="s">
        <v>19</v>
      </c>
      <c r="F725" s="174">
        <v>100</v>
      </c>
      <c r="G725" s="176"/>
      <c r="H725" s="176"/>
    </row>
    <row r="726" spans="1:8" ht="27.6" customHeight="1" x14ac:dyDescent="0.2">
      <c r="A726" s="262" t="s">
        <v>525</v>
      </c>
      <c r="B726" s="232" t="s">
        <v>436</v>
      </c>
      <c r="C726" s="233" t="str">
        <f>'Додаток 1 2025-2027'!B102</f>
        <v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v>
      </c>
      <c r="D726" s="234"/>
      <c r="E726" s="234"/>
      <c r="F726" s="234"/>
      <c r="G726" s="234"/>
      <c r="H726" s="234"/>
    </row>
    <row r="727" spans="1:8" ht="15.6" customHeight="1" x14ac:dyDescent="0.2">
      <c r="A727" s="263"/>
      <c r="B727" s="232"/>
      <c r="C727" s="228" t="s">
        <v>6</v>
      </c>
      <c r="D727" s="228"/>
      <c r="E727" s="228"/>
      <c r="F727" s="228"/>
      <c r="G727" s="228"/>
      <c r="H727" s="228"/>
    </row>
    <row r="728" spans="1:8" ht="30" x14ac:dyDescent="0.2">
      <c r="A728" s="263"/>
      <c r="B728" s="232"/>
      <c r="C728" s="55" t="s">
        <v>527</v>
      </c>
      <c r="D728" s="200" t="s">
        <v>32</v>
      </c>
      <c r="E728" s="200" t="s">
        <v>276</v>
      </c>
      <c r="F728" s="14">
        <f>'Додаток 1 2025-2027'!G102</f>
        <v>49.8</v>
      </c>
      <c r="G728" s="14"/>
      <c r="H728" s="14"/>
    </row>
    <row r="729" spans="1:8" ht="15.6" customHeight="1" x14ac:dyDescent="0.2">
      <c r="A729" s="263"/>
      <c r="B729" s="232"/>
      <c r="C729" s="228" t="s">
        <v>7</v>
      </c>
      <c r="D729" s="228"/>
      <c r="E729" s="228"/>
      <c r="F729" s="228"/>
      <c r="G729" s="228"/>
      <c r="H729" s="228"/>
    </row>
    <row r="730" spans="1:8" ht="15.6" customHeight="1" x14ac:dyDescent="0.2">
      <c r="A730" s="263"/>
      <c r="B730" s="232"/>
      <c r="C730" s="87" t="s">
        <v>311</v>
      </c>
      <c r="D730" s="200" t="s">
        <v>10</v>
      </c>
      <c r="E730" s="200" t="s">
        <v>11</v>
      </c>
      <c r="F730" s="113">
        <v>1</v>
      </c>
      <c r="G730" s="113"/>
      <c r="H730" s="113"/>
    </row>
    <row r="731" spans="1:8" ht="15.6" customHeight="1" x14ac:dyDescent="0.2">
      <c r="A731" s="263"/>
      <c r="B731" s="232"/>
      <c r="C731" s="228" t="s">
        <v>8</v>
      </c>
      <c r="D731" s="228"/>
      <c r="E731" s="228"/>
      <c r="F731" s="228"/>
      <c r="G731" s="228"/>
      <c r="H731" s="228"/>
    </row>
    <row r="732" spans="1:8" ht="15.6" customHeight="1" x14ac:dyDescent="0.2">
      <c r="A732" s="263"/>
      <c r="B732" s="232"/>
      <c r="C732" s="55" t="s">
        <v>312</v>
      </c>
      <c r="D732" s="200" t="s">
        <v>18</v>
      </c>
      <c r="E732" s="200" t="s">
        <v>284</v>
      </c>
      <c r="F732" s="14">
        <f t="shared" ref="F732" si="21">F728/F730</f>
        <v>49.8</v>
      </c>
      <c r="G732" s="14"/>
      <c r="H732" s="14"/>
    </row>
    <row r="733" spans="1:8" ht="15.6" customHeight="1" x14ac:dyDescent="0.2">
      <c r="A733" s="263"/>
      <c r="B733" s="232"/>
      <c r="C733" s="228" t="s">
        <v>9</v>
      </c>
      <c r="D733" s="228"/>
      <c r="E733" s="228"/>
      <c r="F733" s="228"/>
      <c r="G733" s="228"/>
      <c r="H733" s="228"/>
    </row>
    <row r="734" spans="1:8" ht="15.6" customHeight="1" x14ac:dyDescent="0.2">
      <c r="A734" s="264"/>
      <c r="B734" s="232"/>
      <c r="C734" s="10" t="s">
        <v>313</v>
      </c>
      <c r="D734" s="200" t="s">
        <v>20</v>
      </c>
      <c r="E734" s="200" t="s">
        <v>19</v>
      </c>
      <c r="F734" s="173">
        <v>100</v>
      </c>
      <c r="G734" s="200"/>
      <c r="H734" s="200"/>
    </row>
    <row r="735" spans="1:8" ht="15" customHeight="1" x14ac:dyDescent="0.2">
      <c r="A735" s="236" t="s">
        <v>34</v>
      </c>
      <c r="B735" s="236"/>
      <c r="C735" s="236"/>
      <c r="D735" s="236"/>
      <c r="E735" s="236"/>
      <c r="F735" s="236"/>
      <c r="G735" s="236"/>
      <c r="H735" s="236"/>
    </row>
    <row r="736" spans="1:8" ht="15" customHeight="1" x14ac:dyDescent="0.2">
      <c r="A736" s="237" t="s">
        <v>31</v>
      </c>
      <c r="B736" s="237"/>
      <c r="C736" s="237"/>
      <c r="D736" s="237"/>
      <c r="E736" s="237"/>
      <c r="F736" s="133">
        <v>2025</v>
      </c>
      <c r="G736" s="133">
        <v>2026</v>
      </c>
      <c r="H736" s="133">
        <v>2027</v>
      </c>
    </row>
    <row r="737" spans="1:8" ht="15" customHeight="1" x14ac:dyDescent="0.2">
      <c r="A737" s="237"/>
      <c r="B737" s="237"/>
      <c r="C737" s="237"/>
      <c r="D737" s="237"/>
      <c r="E737" s="237"/>
      <c r="F737" s="134">
        <f>F740+F749+F758+F767+F776+F785+F794</f>
        <v>12753.475000000004</v>
      </c>
      <c r="G737" s="134">
        <f t="shared" ref="G737:H737" si="22">G740+G749+G758+G767+G776+G785+G794</f>
        <v>13489.718000000001</v>
      </c>
      <c r="H737" s="134">
        <f t="shared" si="22"/>
        <v>13489.718000000001</v>
      </c>
    </row>
    <row r="738" spans="1:8" ht="15" customHeight="1" x14ac:dyDescent="0.2">
      <c r="A738" s="230" t="s">
        <v>120</v>
      </c>
      <c r="B738" s="232" t="s">
        <v>170</v>
      </c>
      <c r="C738" s="246" t="str">
        <f>'Додаток 1 2025-2027'!B106</f>
        <v xml:space="preserve">Поточне утримання мереж зовнішнього освітлення </v>
      </c>
      <c r="D738" s="246"/>
      <c r="E738" s="246"/>
      <c r="F738" s="246"/>
      <c r="G738" s="246"/>
      <c r="H738" s="246"/>
    </row>
    <row r="739" spans="1:8" ht="15" customHeight="1" x14ac:dyDescent="0.2">
      <c r="A739" s="231"/>
      <c r="B739" s="232"/>
      <c r="C739" s="235" t="s">
        <v>6</v>
      </c>
      <c r="D739" s="235"/>
      <c r="E739" s="235"/>
      <c r="F739" s="235"/>
      <c r="G739" s="235"/>
      <c r="H739" s="235"/>
    </row>
    <row r="740" spans="1:8" ht="15" customHeight="1" x14ac:dyDescent="0.2">
      <c r="A740" s="231"/>
      <c r="B740" s="232"/>
      <c r="C740" s="1" t="s">
        <v>405</v>
      </c>
      <c r="D740" s="165" t="s">
        <v>10</v>
      </c>
      <c r="E740" s="165" t="s">
        <v>299</v>
      </c>
      <c r="F740" s="49">
        <f>'Додаток 1 2025-2027'!G106</f>
        <v>2800.6329999999998</v>
      </c>
      <c r="G740" s="49">
        <f>'Додаток 1 2025-2027'!H106</f>
        <v>2952.69</v>
      </c>
      <c r="H740" s="49">
        <f>'Додаток 1 2025-2027'!I106</f>
        <v>2952.69</v>
      </c>
    </row>
    <row r="741" spans="1:8" ht="15" customHeight="1" x14ac:dyDescent="0.2">
      <c r="A741" s="231"/>
      <c r="B741" s="232"/>
      <c r="C741" s="235" t="s">
        <v>7</v>
      </c>
      <c r="D741" s="235"/>
      <c r="E741" s="235"/>
      <c r="F741" s="235"/>
      <c r="G741" s="235"/>
      <c r="H741" s="235"/>
    </row>
    <row r="742" spans="1:8" ht="29.25" customHeight="1" x14ac:dyDescent="0.2">
      <c r="A742" s="231"/>
      <c r="B742" s="232"/>
      <c r="C742" s="2" t="s">
        <v>246</v>
      </c>
      <c r="D742" s="162" t="s">
        <v>122</v>
      </c>
      <c r="E742" s="162" t="s">
        <v>125</v>
      </c>
      <c r="F742" s="14">
        <v>60.3249</v>
      </c>
      <c r="G742" s="14">
        <v>60.3249</v>
      </c>
      <c r="H742" s="14">
        <v>60.3249</v>
      </c>
    </row>
    <row r="743" spans="1:8" ht="15" customHeight="1" x14ac:dyDescent="0.2">
      <c r="A743" s="231"/>
      <c r="B743" s="232"/>
      <c r="C743" s="235" t="s">
        <v>8</v>
      </c>
      <c r="D743" s="235"/>
      <c r="E743" s="235"/>
      <c r="F743" s="235"/>
      <c r="G743" s="235"/>
      <c r="H743" s="235"/>
    </row>
    <row r="744" spans="1:8" ht="15" customHeight="1" x14ac:dyDescent="0.25">
      <c r="A744" s="231"/>
      <c r="B744" s="232"/>
      <c r="C744" s="1" t="s">
        <v>244</v>
      </c>
      <c r="D744" s="26" t="s">
        <v>18</v>
      </c>
      <c r="E744" s="165" t="s">
        <v>273</v>
      </c>
      <c r="F744" s="91">
        <f>F740/F742</f>
        <v>46.425820846781342</v>
      </c>
      <c r="G744" s="91">
        <f t="shared" ref="G744:H744" si="23">G740/G742</f>
        <v>48.946454946464897</v>
      </c>
      <c r="H744" s="91">
        <f t="shared" si="23"/>
        <v>48.946454946464897</v>
      </c>
    </row>
    <row r="745" spans="1:8" ht="15" customHeight="1" x14ac:dyDescent="0.2">
      <c r="A745" s="231"/>
      <c r="B745" s="232"/>
      <c r="C745" s="235" t="s">
        <v>9</v>
      </c>
      <c r="D745" s="235"/>
      <c r="E745" s="235"/>
      <c r="F745" s="235"/>
      <c r="G745" s="235"/>
      <c r="H745" s="235"/>
    </row>
    <row r="746" spans="1:8" ht="15" customHeight="1" x14ac:dyDescent="0.2">
      <c r="A746" s="231"/>
      <c r="B746" s="232"/>
      <c r="C746" s="1" t="s">
        <v>245</v>
      </c>
      <c r="D746" s="165" t="s">
        <v>20</v>
      </c>
      <c r="E746" s="165" t="s">
        <v>19</v>
      </c>
      <c r="F746" s="165">
        <v>100</v>
      </c>
      <c r="G746" s="165">
        <v>100</v>
      </c>
      <c r="H746" s="165">
        <v>100</v>
      </c>
    </row>
    <row r="747" spans="1:8" ht="15" customHeight="1" x14ac:dyDescent="0.2">
      <c r="A747" s="238" t="s">
        <v>121</v>
      </c>
      <c r="B747" s="232" t="s">
        <v>41</v>
      </c>
      <c r="C747" s="233" t="str">
        <f>'Додаток 1 2025-2027'!B107</f>
        <v xml:space="preserve">Оплата зовнішнього освітлення </v>
      </c>
      <c r="D747" s="233"/>
      <c r="E747" s="233"/>
      <c r="F747" s="233"/>
      <c r="G747" s="233"/>
      <c r="H747" s="233"/>
    </row>
    <row r="748" spans="1:8" ht="15" customHeight="1" x14ac:dyDescent="0.2">
      <c r="A748" s="231"/>
      <c r="B748" s="232"/>
      <c r="C748" s="235" t="s">
        <v>6</v>
      </c>
      <c r="D748" s="235"/>
      <c r="E748" s="235"/>
      <c r="F748" s="235"/>
      <c r="G748" s="235"/>
      <c r="H748" s="235"/>
    </row>
    <row r="749" spans="1:8" ht="15" customHeight="1" x14ac:dyDescent="0.2">
      <c r="A749" s="231"/>
      <c r="B749" s="232"/>
      <c r="C749" s="104" t="s">
        <v>406</v>
      </c>
      <c r="D749" s="164" t="s">
        <v>10</v>
      </c>
      <c r="E749" s="164" t="s">
        <v>299</v>
      </c>
      <c r="F749" s="9">
        <f>'Додаток 1 2025-2027'!G107</f>
        <v>9838.4920000000002</v>
      </c>
      <c r="G749" s="9">
        <f>'Додаток 1 2025-2027'!H107</f>
        <v>10537.028</v>
      </c>
      <c r="H749" s="9">
        <f>'Додаток 1 2025-2027'!I107</f>
        <v>10537.028</v>
      </c>
    </row>
    <row r="750" spans="1:8" ht="15" customHeight="1" x14ac:dyDescent="0.2">
      <c r="A750" s="231"/>
      <c r="B750" s="232"/>
      <c r="C750" s="229" t="s">
        <v>7</v>
      </c>
      <c r="D750" s="229"/>
      <c r="E750" s="229"/>
      <c r="F750" s="229"/>
      <c r="G750" s="229"/>
      <c r="H750" s="229"/>
    </row>
    <row r="751" spans="1:8" ht="15" customHeight="1" x14ac:dyDescent="0.2">
      <c r="A751" s="231"/>
      <c r="B751" s="232"/>
      <c r="C751" s="84" t="s">
        <v>37</v>
      </c>
      <c r="D751" s="164" t="s">
        <v>18</v>
      </c>
      <c r="E751" s="164" t="s">
        <v>39</v>
      </c>
      <c r="F751" s="90">
        <v>830.55899999999997</v>
      </c>
      <c r="G751" s="90">
        <v>830.55899999999997</v>
      </c>
      <c r="H751" s="90">
        <v>830.55899999999997</v>
      </c>
    </row>
    <row r="752" spans="1:8" ht="15" customHeight="1" x14ac:dyDescent="0.2">
      <c r="A752" s="231"/>
      <c r="B752" s="232"/>
      <c r="C752" s="229" t="s">
        <v>8</v>
      </c>
      <c r="D752" s="229"/>
      <c r="E752" s="229"/>
      <c r="F752" s="229"/>
      <c r="G752" s="229"/>
      <c r="H752" s="229"/>
    </row>
    <row r="753" spans="1:8" ht="15" customHeight="1" x14ac:dyDescent="0.2">
      <c r="A753" s="231"/>
      <c r="B753" s="232"/>
      <c r="C753" s="104" t="s">
        <v>38</v>
      </c>
      <c r="D753" s="164" t="s">
        <v>18</v>
      </c>
      <c r="E753" s="164" t="s">
        <v>300</v>
      </c>
      <c r="F753" s="90">
        <f>F749/F751</f>
        <v>11.84562686094546</v>
      </c>
      <c r="G753" s="90">
        <f t="shared" ref="G753:H753" si="24">G749/G751</f>
        <v>12.686670061970313</v>
      </c>
      <c r="H753" s="90">
        <f t="shared" si="24"/>
        <v>12.686670061970313</v>
      </c>
    </row>
    <row r="754" spans="1:8" ht="15" customHeight="1" x14ac:dyDescent="0.2">
      <c r="A754" s="231"/>
      <c r="B754" s="232"/>
      <c r="C754" s="229" t="s">
        <v>9</v>
      </c>
      <c r="D754" s="229"/>
      <c r="E754" s="229"/>
      <c r="F754" s="229"/>
      <c r="G754" s="229"/>
      <c r="H754" s="229"/>
    </row>
    <row r="755" spans="1:8" ht="15" customHeight="1" x14ac:dyDescent="0.2">
      <c r="A755" s="231"/>
      <c r="B755" s="232"/>
      <c r="C755" s="104" t="s">
        <v>40</v>
      </c>
      <c r="D755" s="164" t="s">
        <v>20</v>
      </c>
      <c r="E755" s="164" t="s">
        <v>19</v>
      </c>
      <c r="F755" s="164">
        <v>100</v>
      </c>
      <c r="G755" s="164">
        <v>100</v>
      </c>
      <c r="H755" s="164">
        <v>100</v>
      </c>
    </row>
    <row r="756" spans="1:8" ht="15" customHeight="1" x14ac:dyDescent="0.2">
      <c r="A756" s="238" t="s">
        <v>503</v>
      </c>
      <c r="B756" s="232" t="s">
        <v>41</v>
      </c>
      <c r="C756" s="233" t="str">
        <f>'Додаток 1 2025-2027'!B108</f>
        <v>Стандартне приєднання електроустановок до електричних мереж ТП 951 (Одеська область, Одеський район, с. Сичавка, вул. Садова та вул. Шкільна)</v>
      </c>
      <c r="D756" s="233"/>
      <c r="E756" s="233"/>
      <c r="F756" s="233"/>
      <c r="G756" s="233"/>
      <c r="H756" s="233"/>
    </row>
    <row r="757" spans="1:8" ht="15" customHeight="1" x14ac:dyDescent="0.2">
      <c r="A757" s="231"/>
      <c r="B757" s="232"/>
      <c r="C757" s="235" t="s">
        <v>6</v>
      </c>
      <c r="D757" s="235"/>
      <c r="E757" s="235"/>
      <c r="F757" s="235"/>
      <c r="G757" s="235"/>
      <c r="H757" s="235"/>
    </row>
    <row r="758" spans="1:8" ht="17.45" customHeight="1" x14ac:dyDescent="0.2">
      <c r="A758" s="231"/>
      <c r="B758" s="232"/>
      <c r="C758" s="10" t="s">
        <v>520</v>
      </c>
      <c r="D758" s="196" t="s">
        <v>32</v>
      </c>
      <c r="E758" s="195" t="s">
        <v>299</v>
      </c>
      <c r="F758" s="9">
        <f>'Додаток 1 2025-2027'!G108</f>
        <v>22.87</v>
      </c>
      <c r="G758" s="9">
        <f>'Додаток 1 2025-2027'!H98</f>
        <v>0</v>
      </c>
      <c r="H758" s="9">
        <f>'Додаток 1 2025-2027'!I98</f>
        <v>0</v>
      </c>
    </row>
    <row r="759" spans="1:8" ht="15" customHeight="1" x14ac:dyDescent="0.2">
      <c r="A759" s="231"/>
      <c r="B759" s="232"/>
      <c r="C759" s="229" t="s">
        <v>7</v>
      </c>
      <c r="D759" s="229"/>
      <c r="E759" s="229"/>
      <c r="F759" s="229"/>
      <c r="G759" s="229"/>
      <c r="H759" s="229"/>
    </row>
    <row r="760" spans="1:8" ht="15" customHeight="1" x14ac:dyDescent="0.2">
      <c r="A760" s="231"/>
      <c r="B760" s="232"/>
      <c r="C760" s="112" t="s">
        <v>524</v>
      </c>
      <c r="D760" s="196" t="s">
        <v>10</v>
      </c>
      <c r="E760" s="195" t="s">
        <v>508</v>
      </c>
      <c r="F760" s="73">
        <v>1</v>
      </c>
      <c r="G760" s="90"/>
      <c r="H760" s="90"/>
    </row>
    <row r="761" spans="1:8" ht="15" customHeight="1" x14ac:dyDescent="0.2">
      <c r="A761" s="231"/>
      <c r="B761" s="232"/>
      <c r="C761" s="229" t="s">
        <v>8</v>
      </c>
      <c r="D761" s="229"/>
      <c r="E761" s="229"/>
      <c r="F761" s="229"/>
      <c r="G761" s="229"/>
      <c r="H761" s="229"/>
    </row>
    <row r="762" spans="1:8" ht="15" customHeight="1" x14ac:dyDescent="0.2">
      <c r="A762" s="231"/>
      <c r="B762" s="232"/>
      <c r="C762" s="10" t="s">
        <v>510</v>
      </c>
      <c r="D762" s="195" t="s">
        <v>18</v>
      </c>
      <c r="E762" s="195" t="s">
        <v>509</v>
      </c>
      <c r="F762" s="90">
        <f>F758/F760</f>
        <v>22.87</v>
      </c>
      <c r="G762" s="90"/>
      <c r="H762" s="90"/>
    </row>
    <row r="763" spans="1:8" ht="15" customHeight="1" x14ac:dyDescent="0.2">
      <c r="A763" s="231"/>
      <c r="B763" s="232"/>
      <c r="C763" s="229" t="s">
        <v>9</v>
      </c>
      <c r="D763" s="229"/>
      <c r="E763" s="229"/>
      <c r="F763" s="229"/>
      <c r="G763" s="229"/>
      <c r="H763" s="229"/>
    </row>
    <row r="764" spans="1:8" ht="15" customHeight="1" x14ac:dyDescent="0.2">
      <c r="A764" s="231"/>
      <c r="B764" s="232"/>
      <c r="C764" s="10" t="s">
        <v>523</v>
      </c>
      <c r="D764" s="195" t="s">
        <v>20</v>
      </c>
      <c r="E764" s="195" t="s">
        <v>19</v>
      </c>
      <c r="F764" s="195">
        <v>100</v>
      </c>
      <c r="G764" s="195"/>
      <c r="H764" s="195"/>
    </row>
    <row r="765" spans="1:8" ht="15" customHeight="1" x14ac:dyDescent="0.2">
      <c r="A765" s="238" t="s">
        <v>511</v>
      </c>
      <c r="B765" s="232" t="s">
        <v>41</v>
      </c>
      <c r="C765" s="233" t="str">
        <f>'Додаток 1 2025-2027'!B109</f>
        <v>Стандартне приєднання електроустановок до електричних мереж ТП 241 (Одеська область, Одеський район, с. Сичавка, вул. Набережна та вул. Чорноморська)</v>
      </c>
      <c r="D765" s="233"/>
      <c r="E765" s="233"/>
      <c r="F765" s="233"/>
      <c r="G765" s="233"/>
      <c r="H765" s="233"/>
    </row>
    <row r="766" spans="1:8" ht="15" customHeight="1" x14ac:dyDescent="0.2">
      <c r="A766" s="231"/>
      <c r="B766" s="232"/>
      <c r="C766" s="235" t="s">
        <v>6</v>
      </c>
      <c r="D766" s="235"/>
      <c r="E766" s="235"/>
      <c r="F766" s="235"/>
      <c r="G766" s="235"/>
      <c r="H766" s="235"/>
    </row>
    <row r="767" spans="1:8" ht="18" customHeight="1" x14ac:dyDescent="0.2">
      <c r="A767" s="231"/>
      <c r="B767" s="232"/>
      <c r="C767" s="10" t="s">
        <v>521</v>
      </c>
      <c r="D767" s="191" t="s">
        <v>32</v>
      </c>
      <c r="E767" s="190" t="s">
        <v>299</v>
      </c>
      <c r="F767" s="9">
        <f>'Додаток 1 2025-2027'!G109</f>
        <v>22.87</v>
      </c>
      <c r="G767" s="9">
        <f>'Додаток 1 2025-2027'!H109</f>
        <v>0</v>
      </c>
      <c r="H767" s="9">
        <f>'Додаток 1 2025-2027'!I109</f>
        <v>0</v>
      </c>
    </row>
    <row r="768" spans="1:8" ht="15" customHeight="1" x14ac:dyDescent="0.2">
      <c r="A768" s="231"/>
      <c r="B768" s="232"/>
      <c r="C768" s="229" t="s">
        <v>7</v>
      </c>
      <c r="D768" s="229"/>
      <c r="E768" s="229"/>
      <c r="F768" s="229"/>
      <c r="G768" s="229"/>
      <c r="H768" s="229"/>
    </row>
    <row r="769" spans="1:8" ht="15" customHeight="1" x14ac:dyDescent="0.2">
      <c r="A769" s="231"/>
      <c r="B769" s="232"/>
      <c r="C769" s="112" t="s">
        <v>524</v>
      </c>
      <c r="D769" s="191" t="s">
        <v>10</v>
      </c>
      <c r="E769" s="195" t="s">
        <v>508</v>
      </c>
      <c r="F769" s="73">
        <v>1</v>
      </c>
      <c r="G769" s="90"/>
      <c r="H769" s="90"/>
    </row>
    <row r="770" spans="1:8" ht="15" customHeight="1" x14ac:dyDescent="0.2">
      <c r="A770" s="231"/>
      <c r="B770" s="232"/>
      <c r="C770" s="229" t="s">
        <v>8</v>
      </c>
      <c r="D770" s="229"/>
      <c r="E770" s="229"/>
      <c r="F770" s="229"/>
      <c r="G770" s="229"/>
      <c r="H770" s="229"/>
    </row>
    <row r="771" spans="1:8" ht="15" customHeight="1" x14ac:dyDescent="0.2">
      <c r="A771" s="231"/>
      <c r="B771" s="232"/>
      <c r="C771" s="10" t="s">
        <v>510</v>
      </c>
      <c r="D771" s="190" t="s">
        <v>18</v>
      </c>
      <c r="E771" s="195" t="s">
        <v>509</v>
      </c>
      <c r="F771" s="90">
        <f>F767/F769</f>
        <v>22.87</v>
      </c>
      <c r="G771" s="90"/>
      <c r="H771" s="90"/>
    </row>
    <row r="772" spans="1:8" ht="15" customHeight="1" x14ac:dyDescent="0.2">
      <c r="A772" s="231"/>
      <c r="B772" s="232"/>
      <c r="C772" s="229" t="s">
        <v>9</v>
      </c>
      <c r="D772" s="229"/>
      <c r="E772" s="229"/>
      <c r="F772" s="229"/>
      <c r="G772" s="229"/>
      <c r="H772" s="229"/>
    </row>
    <row r="773" spans="1:8" ht="15" customHeight="1" x14ac:dyDescent="0.2">
      <c r="A773" s="231"/>
      <c r="B773" s="232"/>
      <c r="C773" s="10" t="s">
        <v>523</v>
      </c>
      <c r="D773" s="190" t="s">
        <v>20</v>
      </c>
      <c r="E773" s="190" t="s">
        <v>19</v>
      </c>
      <c r="F773" s="190">
        <v>100</v>
      </c>
      <c r="G773" s="190"/>
      <c r="H773" s="190"/>
    </row>
    <row r="774" spans="1:8" ht="15" customHeight="1" x14ac:dyDescent="0.2">
      <c r="A774" s="238" t="s">
        <v>512</v>
      </c>
      <c r="B774" s="232" t="s">
        <v>41</v>
      </c>
      <c r="C774" s="233" t="str">
        <f>'Додаток 1 2025-2027'!B110</f>
        <v>Стандартне приєднання електроустановок до електричних мереж ТП 557 (Одеська область, Одеський район, с. Сичавка, вул. Прикордонна)</v>
      </c>
      <c r="D774" s="233"/>
      <c r="E774" s="233"/>
      <c r="F774" s="233"/>
      <c r="G774" s="233"/>
      <c r="H774" s="233"/>
    </row>
    <row r="775" spans="1:8" ht="15" customHeight="1" x14ac:dyDescent="0.2">
      <c r="A775" s="231"/>
      <c r="B775" s="232"/>
      <c r="C775" s="235" t="s">
        <v>6</v>
      </c>
      <c r="D775" s="235"/>
      <c r="E775" s="235"/>
      <c r="F775" s="235"/>
      <c r="G775" s="235"/>
      <c r="H775" s="235"/>
    </row>
    <row r="776" spans="1:8" ht="15" customHeight="1" x14ac:dyDescent="0.2">
      <c r="A776" s="231"/>
      <c r="B776" s="232"/>
      <c r="C776" s="10" t="s">
        <v>520</v>
      </c>
      <c r="D776" s="196" t="s">
        <v>32</v>
      </c>
      <c r="E776" s="195" t="s">
        <v>299</v>
      </c>
      <c r="F776" s="9">
        <f>'Додаток 1 2025-2027'!G110</f>
        <v>22.87</v>
      </c>
      <c r="G776" s="9"/>
      <c r="H776" s="9"/>
    </row>
    <row r="777" spans="1:8" ht="15" customHeight="1" x14ac:dyDescent="0.2">
      <c r="A777" s="231"/>
      <c r="B777" s="232"/>
      <c r="C777" s="229" t="s">
        <v>7</v>
      </c>
      <c r="D777" s="229"/>
      <c r="E777" s="229"/>
      <c r="F777" s="229"/>
      <c r="G777" s="229"/>
      <c r="H777" s="229"/>
    </row>
    <row r="778" spans="1:8" ht="15" customHeight="1" x14ac:dyDescent="0.2">
      <c r="A778" s="231"/>
      <c r="B778" s="232"/>
      <c r="C778" s="112" t="s">
        <v>524</v>
      </c>
      <c r="D778" s="196" t="s">
        <v>10</v>
      </c>
      <c r="E778" s="195" t="s">
        <v>508</v>
      </c>
      <c r="F778" s="73">
        <v>1</v>
      </c>
      <c r="G778" s="90"/>
      <c r="H778" s="90"/>
    </row>
    <row r="779" spans="1:8" ht="15" customHeight="1" x14ac:dyDescent="0.2">
      <c r="A779" s="231"/>
      <c r="B779" s="232"/>
      <c r="C779" s="229" t="s">
        <v>8</v>
      </c>
      <c r="D779" s="229"/>
      <c r="E779" s="229"/>
      <c r="F779" s="229"/>
      <c r="G779" s="229"/>
      <c r="H779" s="229"/>
    </row>
    <row r="780" spans="1:8" ht="15" customHeight="1" x14ac:dyDescent="0.2">
      <c r="A780" s="231"/>
      <c r="B780" s="232"/>
      <c r="C780" s="10" t="s">
        <v>510</v>
      </c>
      <c r="D780" s="195" t="s">
        <v>18</v>
      </c>
      <c r="E780" s="195" t="s">
        <v>509</v>
      </c>
      <c r="F780" s="90">
        <f>F776/F778</f>
        <v>22.87</v>
      </c>
      <c r="G780" s="90"/>
      <c r="H780" s="90"/>
    </row>
    <row r="781" spans="1:8" ht="15" customHeight="1" x14ac:dyDescent="0.2">
      <c r="A781" s="231"/>
      <c r="B781" s="232"/>
      <c r="C781" s="229" t="s">
        <v>9</v>
      </c>
      <c r="D781" s="229"/>
      <c r="E781" s="229"/>
      <c r="F781" s="229"/>
      <c r="G781" s="229"/>
      <c r="H781" s="229"/>
    </row>
    <row r="782" spans="1:8" ht="15" customHeight="1" x14ac:dyDescent="0.2">
      <c r="A782" s="231"/>
      <c r="B782" s="232"/>
      <c r="C782" s="10" t="s">
        <v>523</v>
      </c>
      <c r="D782" s="195" t="s">
        <v>20</v>
      </c>
      <c r="E782" s="195" t="s">
        <v>19</v>
      </c>
      <c r="F782" s="195">
        <v>100</v>
      </c>
      <c r="G782" s="195"/>
      <c r="H782" s="195"/>
    </row>
    <row r="783" spans="1:8" ht="15" customHeight="1" x14ac:dyDescent="0.2">
      <c r="A783" s="238" t="s">
        <v>513</v>
      </c>
      <c r="B783" s="232" t="s">
        <v>41</v>
      </c>
      <c r="C783" s="233" t="str">
        <f>'Додаток 1 2025-2027'!B111</f>
        <v>Стандартне приєднання електроустановок до електричних мереж ТП 235 (Одеська область, Одеський район, с. Сичавка, вул. Каштанова)</v>
      </c>
      <c r="D783" s="233"/>
      <c r="E783" s="233"/>
      <c r="F783" s="233"/>
      <c r="G783" s="233"/>
      <c r="H783" s="233"/>
    </row>
    <row r="784" spans="1:8" ht="15" customHeight="1" x14ac:dyDescent="0.2">
      <c r="A784" s="231"/>
      <c r="B784" s="232"/>
      <c r="C784" s="235" t="s">
        <v>6</v>
      </c>
      <c r="D784" s="235"/>
      <c r="E784" s="235"/>
      <c r="F784" s="235"/>
      <c r="G784" s="235"/>
      <c r="H784" s="235"/>
    </row>
    <row r="785" spans="1:8" ht="15" customHeight="1" x14ac:dyDescent="0.2">
      <c r="A785" s="231"/>
      <c r="B785" s="232"/>
      <c r="C785" s="10" t="s">
        <v>520</v>
      </c>
      <c r="D785" s="196" t="s">
        <v>32</v>
      </c>
      <c r="E785" s="195" t="s">
        <v>299</v>
      </c>
      <c r="F785" s="9">
        <f>'Додаток 1 2025-2027'!G111</f>
        <v>22.87</v>
      </c>
      <c r="G785" s="9"/>
      <c r="H785" s="9"/>
    </row>
    <row r="786" spans="1:8" ht="15" customHeight="1" x14ac:dyDescent="0.2">
      <c r="A786" s="231"/>
      <c r="B786" s="232"/>
      <c r="C786" s="229" t="s">
        <v>7</v>
      </c>
      <c r="D786" s="229"/>
      <c r="E786" s="229"/>
      <c r="F786" s="229"/>
      <c r="G786" s="229"/>
      <c r="H786" s="229"/>
    </row>
    <row r="787" spans="1:8" ht="15" customHeight="1" x14ac:dyDescent="0.2">
      <c r="A787" s="231"/>
      <c r="B787" s="232"/>
      <c r="C787" s="112" t="s">
        <v>524</v>
      </c>
      <c r="D787" s="196" t="s">
        <v>10</v>
      </c>
      <c r="E787" s="195" t="s">
        <v>508</v>
      </c>
      <c r="F787" s="73">
        <v>1</v>
      </c>
      <c r="G787" s="90"/>
      <c r="H787" s="90"/>
    </row>
    <row r="788" spans="1:8" ht="15" customHeight="1" x14ac:dyDescent="0.2">
      <c r="A788" s="231"/>
      <c r="B788" s="232"/>
      <c r="C788" s="229" t="s">
        <v>8</v>
      </c>
      <c r="D788" s="229"/>
      <c r="E788" s="229"/>
      <c r="F788" s="229"/>
      <c r="G788" s="229"/>
      <c r="H788" s="229"/>
    </row>
    <row r="789" spans="1:8" ht="15" customHeight="1" x14ac:dyDescent="0.2">
      <c r="A789" s="231"/>
      <c r="B789" s="232"/>
      <c r="C789" s="10" t="s">
        <v>510</v>
      </c>
      <c r="D789" s="195" t="s">
        <v>18</v>
      </c>
      <c r="E789" s="195" t="s">
        <v>509</v>
      </c>
      <c r="F789" s="90">
        <f>F785/F787</f>
        <v>22.87</v>
      </c>
      <c r="G789" s="90"/>
      <c r="H789" s="90"/>
    </row>
    <row r="790" spans="1:8" ht="15" customHeight="1" x14ac:dyDescent="0.2">
      <c r="A790" s="231"/>
      <c r="B790" s="232"/>
      <c r="C790" s="229" t="s">
        <v>9</v>
      </c>
      <c r="D790" s="229"/>
      <c r="E790" s="229"/>
      <c r="F790" s="229"/>
      <c r="G790" s="229"/>
      <c r="H790" s="229"/>
    </row>
    <row r="791" spans="1:8" ht="15" customHeight="1" x14ac:dyDescent="0.2">
      <c r="A791" s="231"/>
      <c r="B791" s="232"/>
      <c r="C791" s="10" t="s">
        <v>523</v>
      </c>
      <c r="D791" s="195" t="s">
        <v>20</v>
      </c>
      <c r="E791" s="195" t="s">
        <v>19</v>
      </c>
      <c r="F791" s="195">
        <v>100</v>
      </c>
      <c r="G791" s="195"/>
      <c r="H791" s="195"/>
    </row>
    <row r="792" spans="1:8" ht="15" customHeight="1" x14ac:dyDescent="0.2">
      <c r="A792" s="238" t="s">
        <v>514</v>
      </c>
      <c r="B792" s="232" t="s">
        <v>41</v>
      </c>
      <c r="C792" s="233" t="str">
        <f>'Додаток 1 2025-2027'!B112</f>
        <v>Стандартне приєднання електроустановок до електричних мереж ТП 230  (Одеська область, Одеський район, с. Сичавка, вул. Хуторська)</v>
      </c>
      <c r="D792" s="233"/>
      <c r="E792" s="233"/>
      <c r="F792" s="233"/>
      <c r="G792" s="233"/>
      <c r="H792" s="233"/>
    </row>
    <row r="793" spans="1:8" ht="15" customHeight="1" x14ac:dyDescent="0.2">
      <c r="A793" s="231"/>
      <c r="B793" s="232"/>
      <c r="C793" s="235" t="s">
        <v>6</v>
      </c>
      <c r="D793" s="235"/>
      <c r="E793" s="235"/>
      <c r="F793" s="235"/>
      <c r="G793" s="235"/>
      <c r="H793" s="235"/>
    </row>
    <row r="794" spans="1:8" ht="15" customHeight="1" x14ac:dyDescent="0.2">
      <c r="A794" s="231"/>
      <c r="B794" s="232"/>
      <c r="C794" s="10" t="s">
        <v>522</v>
      </c>
      <c r="D794" s="196" t="s">
        <v>32</v>
      </c>
      <c r="E794" s="195" t="s">
        <v>299</v>
      </c>
      <c r="F794" s="9">
        <f>'Додаток 1 2025-2027'!G112</f>
        <v>22.87</v>
      </c>
      <c r="G794" s="9"/>
      <c r="H794" s="9"/>
    </row>
    <row r="795" spans="1:8" ht="15" customHeight="1" x14ac:dyDescent="0.2">
      <c r="A795" s="231"/>
      <c r="B795" s="232"/>
      <c r="C795" s="229" t="s">
        <v>7</v>
      </c>
      <c r="D795" s="229"/>
      <c r="E795" s="229"/>
      <c r="F795" s="229"/>
      <c r="G795" s="229"/>
      <c r="H795" s="229"/>
    </row>
    <row r="796" spans="1:8" ht="15" customHeight="1" x14ac:dyDescent="0.2">
      <c r="A796" s="231"/>
      <c r="B796" s="232"/>
      <c r="C796" s="112" t="s">
        <v>524</v>
      </c>
      <c r="D796" s="196" t="s">
        <v>10</v>
      </c>
      <c r="E796" s="195" t="s">
        <v>508</v>
      </c>
      <c r="F796" s="73">
        <v>1</v>
      </c>
      <c r="G796" s="90"/>
      <c r="H796" s="90"/>
    </row>
    <row r="797" spans="1:8" ht="15" customHeight="1" x14ac:dyDescent="0.2">
      <c r="A797" s="231"/>
      <c r="B797" s="232"/>
      <c r="C797" s="229" t="s">
        <v>8</v>
      </c>
      <c r="D797" s="229"/>
      <c r="E797" s="229"/>
      <c r="F797" s="229"/>
      <c r="G797" s="229"/>
      <c r="H797" s="229"/>
    </row>
    <row r="798" spans="1:8" ht="15" customHeight="1" x14ac:dyDescent="0.2">
      <c r="A798" s="231"/>
      <c r="B798" s="232"/>
      <c r="C798" s="10" t="s">
        <v>510</v>
      </c>
      <c r="D798" s="195" t="s">
        <v>18</v>
      </c>
      <c r="E798" s="195" t="s">
        <v>509</v>
      </c>
      <c r="F798" s="90">
        <f>F794/F796</f>
        <v>22.87</v>
      </c>
      <c r="G798" s="90"/>
      <c r="H798" s="90"/>
    </row>
    <row r="799" spans="1:8" ht="15" customHeight="1" x14ac:dyDescent="0.2">
      <c r="A799" s="231"/>
      <c r="B799" s="232"/>
      <c r="C799" s="229" t="s">
        <v>9</v>
      </c>
      <c r="D799" s="229"/>
      <c r="E799" s="229"/>
      <c r="F799" s="229"/>
      <c r="G799" s="229"/>
      <c r="H799" s="229"/>
    </row>
    <row r="800" spans="1:8" ht="15" customHeight="1" x14ac:dyDescent="0.2">
      <c r="A800" s="231"/>
      <c r="B800" s="232"/>
      <c r="C800" s="10" t="s">
        <v>523</v>
      </c>
      <c r="D800" s="195" t="s">
        <v>20</v>
      </c>
      <c r="E800" s="195" t="s">
        <v>19</v>
      </c>
      <c r="F800" s="195">
        <v>100</v>
      </c>
      <c r="G800" s="195"/>
      <c r="H800" s="195"/>
    </row>
    <row r="801" spans="1:8" ht="15" customHeight="1" x14ac:dyDescent="0.2">
      <c r="A801" s="236" t="s">
        <v>26</v>
      </c>
      <c r="B801" s="236"/>
      <c r="C801" s="236"/>
      <c r="D801" s="236"/>
      <c r="E801" s="236"/>
      <c r="F801" s="236"/>
      <c r="G801" s="236"/>
      <c r="H801" s="236"/>
    </row>
    <row r="802" spans="1:8" ht="15" customHeight="1" x14ac:dyDescent="0.2">
      <c r="A802" s="237" t="s">
        <v>31</v>
      </c>
      <c r="B802" s="237"/>
      <c r="C802" s="237"/>
      <c r="D802" s="237"/>
      <c r="E802" s="237"/>
      <c r="F802" s="133">
        <v>2025</v>
      </c>
      <c r="G802" s="133">
        <v>2026</v>
      </c>
      <c r="H802" s="133">
        <v>2027</v>
      </c>
    </row>
    <row r="803" spans="1:8" ht="15" customHeight="1" x14ac:dyDescent="0.2">
      <c r="A803" s="237"/>
      <c r="B803" s="237"/>
      <c r="C803" s="237"/>
      <c r="D803" s="237"/>
      <c r="E803" s="237"/>
      <c r="F803" s="134">
        <f>F806+F815+F824+F833</f>
        <v>42713.243999999999</v>
      </c>
      <c r="G803" s="134">
        <f t="shared" ref="G803:H803" si="25">G806+G815+G824+G833</f>
        <v>4146.1059999999998</v>
      </c>
      <c r="H803" s="134">
        <f t="shared" si="25"/>
        <v>4146.1059999999998</v>
      </c>
    </row>
    <row r="804" spans="1:8" ht="15" customHeight="1" x14ac:dyDescent="0.2">
      <c r="A804" s="230" t="s">
        <v>129</v>
      </c>
      <c r="B804" s="231" t="s">
        <v>27</v>
      </c>
      <c r="C804" s="234" t="str">
        <f>'Додаток 1 2025-2027'!B116</f>
        <v xml:space="preserve">Поточне утримання міських доріг </v>
      </c>
      <c r="D804" s="234"/>
      <c r="E804" s="234"/>
      <c r="F804" s="234"/>
      <c r="G804" s="234"/>
      <c r="H804" s="234"/>
    </row>
    <row r="805" spans="1:8" ht="15" customHeight="1" x14ac:dyDescent="0.2">
      <c r="A805" s="230"/>
      <c r="B805" s="231"/>
      <c r="C805" s="235" t="s">
        <v>6</v>
      </c>
      <c r="D805" s="235"/>
      <c r="E805" s="235"/>
      <c r="F805" s="235"/>
      <c r="G805" s="235"/>
      <c r="H805" s="235"/>
    </row>
    <row r="806" spans="1:8" ht="15" customHeight="1" x14ac:dyDescent="0.2">
      <c r="A806" s="230"/>
      <c r="B806" s="231"/>
      <c r="C806" s="2" t="s">
        <v>407</v>
      </c>
      <c r="D806" s="165" t="s">
        <v>10</v>
      </c>
      <c r="E806" s="165" t="s">
        <v>138</v>
      </c>
      <c r="F806" s="91">
        <f>'Додаток 1 2025-2027'!G116</f>
        <v>3945.4650000000001</v>
      </c>
      <c r="G806" s="91">
        <f>'Додаток 1 2025-2027'!H116</f>
        <v>4146.1059999999998</v>
      </c>
      <c r="H806" s="91">
        <f>'Додаток 1 2025-2027'!I116</f>
        <v>4146.1059999999998</v>
      </c>
    </row>
    <row r="807" spans="1:8" ht="15" customHeight="1" x14ac:dyDescent="0.2">
      <c r="A807" s="230"/>
      <c r="B807" s="231"/>
      <c r="C807" s="235" t="s">
        <v>7</v>
      </c>
      <c r="D807" s="235"/>
      <c r="E807" s="235"/>
      <c r="F807" s="235"/>
      <c r="G807" s="235"/>
      <c r="H807" s="235"/>
    </row>
    <row r="808" spans="1:8" ht="15" customHeight="1" x14ac:dyDescent="0.2">
      <c r="A808" s="230"/>
      <c r="B808" s="231"/>
      <c r="C808" s="2" t="s">
        <v>29</v>
      </c>
      <c r="D808" s="162" t="s">
        <v>316</v>
      </c>
      <c r="E808" s="162" t="s">
        <v>59</v>
      </c>
      <c r="F808" s="14">
        <v>142.48599999999999</v>
      </c>
      <c r="G808" s="14">
        <v>142.48599999999999</v>
      </c>
      <c r="H808" s="14">
        <v>142.48599999999999</v>
      </c>
    </row>
    <row r="809" spans="1:8" ht="15" customHeight="1" x14ac:dyDescent="0.2">
      <c r="A809" s="230"/>
      <c r="B809" s="231"/>
      <c r="C809" s="235" t="s">
        <v>8</v>
      </c>
      <c r="D809" s="235"/>
      <c r="E809" s="235"/>
      <c r="F809" s="235"/>
      <c r="G809" s="235"/>
      <c r="H809" s="235"/>
    </row>
    <row r="810" spans="1:8" ht="15" customHeight="1" x14ac:dyDescent="0.2">
      <c r="A810" s="230"/>
      <c r="B810" s="231"/>
      <c r="C810" s="1" t="s">
        <v>132</v>
      </c>
      <c r="D810" s="165" t="s">
        <v>18</v>
      </c>
      <c r="E810" s="165" t="s">
        <v>280</v>
      </c>
      <c r="F810" s="27">
        <f>F806/F808</f>
        <v>27.690194124335026</v>
      </c>
      <c r="G810" s="27">
        <f t="shared" ref="G810:H810" si="26">G806/G808</f>
        <v>29.098339485984589</v>
      </c>
      <c r="H810" s="27">
        <f t="shared" si="26"/>
        <v>29.098339485984589</v>
      </c>
    </row>
    <row r="811" spans="1:8" ht="15" customHeight="1" x14ac:dyDescent="0.2">
      <c r="A811" s="230"/>
      <c r="B811" s="231"/>
      <c r="C811" s="235" t="s">
        <v>9</v>
      </c>
      <c r="D811" s="235"/>
      <c r="E811" s="235"/>
      <c r="F811" s="235"/>
      <c r="G811" s="235"/>
      <c r="H811" s="235"/>
    </row>
    <row r="812" spans="1:8" ht="15" customHeight="1" x14ac:dyDescent="0.2">
      <c r="A812" s="230"/>
      <c r="B812" s="231"/>
      <c r="C812" s="1" t="s">
        <v>30</v>
      </c>
      <c r="D812" s="165" t="s">
        <v>20</v>
      </c>
      <c r="E812" s="165" t="s">
        <v>19</v>
      </c>
      <c r="F812" s="165">
        <v>100</v>
      </c>
      <c r="G812" s="165">
        <v>100</v>
      </c>
      <c r="H812" s="165">
        <v>100</v>
      </c>
    </row>
    <row r="813" spans="1:8" ht="15" customHeight="1" x14ac:dyDescent="0.2">
      <c r="A813" s="230" t="s">
        <v>130</v>
      </c>
      <c r="B813" s="232" t="str">
        <f t="shared" ref="B813" si="27">B804</f>
        <v>Організація належного утримання міських доріг</v>
      </c>
      <c r="C813" s="234" t="str">
        <f>'Додаток 1 2025-2027'!B117</f>
        <v>Внесення змін до технічних паспортів доріг мікрорайону індивідуальної забудови (МІЗ) Одеського району Одеської області  та реєстрація у ЄДЕССБ</v>
      </c>
      <c r="D813" s="234"/>
      <c r="E813" s="234"/>
      <c r="F813" s="234"/>
      <c r="G813" s="234"/>
      <c r="H813" s="234"/>
    </row>
    <row r="814" spans="1:8" ht="15" customHeight="1" x14ac:dyDescent="0.2">
      <c r="A814" s="230"/>
      <c r="B814" s="232"/>
      <c r="C814" s="235" t="s">
        <v>6</v>
      </c>
      <c r="D814" s="235"/>
      <c r="E814" s="235"/>
      <c r="F814" s="235"/>
      <c r="G814" s="235"/>
      <c r="H814" s="235"/>
    </row>
    <row r="815" spans="1:8" ht="30.75" customHeight="1" x14ac:dyDescent="0.2">
      <c r="A815" s="230"/>
      <c r="B815" s="232"/>
      <c r="C815" s="1" t="s">
        <v>249</v>
      </c>
      <c r="D815" s="165" t="s">
        <v>269</v>
      </c>
      <c r="E815" s="165" t="s">
        <v>138</v>
      </c>
      <c r="F815" s="90">
        <f>'Додаток 1 2025-2027'!G117</f>
        <v>41.093000000000004</v>
      </c>
      <c r="G815" s="90">
        <f>'Додаток 1 2025-2027'!H117</f>
        <v>0</v>
      </c>
      <c r="H815" s="90">
        <f>'Додаток 1 2025-2027'!I117</f>
        <v>0</v>
      </c>
    </row>
    <row r="816" spans="1:8" ht="15" customHeight="1" x14ac:dyDescent="0.2">
      <c r="A816" s="230"/>
      <c r="B816" s="232"/>
      <c r="C816" s="235" t="s">
        <v>7</v>
      </c>
      <c r="D816" s="235"/>
      <c r="E816" s="235"/>
      <c r="F816" s="235"/>
      <c r="G816" s="235"/>
      <c r="H816" s="235"/>
    </row>
    <row r="817" spans="1:8" ht="29.25" customHeight="1" x14ac:dyDescent="0.2">
      <c r="A817" s="230"/>
      <c r="B817" s="232"/>
      <c r="C817" s="1" t="s">
        <v>250</v>
      </c>
      <c r="D817" s="165" t="s">
        <v>18</v>
      </c>
      <c r="E817" s="165" t="s">
        <v>11</v>
      </c>
      <c r="F817" s="73">
        <v>12</v>
      </c>
      <c r="G817" s="8"/>
      <c r="H817" s="8"/>
    </row>
    <row r="818" spans="1:8" ht="15" customHeight="1" x14ac:dyDescent="0.2">
      <c r="A818" s="230"/>
      <c r="B818" s="232"/>
      <c r="C818" s="235" t="s">
        <v>8</v>
      </c>
      <c r="D818" s="235"/>
      <c r="E818" s="235"/>
      <c r="F818" s="235"/>
      <c r="G818" s="235"/>
      <c r="H818" s="235"/>
    </row>
    <row r="819" spans="1:8" ht="29.25" customHeight="1" x14ac:dyDescent="0.2">
      <c r="A819" s="230"/>
      <c r="B819" s="232"/>
      <c r="C819" s="1" t="s">
        <v>302</v>
      </c>
      <c r="D819" s="165" t="s">
        <v>18</v>
      </c>
      <c r="E819" s="165" t="s">
        <v>274</v>
      </c>
      <c r="F819" s="91">
        <f>F815/F817</f>
        <v>3.4244166666666671</v>
      </c>
      <c r="G819" s="91"/>
      <c r="H819" s="91"/>
    </row>
    <row r="820" spans="1:8" ht="15" customHeight="1" x14ac:dyDescent="0.2">
      <c r="A820" s="230"/>
      <c r="B820" s="232"/>
      <c r="C820" s="235" t="s">
        <v>9</v>
      </c>
      <c r="D820" s="235"/>
      <c r="E820" s="235"/>
      <c r="F820" s="235"/>
      <c r="G820" s="235"/>
      <c r="H820" s="235"/>
    </row>
    <row r="821" spans="1:8" ht="15" customHeight="1" x14ac:dyDescent="0.2">
      <c r="A821" s="230"/>
      <c r="B821" s="232"/>
      <c r="C821" s="104" t="s">
        <v>408</v>
      </c>
      <c r="D821" s="165" t="s">
        <v>20</v>
      </c>
      <c r="E821" s="165" t="s">
        <v>19</v>
      </c>
      <c r="F821" s="165">
        <v>100</v>
      </c>
      <c r="G821" s="165"/>
      <c r="H821" s="165"/>
    </row>
    <row r="822" spans="1:8" ht="26.45" customHeight="1" x14ac:dyDescent="0.2">
      <c r="A822" s="230" t="s">
        <v>131</v>
      </c>
      <c r="B822" s="232" t="str">
        <f t="shared" ref="B822" si="28">B813</f>
        <v>Організація належного утримання міських доріг</v>
      </c>
      <c r="C822" s="234" t="str">
        <f>'Додаток 1 2025-2027'!B118</f>
        <v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v>
      </c>
      <c r="D822" s="234"/>
      <c r="E822" s="234"/>
      <c r="F822" s="234"/>
      <c r="G822" s="234"/>
      <c r="H822" s="234"/>
    </row>
    <row r="823" spans="1:8" ht="15" customHeight="1" x14ac:dyDescent="0.2">
      <c r="A823" s="230"/>
      <c r="B823" s="232"/>
      <c r="C823" s="235" t="s">
        <v>6</v>
      </c>
      <c r="D823" s="235"/>
      <c r="E823" s="235"/>
      <c r="F823" s="235"/>
      <c r="G823" s="235"/>
      <c r="H823" s="235"/>
    </row>
    <row r="824" spans="1:8" ht="30" customHeight="1" x14ac:dyDescent="0.2">
      <c r="A824" s="230"/>
      <c r="B824" s="232"/>
      <c r="C824" s="1" t="s">
        <v>251</v>
      </c>
      <c r="D824" s="165" t="s">
        <v>269</v>
      </c>
      <c r="E824" s="165" t="s">
        <v>138</v>
      </c>
      <c r="F824" s="90">
        <f>'Додаток 1 2025-2027'!G118</f>
        <v>14.25</v>
      </c>
      <c r="G824" s="90">
        <f>'Додаток 1 2025-2027'!H118</f>
        <v>0</v>
      </c>
      <c r="H824" s="90">
        <f>'Додаток 1 2025-2027'!I118</f>
        <v>0</v>
      </c>
    </row>
    <row r="825" spans="1:8" ht="15" customHeight="1" x14ac:dyDescent="0.2">
      <c r="A825" s="230"/>
      <c r="B825" s="232"/>
      <c r="C825" s="235" t="s">
        <v>7</v>
      </c>
      <c r="D825" s="235"/>
      <c r="E825" s="235"/>
      <c r="F825" s="235"/>
      <c r="G825" s="235"/>
      <c r="H825" s="235"/>
    </row>
    <row r="826" spans="1:8" ht="30.75" customHeight="1" x14ac:dyDescent="0.2">
      <c r="A826" s="230"/>
      <c r="B826" s="232"/>
      <c r="C826" s="1" t="s">
        <v>252</v>
      </c>
      <c r="D826" s="165" t="s">
        <v>18</v>
      </c>
      <c r="E826" s="165" t="s">
        <v>11</v>
      </c>
      <c r="F826" s="73">
        <v>1</v>
      </c>
      <c r="G826" s="8"/>
      <c r="H826" s="8"/>
    </row>
    <row r="827" spans="1:8" ht="15" customHeight="1" x14ac:dyDescent="0.2">
      <c r="A827" s="230"/>
      <c r="B827" s="232"/>
      <c r="C827" s="235" t="s">
        <v>8</v>
      </c>
      <c r="D827" s="235"/>
      <c r="E827" s="235"/>
      <c r="F827" s="235"/>
      <c r="G827" s="235"/>
      <c r="H827" s="235"/>
    </row>
    <row r="828" spans="1:8" ht="30" customHeight="1" x14ac:dyDescent="0.2">
      <c r="A828" s="230"/>
      <c r="B828" s="232"/>
      <c r="C828" s="1" t="s">
        <v>253</v>
      </c>
      <c r="D828" s="165" t="s">
        <v>18</v>
      </c>
      <c r="E828" s="165" t="s">
        <v>275</v>
      </c>
      <c r="F828" s="91">
        <f>F824/F826</f>
        <v>14.25</v>
      </c>
      <c r="G828" s="91"/>
      <c r="H828" s="91"/>
    </row>
    <row r="829" spans="1:8" ht="15" customHeight="1" x14ac:dyDescent="0.2">
      <c r="A829" s="230"/>
      <c r="B829" s="232"/>
      <c r="C829" s="235" t="s">
        <v>9</v>
      </c>
      <c r="D829" s="235"/>
      <c r="E829" s="235"/>
      <c r="F829" s="235"/>
      <c r="G829" s="235"/>
      <c r="H829" s="235"/>
    </row>
    <row r="830" spans="1:8" ht="29.25" customHeight="1" x14ac:dyDescent="0.2">
      <c r="A830" s="230"/>
      <c r="B830" s="232"/>
      <c r="C830" s="104" t="s">
        <v>254</v>
      </c>
      <c r="D830" s="165" t="s">
        <v>20</v>
      </c>
      <c r="E830" s="165" t="s">
        <v>19</v>
      </c>
      <c r="F830" s="165">
        <v>100</v>
      </c>
      <c r="G830" s="165"/>
      <c r="H830" s="165"/>
    </row>
    <row r="831" spans="1:8" ht="17.45" customHeight="1" x14ac:dyDescent="0.2">
      <c r="A831" s="242" t="s">
        <v>416</v>
      </c>
      <c r="B831" s="239" t="str">
        <f t="shared" ref="B831" si="29">B822</f>
        <v>Організація належного утримання міських доріг</v>
      </c>
      <c r="C831" s="234" t="str">
        <f>'Додаток 1 2025-2027'!B119</f>
        <v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v>
      </c>
      <c r="D831" s="234"/>
      <c r="E831" s="234"/>
      <c r="F831" s="234"/>
      <c r="G831" s="234"/>
      <c r="H831" s="234"/>
    </row>
    <row r="832" spans="1:8" ht="15" customHeight="1" x14ac:dyDescent="0.2">
      <c r="A832" s="243"/>
      <c r="B832" s="240"/>
      <c r="C832" s="228" t="s">
        <v>6</v>
      </c>
      <c r="D832" s="228"/>
      <c r="E832" s="228"/>
      <c r="F832" s="228"/>
      <c r="G832" s="228"/>
      <c r="H832" s="228"/>
    </row>
    <row r="833" spans="1:10" ht="28.5" customHeight="1" x14ac:dyDescent="0.2">
      <c r="A833" s="243"/>
      <c r="B833" s="240"/>
      <c r="C833" s="10" t="s">
        <v>421</v>
      </c>
      <c r="D833" s="239" t="s">
        <v>10</v>
      </c>
      <c r="E833" s="162" t="s">
        <v>138</v>
      </c>
      <c r="F833" s="162">
        <f>'Додаток 1 2025-2027'!G119</f>
        <v>38712.436000000002</v>
      </c>
      <c r="G833" s="162"/>
      <c r="H833" s="162"/>
    </row>
    <row r="834" spans="1:10" ht="32.25" customHeight="1" x14ac:dyDescent="0.2">
      <c r="A834" s="243"/>
      <c r="B834" s="240"/>
      <c r="C834" s="10" t="s">
        <v>422</v>
      </c>
      <c r="D834" s="240"/>
      <c r="E834" s="162" t="s">
        <v>138</v>
      </c>
      <c r="F834" s="162">
        <f>'Додаток 1 2025-2027'!G120</f>
        <v>7561.549</v>
      </c>
      <c r="G834" s="162"/>
      <c r="H834" s="162"/>
    </row>
    <row r="835" spans="1:10" ht="32.25" customHeight="1" x14ac:dyDescent="0.2">
      <c r="A835" s="243"/>
      <c r="B835" s="240"/>
      <c r="C835" s="10" t="s">
        <v>423</v>
      </c>
      <c r="D835" s="240"/>
      <c r="E835" s="162" t="s">
        <v>138</v>
      </c>
      <c r="F835" s="162">
        <f>'Додаток 1 2025-2027'!G121</f>
        <v>6142.6570000000002</v>
      </c>
      <c r="G835" s="162"/>
      <c r="H835" s="162"/>
    </row>
    <row r="836" spans="1:10" ht="32.25" customHeight="1" x14ac:dyDescent="0.2">
      <c r="A836" s="243"/>
      <c r="B836" s="240"/>
      <c r="C836" s="10" t="s">
        <v>424</v>
      </c>
      <c r="D836" s="240"/>
      <c r="E836" s="162" t="s">
        <v>138</v>
      </c>
      <c r="F836" s="162">
        <f>'Додаток 1 2025-2027'!G122</f>
        <v>3312.3580000000002</v>
      </c>
      <c r="G836" s="162"/>
      <c r="H836" s="162"/>
    </row>
    <row r="837" spans="1:10" ht="32.25" customHeight="1" x14ac:dyDescent="0.2">
      <c r="A837" s="243"/>
      <c r="B837" s="240"/>
      <c r="C837" s="10" t="s">
        <v>425</v>
      </c>
      <c r="D837" s="241"/>
      <c r="E837" s="162" t="s">
        <v>138</v>
      </c>
      <c r="F837" s="162">
        <f>'Додаток 1 2025-2027'!G123</f>
        <v>21695.871999999999</v>
      </c>
      <c r="G837" s="14"/>
      <c r="H837" s="14"/>
    </row>
    <row r="838" spans="1:10" ht="15" customHeight="1" x14ac:dyDescent="0.2">
      <c r="A838" s="243"/>
      <c r="B838" s="240"/>
      <c r="C838" s="228" t="s">
        <v>7</v>
      </c>
      <c r="D838" s="228"/>
      <c r="E838" s="228"/>
      <c r="F838" s="228"/>
      <c r="G838" s="228"/>
      <c r="H838" s="228"/>
    </row>
    <row r="839" spans="1:10" ht="19.5" customHeight="1" x14ac:dyDescent="0.2">
      <c r="A839" s="243"/>
      <c r="B839" s="240"/>
      <c r="C839" s="10" t="s">
        <v>426</v>
      </c>
      <c r="D839" s="162" t="s">
        <v>117</v>
      </c>
      <c r="E839" s="162" t="s">
        <v>428</v>
      </c>
      <c r="F839" s="11">
        <v>1.0023036329999999</v>
      </c>
      <c r="G839" s="163"/>
      <c r="H839" s="163"/>
      <c r="J839" s="223"/>
    </row>
    <row r="840" spans="1:10" ht="31.5" customHeight="1" x14ac:dyDescent="0.2">
      <c r="A840" s="243"/>
      <c r="B840" s="240"/>
      <c r="C840" s="10" t="s">
        <v>530</v>
      </c>
      <c r="D840" s="162" t="s">
        <v>117</v>
      </c>
      <c r="E840" s="162" t="s">
        <v>11</v>
      </c>
      <c r="F840" s="132">
        <v>35</v>
      </c>
      <c r="G840" s="163"/>
      <c r="H840" s="163"/>
      <c r="J840" s="122"/>
    </row>
    <row r="841" spans="1:10" ht="21.75" customHeight="1" x14ac:dyDescent="0.25">
      <c r="A841" s="243"/>
      <c r="B841" s="240"/>
      <c r="C841" s="10" t="s">
        <v>532</v>
      </c>
      <c r="D841" s="162" t="s">
        <v>117</v>
      </c>
      <c r="E841" s="162" t="s">
        <v>428</v>
      </c>
      <c r="F841" s="19">
        <v>1.2350000000000001</v>
      </c>
      <c r="G841" s="163"/>
      <c r="H841" s="163"/>
      <c r="J841" s="224"/>
    </row>
    <row r="842" spans="1:10" ht="21.75" customHeight="1" x14ac:dyDescent="0.25">
      <c r="A842" s="243"/>
      <c r="B842" s="240"/>
      <c r="C842" s="10" t="s">
        <v>427</v>
      </c>
      <c r="D842" s="162" t="s">
        <v>117</v>
      </c>
      <c r="E842" s="162" t="s">
        <v>428</v>
      </c>
      <c r="F842" s="19">
        <v>4.9189999999999996</v>
      </c>
      <c r="G842" s="163"/>
      <c r="H842" s="163"/>
      <c r="J842" s="224"/>
    </row>
    <row r="843" spans="1:10" ht="18" customHeight="1" x14ac:dyDescent="0.2">
      <c r="A843" s="243"/>
      <c r="B843" s="240"/>
      <c r="C843" s="228" t="s">
        <v>8</v>
      </c>
      <c r="D843" s="228"/>
      <c r="E843" s="228"/>
      <c r="F843" s="228"/>
      <c r="G843" s="228"/>
      <c r="H843" s="228"/>
    </row>
    <row r="844" spans="1:10" ht="31.5" customHeight="1" x14ac:dyDescent="0.2">
      <c r="A844" s="243"/>
      <c r="B844" s="240"/>
      <c r="C844" s="10" t="s">
        <v>429</v>
      </c>
      <c r="D844" s="162" t="s">
        <v>18</v>
      </c>
      <c r="E844" s="166" t="s">
        <v>280</v>
      </c>
      <c r="F844" s="14">
        <f>F834/F839</f>
        <v>7544.1700010280229</v>
      </c>
      <c r="G844" s="14"/>
      <c r="H844" s="163"/>
    </row>
    <row r="845" spans="1:10" ht="27.75" customHeight="1" x14ac:dyDescent="0.2">
      <c r="A845" s="243"/>
      <c r="B845" s="240"/>
      <c r="C845" s="10" t="s">
        <v>531</v>
      </c>
      <c r="D845" s="162" t="s">
        <v>18</v>
      </c>
      <c r="E845" s="166" t="s">
        <v>294</v>
      </c>
      <c r="F845" s="14">
        <f>F835/F840</f>
        <v>175.50448571428572</v>
      </c>
      <c r="G845" s="163"/>
      <c r="H845" s="163"/>
    </row>
    <row r="846" spans="1:10" ht="24.6" customHeight="1" x14ac:dyDescent="0.2">
      <c r="A846" s="243"/>
      <c r="B846" s="240"/>
      <c r="C846" s="10" t="s">
        <v>533</v>
      </c>
      <c r="D846" s="162" t="s">
        <v>18</v>
      </c>
      <c r="E846" s="166" t="s">
        <v>280</v>
      </c>
      <c r="F846" s="14">
        <f t="shared" ref="F846:F847" si="30">F836/F841</f>
        <v>2682.0712550607286</v>
      </c>
      <c r="G846" s="163"/>
      <c r="H846" s="163"/>
    </row>
    <row r="847" spans="1:10" ht="20.25" customHeight="1" x14ac:dyDescent="0.2">
      <c r="A847" s="243"/>
      <c r="B847" s="240"/>
      <c r="C847" s="10" t="s">
        <v>430</v>
      </c>
      <c r="D847" s="162" t="s">
        <v>18</v>
      </c>
      <c r="E847" s="166" t="s">
        <v>280</v>
      </c>
      <c r="F847" s="14">
        <f t="shared" si="30"/>
        <v>4410.6265501118114</v>
      </c>
      <c r="G847" s="14"/>
      <c r="H847" s="14"/>
    </row>
    <row r="848" spans="1:10" ht="13.9" customHeight="1" x14ac:dyDescent="0.2">
      <c r="A848" s="243"/>
      <c r="B848" s="240"/>
      <c r="C848" s="228" t="s">
        <v>9</v>
      </c>
      <c r="D848" s="228"/>
      <c r="E848" s="228"/>
      <c r="F848" s="228"/>
      <c r="G848" s="228"/>
      <c r="H848" s="228"/>
    </row>
    <row r="849" spans="1:8" ht="18" customHeight="1" x14ac:dyDescent="0.2">
      <c r="A849" s="243"/>
      <c r="B849" s="240"/>
      <c r="C849" s="144" t="s">
        <v>431</v>
      </c>
      <c r="D849" s="162" t="s">
        <v>20</v>
      </c>
      <c r="E849" s="162" t="s">
        <v>19</v>
      </c>
      <c r="F849" s="162">
        <v>100</v>
      </c>
      <c r="G849" s="162"/>
      <c r="H849" s="162"/>
    </row>
    <row r="850" spans="1:8" ht="18" customHeight="1" x14ac:dyDescent="0.2">
      <c r="A850" s="243"/>
      <c r="B850" s="240"/>
      <c r="C850" s="144" t="s">
        <v>432</v>
      </c>
      <c r="D850" s="162" t="s">
        <v>20</v>
      </c>
      <c r="E850" s="162" t="s">
        <v>19</v>
      </c>
      <c r="F850" s="162">
        <v>100</v>
      </c>
      <c r="G850" s="162"/>
      <c r="H850" s="162"/>
    </row>
    <row r="851" spans="1:8" ht="18" customHeight="1" x14ac:dyDescent="0.2">
      <c r="A851" s="243"/>
      <c r="B851" s="240"/>
      <c r="C851" s="144" t="s">
        <v>433</v>
      </c>
      <c r="D851" s="162" t="s">
        <v>20</v>
      </c>
      <c r="E851" s="162" t="s">
        <v>19</v>
      </c>
      <c r="F851" s="162">
        <v>100</v>
      </c>
      <c r="G851" s="162"/>
      <c r="H851" s="162"/>
    </row>
    <row r="852" spans="1:8" ht="18" customHeight="1" x14ac:dyDescent="0.2">
      <c r="A852" s="244"/>
      <c r="B852" s="241"/>
      <c r="C852" s="144" t="s">
        <v>434</v>
      </c>
      <c r="D852" s="162" t="s">
        <v>20</v>
      </c>
      <c r="E852" s="162" t="s">
        <v>19</v>
      </c>
      <c r="F852" s="162">
        <v>100</v>
      </c>
      <c r="G852" s="162"/>
      <c r="H852" s="162"/>
    </row>
    <row r="853" spans="1:8" ht="15" customHeight="1" x14ac:dyDescent="0.2">
      <c r="A853" s="236" t="s">
        <v>291</v>
      </c>
      <c r="B853" s="236"/>
      <c r="C853" s="236"/>
      <c r="D853" s="236"/>
      <c r="E853" s="236"/>
      <c r="F853" s="236"/>
      <c r="G853" s="236"/>
      <c r="H853" s="236"/>
    </row>
    <row r="854" spans="1:8" ht="14.45" customHeight="1" x14ac:dyDescent="0.2">
      <c r="A854" s="237" t="s">
        <v>31</v>
      </c>
      <c r="B854" s="237"/>
      <c r="C854" s="237"/>
      <c r="D854" s="237"/>
      <c r="E854" s="237"/>
      <c r="F854" s="133">
        <v>2025</v>
      </c>
      <c r="G854" s="133">
        <v>2026</v>
      </c>
      <c r="H854" s="133">
        <v>2027</v>
      </c>
    </row>
    <row r="855" spans="1:8" ht="14.45" customHeight="1" x14ac:dyDescent="0.2">
      <c r="A855" s="237"/>
      <c r="B855" s="237"/>
      <c r="C855" s="237"/>
      <c r="D855" s="237"/>
      <c r="E855" s="237"/>
      <c r="F855" s="134">
        <f>F858+F867</f>
        <v>621.47199999999998</v>
      </c>
      <c r="G855" s="134">
        <f t="shared" ref="G855:H855" si="31">G858+G867</f>
        <v>0</v>
      </c>
      <c r="H855" s="134">
        <f t="shared" si="31"/>
        <v>0</v>
      </c>
    </row>
    <row r="856" spans="1:8" ht="15" customHeight="1" x14ac:dyDescent="0.2">
      <c r="A856" s="230" t="s">
        <v>342</v>
      </c>
      <c r="B856" s="231" t="s">
        <v>213</v>
      </c>
      <c r="C856" s="234" t="str">
        <f>'Додаток 1 2025-2027'!B127</f>
        <v>Проведення технічного обслуговування системи автоматичного відкриття ПРУ м. Южного Одеського району Одеської області</v>
      </c>
      <c r="D856" s="234"/>
      <c r="E856" s="234"/>
      <c r="F856" s="234"/>
      <c r="G856" s="234"/>
      <c r="H856" s="234"/>
    </row>
    <row r="857" spans="1:8" ht="15" customHeight="1" x14ac:dyDescent="0.2">
      <c r="A857" s="230"/>
      <c r="B857" s="231"/>
      <c r="C857" s="235" t="s">
        <v>6</v>
      </c>
      <c r="D857" s="235"/>
      <c r="E857" s="235"/>
      <c r="F857" s="235"/>
      <c r="G857" s="235"/>
      <c r="H857" s="235"/>
    </row>
    <row r="858" spans="1:8" ht="27" customHeight="1" x14ac:dyDescent="0.2">
      <c r="A858" s="230"/>
      <c r="B858" s="231"/>
      <c r="C858" s="84" t="s">
        <v>409</v>
      </c>
      <c r="D858" s="164" t="s">
        <v>159</v>
      </c>
      <c r="E858" s="164" t="s">
        <v>138</v>
      </c>
      <c r="F858" s="90">
        <f>'Додаток 1 2025-2027'!G127</f>
        <v>121.47199999999999</v>
      </c>
      <c r="G858" s="90">
        <f>'Додаток 1 2025-2027'!H127</f>
        <v>0</v>
      </c>
      <c r="H858" s="90">
        <f>'Додаток 1 2025-2027'!I127</f>
        <v>0</v>
      </c>
    </row>
    <row r="859" spans="1:8" ht="15" customHeight="1" x14ac:dyDescent="0.2">
      <c r="A859" s="230"/>
      <c r="B859" s="231"/>
      <c r="C859" s="229" t="s">
        <v>7</v>
      </c>
      <c r="D859" s="229"/>
      <c r="E859" s="229"/>
      <c r="F859" s="229"/>
      <c r="G859" s="229"/>
      <c r="H859" s="229"/>
    </row>
    <row r="860" spans="1:8" ht="15" customHeight="1" x14ac:dyDescent="0.2">
      <c r="A860" s="230"/>
      <c r="B860" s="231"/>
      <c r="C860" s="104" t="s">
        <v>230</v>
      </c>
      <c r="D860" s="164" t="s">
        <v>117</v>
      </c>
      <c r="E860" s="164" t="s">
        <v>11</v>
      </c>
      <c r="F860" s="73">
        <v>52</v>
      </c>
      <c r="G860" s="90"/>
      <c r="H860" s="73"/>
    </row>
    <row r="861" spans="1:8" ht="15" customHeight="1" x14ac:dyDescent="0.2">
      <c r="A861" s="230"/>
      <c r="B861" s="231"/>
      <c r="C861" s="229" t="s">
        <v>8</v>
      </c>
      <c r="D861" s="229"/>
      <c r="E861" s="229"/>
      <c r="F861" s="229"/>
      <c r="G861" s="229"/>
      <c r="H861" s="229"/>
    </row>
    <row r="862" spans="1:8" ht="15" customHeight="1" x14ac:dyDescent="0.2">
      <c r="A862" s="230"/>
      <c r="B862" s="231"/>
      <c r="C862" s="104" t="s">
        <v>231</v>
      </c>
      <c r="D862" s="164" t="s">
        <v>18</v>
      </c>
      <c r="E862" s="164" t="s">
        <v>275</v>
      </c>
      <c r="F862" s="90">
        <f>F858/F860</f>
        <v>2.3359999999999999</v>
      </c>
      <c r="G862" s="65"/>
      <c r="H862" s="90"/>
    </row>
    <row r="863" spans="1:8" ht="15" customHeight="1" x14ac:dyDescent="0.2">
      <c r="A863" s="230"/>
      <c r="B863" s="231"/>
      <c r="C863" s="235" t="s">
        <v>9</v>
      </c>
      <c r="D863" s="235"/>
      <c r="E863" s="235"/>
      <c r="F863" s="235"/>
      <c r="G863" s="235"/>
      <c r="H863" s="235"/>
    </row>
    <row r="864" spans="1:8" ht="15" customHeight="1" x14ac:dyDescent="0.2">
      <c r="A864" s="230"/>
      <c r="B864" s="231"/>
      <c r="C864" s="104" t="s">
        <v>232</v>
      </c>
      <c r="D864" s="165" t="s">
        <v>20</v>
      </c>
      <c r="E864" s="165" t="s">
        <v>19</v>
      </c>
      <c r="F864" s="165">
        <v>100</v>
      </c>
      <c r="G864" s="165"/>
      <c r="H864" s="165"/>
    </row>
    <row r="865" spans="1:8" ht="15" customHeight="1" x14ac:dyDescent="0.2">
      <c r="A865" s="230" t="s">
        <v>451</v>
      </c>
      <c r="B865" s="232" t="s">
        <v>456</v>
      </c>
      <c r="C865" s="234" t="str">
        <f>'Додаток 1 2025-2027'!B128</f>
        <v xml:space="preserve">Забезпечення оплати житлово-комунальних послуг за тимчасове розміщення внутрішньо переміщених осіб, у період воєнного стану </v>
      </c>
      <c r="D865" s="234"/>
      <c r="E865" s="234"/>
      <c r="F865" s="234"/>
      <c r="G865" s="234"/>
      <c r="H865" s="234"/>
    </row>
    <row r="866" spans="1:8" ht="15" customHeight="1" x14ac:dyDescent="0.2">
      <c r="A866" s="230"/>
      <c r="B866" s="232"/>
      <c r="C866" s="235" t="s">
        <v>6</v>
      </c>
      <c r="D866" s="235"/>
      <c r="E866" s="235"/>
      <c r="F866" s="235"/>
      <c r="G866" s="235"/>
      <c r="H866" s="235"/>
    </row>
    <row r="867" spans="1:8" ht="20.25" customHeight="1" x14ac:dyDescent="0.2">
      <c r="A867" s="230"/>
      <c r="B867" s="232"/>
      <c r="C867" s="84" t="s">
        <v>452</v>
      </c>
      <c r="D867" s="162" t="s">
        <v>455</v>
      </c>
      <c r="E867" s="164" t="s">
        <v>138</v>
      </c>
      <c r="F867" s="90">
        <f>'Додаток 1 2025-2027'!G128</f>
        <v>500</v>
      </c>
      <c r="G867" s="90">
        <f>'Додаток 1 2025-2027'!H136</f>
        <v>0</v>
      </c>
      <c r="H867" s="90">
        <f>'Додаток 1 2025-2027'!I136</f>
        <v>0</v>
      </c>
    </row>
    <row r="868" spans="1:8" ht="15" customHeight="1" x14ac:dyDescent="0.2">
      <c r="A868" s="230"/>
      <c r="B868" s="232"/>
      <c r="C868" s="229" t="s">
        <v>7</v>
      </c>
      <c r="D868" s="229"/>
      <c r="E868" s="229"/>
      <c r="F868" s="229"/>
      <c r="G868" s="229"/>
      <c r="H868" s="229"/>
    </row>
    <row r="869" spans="1:8" ht="27.75" customHeight="1" x14ac:dyDescent="0.2">
      <c r="A869" s="230"/>
      <c r="B869" s="232"/>
      <c r="C869" s="104" t="s">
        <v>453</v>
      </c>
      <c r="D869" s="162" t="s">
        <v>455</v>
      </c>
      <c r="E869" s="164" t="s">
        <v>458</v>
      </c>
      <c r="F869" s="73">
        <v>28</v>
      </c>
      <c r="G869" s="90"/>
      <c r="H869" s="73"/>
    </row>
    <row r="870" spans="1:8" ht="15" customHeight="1" x14ac:dyDescent="0.2">
      <c r="A870" s="230"/>
      <c r="B870" s="232"/>
      <c r="C870" s="229" t="s">
        <v>8</v>
      </c>
      <c r="D870" s="229"/>
      <c r="E870" s="229"/>
      <c r="F870" s="229"/>
      <c r="G870" s="229"/>
      <c r="H870" s="229"/>
    </row>
    <row r="871" spans="1:8" ht="31.5" customHeight="1" x14ac:dyDescent="0.2">
      <c r="A871" s="230"/>
      <c r="B871" s="232"/>
      <c r="C871" s="104" t="s">
        <v>454</v>
      </c>
      <c r="D871" s="164" t="s">
        <v>18</v>
      </c>
      <c r="E871" s="164" t="s">
        <v>459</v>
      </c>
      <c r="F871" s="90">
        <f>F867/F869</f>
        <v>17.857142857142858</v>
      </c>
      <c r="G871" s="65"/>
      <c r="H871" s="90"/>
    </row>
    <row r="872" spans="1:8" ht="15" customHeight="1" x14ac:dyDescent="0.2">
      <c r="A872" s="230"/>
      <c r="B872" s="232"/>
      <c r="C872" s="235" t="s">
        <v>9</v>
      </c>
      <c r="D872" s="235"/>
      <c r="E872" s="235"/>
      <c r="F872" s="235"/>
      <c r="G872" s="235"/>
      <c r="H872" s="235"/>
    </row>
    <row r="873" spans="1:8" ht="28.5" customHeight="1" x14ac:dyDescent="0.2">
      <c r="A873" s="230"/>
      <c r="B873" s="232"/>
      <c r="C873" s="104" t="s">
        <v>457</v>
      </c>
      <c r="D873" s="165" t="s">
        <v>20</v>
      </c>
      <c r="E873" s="165" t="s">
        <v>19</v>
      </c>
      <c r="F873" s="165">
        <v>100</v>
      </c>
      <c r="G873" s="165"/>
      <c r="H873" s="165"/>
    </row>
    <row r="874" spans="1:8" ht="15" customHeight="1" x14ac:dyDescent="0.2">
      <c r="A874" s="147"/>
      <c r="B874" s="148"/>
      <c r="C874" s="149"/>
      <c r="D874" s="150"/>
      <c r="E874" s="150"/>
      <c r="F874" s="150"/>
      <c r="G874" s="150"/>
      <c r="H874" s="150"/>
    </row>
    <row r="876" spans="1:8" x14ac:dyDescent="0.2">
      <c r="B876" s="170" t="s">
        <v>545</v>
      </c>
      <c r="D876" s="170" t="s">
        <v>546</v>
      </c>
    </row>
  </sheetData>
  <mergeCells count="666">
    <mergeCell ref="C756:H756"/>
    <mergeCell ref="C757:H757"/>
    <mergeCell ref="C759:H759"/>
    <mergeCell ref="C761:H761"/>
    <mergeCell ref="C763:H763"/>
    <mergeCell ref="C738:H738"/>
    <mergeCell ref="C739:H739"/>
    <mergeCell ref="C741:H741"/>
    <mergeCell ref="A726:A734"/>
    <mergeCell ref="B726:B734"/>
    <mergeCell ref="C726:H726"/>
    <mergeCell ref="C727:H727"/>
    <mergeCell ref="C729:H729"/>
    <mergeCell ref="C731:H731"/>
    <mergeCell ref="C733:H733"/>
    <mergeCell ref="C750:H750"/>
    <mergeCell ref="C752:H752"/>
    <mergeCell ref="C754:H754"/>
    <mergeCell ref="A756:A764"/>
    <mergeCell ref="B756:B764"/>
    <mergeCell ref="B233:B241"/>
    <mergeCell ref="C233:H233"/>
    <mergeCell ref="C234:H234"/>
    <mergeCell ref="C236:H236"/>
    <mergeCell ref="C238:H238"/>
    <mergeCell ref="C240:H240"/>
    <mergeCell ref="A233:A241"/>
    <mergeCell ref="A242:A250"/>
    <mergeCell ref="B242:B250"/>
    <mergeCell ref="C242:H242"/>
    <mergeCell ref="C243:H243"/>
    <mergeCell ref="C245:H245"/>
    <mergeCell ref="C247:H247"/>
    <mergeCell ref="C249:H249"/>
    <mergeCell ref="A564:A572"/>
    <mergeCell ref="B564:B572"/>
    <mergeCell ref="C564:H564"/>
    <mergeCell ref="C565:H565"/>
    <mergeCell ref="C567:H567"/>
    <mergeCell ref="A389:A397"/>
    <mergeCell ref="B389:B397"/>
    <mergeCell ref="C389:H389"/>
    <mergeCell ref="C390:H390"/>
    <mergeCell ref="C392:H392"/>
    <mergeCell ref="C394:H394"/>
    <mergeCell ref="C396:H396"/>
    <mergeCell ref="A398:A406"/>
    <mergeCell ref="B398:B406"/>
    <mergeCell ref="C398:H398"/>
    <mergeCell ref="C399:H399"/>
    <mergeCell ref="C401:H401"/>
    <mergeCell ref="C403:H403"/>
    <mergeCell ref="C405:H405"/>
    <mergeCell ref="A417:H417"/>
    <mergeCell ref="C569:H569"/>
    <mergeCell ref="C488:H488"/>
    <mergeCell ref="C490:H490"/>
    <mergeCell ref="A474:A482"/>
    <mergeCell ref="B474:B482"/>
    <mergeCell ref="C474:H474"/>
    <mergeCell ref="C475:H475"/>
    <mergeCell ref="C477:H477"/>
    <mergeCell ref="C479:H479"/>
    <mergeCell ref="C481:H481"/>
    <mergeCell ref="A483:A491"/>
    <mergeCell ref="B483:B491"/>
    <mergeCell ref="C483:H483"/>
    <mergeCell ref="C484:H484"/>
    <mergeCell ref="C486:H486"/>
    <mergeCell ref="A802:E803"/>
    <mergeCell ref="A804:A812"/>
    <mergeCell ref="B804:B812"/>
    <mergeCell ref="C804:H804"/>
    <mergeCell ref="C805:H805"/>
    <mergeCell ref="C807:H807"/>
    <mergeCell ref="C809:H809"/>
    <mergeCell ref="C811:H811"/>
    <mergeCell ref="C636:H636"/>
    <mergeCell ref="C637:H637"/>
    <mergeCell ref="C639:H639"/>
    <mergeCell ref="C641:H641"/>
    <mergeCell ref="C643:H643"/>
    <mergeCell ref="A636:A644"/>
    <mergeCell ref="A747:A755"/>
    <mergeCell ref="B747:B755"/>
    <mergeCell ref="C747:H747"/>
    <mergeCell ref="C748:H748"/>
    <mergeCell ref="A765:A773"/>
    <mergeCell ref="B765:B773"/>
    <mergeCell ref="C765:H765"/>
    <mergeCell ref="A801:H801"/>
    <mergeCell ref="A738:A746"/>
    <mergeCell ref="B738:B746"/>
    <mergeCell ref="A813:A821"/>
    <mergeCell ref="B813:B821"/>
    <mergeCell ref="C571:H571"/>
    <mergeCell ref="C540:H540"/>
    <mergeCell ref="C542:H542"/>
    <mergeCell ref="A708:A716"/>
    <mergeCell ref="B708:B716"/>
    <mergeCell ref="C708:H708"/>
    <mergeCell ref="C709:H709"/>
    <mergeCell ref="C711:H711"/>
    <mergeCell ref="C713:H713"/>
    <mergeCell ref="C715:H715"/>
    <mergeCell ref="C546:H546"/>
    <mergeCell ref="C547:H547"/>
    <mergeCell ref="B609:B617"/>
    <mergeCell ref="C610:H610"/>
    <mergeCell ref="C612:H612"/>
    <mergeCell ref="C614:H614"/>
    <mergeCell ref="C616:H616"/>
    <mergeCell ref="A609:A617"/>
    <mergeCell ref="B591:B599"/>
    <mergeCell ref="C591:H591"/>
    <mergeCell ref="C592:H592"/>
    <mergeCell ref="C594:H594"/>
    <mergeCell ref="C823:H823"/>
    <mergeCell ref="C825:H825"/>
    <mergeCell ref="C827:H827"/>
    <mergeCell ref="C829:H829"/>
    <mergeCell ref="B822:B830"/>
    <mergeCell ref="C813:H813"/>
    <mergeCell ref="C814:H814"/>
    <mergeCell ref="C816:H816"/>
    <mergeCell ref="C818:H818"/>
    <mergeCell ref="C820:H820"/>
    <mergeCell ref="A206:A214"/>
    <mergeCell ref="C856:H856"/>
    <mergeCell ref="C857:H857"/>
    <mergeCell ref="B335:B343"/>
    <mergeCell ref="C335:H335"/>
    <mergeCell ref="C336:H336"/>
    <mergeCell ref="C338:H338"/>
    <mergeCell ref="C340:H340"/>
    <mergeCell ref="C342:H342"/>
    <mergeCell ref="A335:A343"/>
    <mergeCell ref="B362:B370"/>
    <mergeCell ref="C362:H362"/>
    <mergeCell ref="C365:H365"/>
    <mergeCell ref="C367:H367"/>
    <mergeCell ref="C369:H369"/>
    <mergeCell ref="A519:A527"/>
    <mergeCell ref="B519:B527"/>
    <mergeCell ref="C519:H519"/>
    <mergeCell ref="A353:A361"/>
    <mergeCell ref="B353:B361"/>
    <mergeCell ref="C356:H356"/>
    <mergeCell ref="C358:H358"/>
    <mergeCell ref="C360:H360"/>
    <mergeCell ref="B636:B644"/>
    <mergeCell ref="C353:H353"/>
    <mergeCell ref="C354:H354"/>
    <mergeCell ref="A853:H853"/>
    <mergeCell ref="A854:E855"/>
    <mergeCell ref="C520:H520"/>
    <mergeCell ref="C522:H522"/>
    <mergeCell ref="C524:H524"/>
    <mergeCell ref="C526:H526"/>
    <mergeCell ref="A528:A536"/>
    <mergeCell ref="B528:B536"/>
    <mergeCell ref="C528:H528"/>
    <mergeCell ref="C529:H529"/>
    <mergeCell ref="C531:H531"/>
    <mergeCell ref="C533:H533"/>
    <mergeCell ref="C535:H535"/>
    <mergeCell ref="C538:H538"/>
    <mergeCell ref="A537:A545"/>
    <mergeCell ref="B537:B545"/>
    <mergeCell ref="C537:H537"/>
    <mergeCell ref="C574:H574"/>
    <mergeCell ref="C576:H576"/>
    <mergeCell ref="A501:A509"/>
    <mergeCell ref="B510:B518"/>
    <mergeCell ref="C510:H510"/>
    <mergeCell ref="B326:B334"/>
    <mergeCell ref="C326:H326"/>
    <mergeCell ref="C327:H327"/>
    <mergeCell ref="C329:H329"/>
    <mergeCell ref="C331:H331"/>
    <mergeCell ref="C333:H333"/>
    <mergeCell ref="A326:A334"/>
    <mergeCell ref="A344:A352"/>
    <mergeCell ref="B344:B352"/>
    <mergeCell ref="C344:H344"/>
    <mergeCell ref="C345:H345"/>
    <mergeCell ref="C347:H347"/>
    <mergeCell ref="C349:H349"/>
    <mergeCell ref="C351:H351"/>
    <mergeCell ref="B308:B316"/>
    <mergeCell ref="C308:H308"/>
    <mergeCell ref="C309:H309"/>
    <mergeCell ref="C311:H311"/>
    <mergeCell ref="C313:H313"/>
    <mergeCell ref="C315:H315"/>
    <mergeCell ref="A308:A316"/>
    <mergeCell ref="B317:B325"/>
    <mergeCell ref="C317:H317"/>
    <mergeCell ref="C318:H318"/>
    <mergeCell ref="C320:H320"/>
    <mergeCell ref="C322:H322"/>
    <mergeCell ref="C324:H324"/>
    <mergeCell ref="A317:A325"/>
    <mergeCell ref="A290:A298"/>
    <mergeCell ref="B290:B298"/>
    <mergeCell ref="C290:H290"/>
    <mergeCell ref="C291:H291"/>
    <mergeCell ref="C293:H293"/>
    <mergeCell ref="C295:H295"/>
    <mergeCell ref="C297:H297"/>
    <mergeCell ref="A299:A307"/>
    <mergeCell ref="B299:B307"/>
    <mergeCell ref="C299:H299"/>
    <mergeCell ref="C300:H300"/>
    <mergeCell ref="C302:H302"/>
    <mergeCell ref="C304:H304"/>
    <mergeCell ref="C306:H306"/>
    <mergeCell ref="C284:H284"/>
    <mergeCell ref="C286:H286"/>
    <mergeCell ref="C288:H288"/>
    <mergeCell ref="A281:A289"/>
    <mergeCell ref="B281:B289"/>
    <mergeCell ref="B272:B280"/>
    <mergeCell ref="C272:H272"/>
    <mergeCell ref="C273:H273"/>
    <mergeCell ref="C275:H275"/>
    <mergeCell ref="C277:H277"/>
    <mergeCell ref="C279:H279"/>
    <mergeCell ref="A272:A280"/>
    <mergeCell ref="A263:A271"/>
    <mergeCell ref="B263:B271"/>
    <mergeCell ref="C263:H263"/>
    <mergeCell ref="C264:H264"/>
    <mergeCell ref="C266:H266"/>
    <mergeCell ref="C268:H268"/>
    <mergeCell ref="C270:H270"/>
    <mergeCell ref="C281:H281"/>
    <mergeCell ref="C282:H282"/>
    <mergeCell ref="B254:B262"/>
    <mergeCell ref="C254:H254"/>
    <mergeCell ref="C255:H255"/>
    <mergeCell ref="C257:H257"/>
    <mergeCell ref="C259:H259"/>
    <mergeCell ref="C261:H261"/>
    <mergeCell ref="A254:A262"/>
    <mergeCell ref="B62:B70"/>
    <mergeCell ref="C62:H62"/>
    <mergeCell ref="C63:H63"/>
    <mergeCell ref="C65:H65"/>
    <mergeCell ref="C67:H67"/>
    <mergeCell ref="C69:H69"/>
    <mergeCell ref="A62:A70"/>
    <mergeCell ref="C96:H96"/>
    <mergeCell ref="B98:B106"/>
    <mergeCell ref="C71:H71"/>
    <mergeCell ref="C72:H72"/>
    <mergeCell ref="C74:H74"/>
    <mergeCell ref="C76:H76"/>
    <mergeCell ref="C78:H78"/>
    <mergeCell ref="B80:B88"/>
    <mergeCell ref="C80:H80"/>
    <mergeCell ref="C81:H81"/>
    <mergeCell ref="C45:H45"/>
    <mergeCell ref="C47:H47"/>
    <mergeCell ref="C49:H49"/>
    <mergeCell ref="C51:H51"/>
    <mergeCell ref="A44:A52"/>
    <mergeCell ref="B53:B61"/>
    <mergeCell ref="C53:H53"/>
    <mergeCell ref="C54:H54"/>
    <mergeCell ref="C56:H56"/>
    <mergeCell ref="C58:H58"/>
    <mergeCell ref="C60:H60"/>
    <mergeCell ref="A53:A61"/>
    <mergeCell ref="B44:B52"/>
    <mergeCell ref="C44:H44"/>
    <mergeCell ref="A663:A671"/>
    <mergeCell ref="B663:B671"/>
    <mergeCell ref="C663:H663"/>
    <mergeCell ref="C664:H664"/>
    <mergeCell ref="C666:H666"/>
    <mergeCell ref="C668:H668"/>
    <mergeCell ref="C670:H670"/>
    <mergeCell ref="B600:B608"/>
    <mergeCell ref="C600:H600"/>
    <mergeCell ref="C601:H601"/>
    <mergeCell ref="C603:H603"/>
    <mergeCell ref="C605:H605"/>
    <mergeCell ref="C607:H607"/>
    <mergeCell ref="C609:H609"/>
    <mergeCell ref="A645:A653"/>
    <mergeCell ref="B645:B653"/>
    <mergeCell ref="C645:H645"/>
    <mergeCell ref="C646:H646"/>
    <mergeCell ref="C648:H648"/>
    <mergeCell ref="C650:H650"/>
    <mergeCell ref="C652:H652"/>
    <mergeCell ref="A654:A662"/>
    <mergeCell ref="B654:B662"/>
    <mergeCell ref="C654:H654"/>
    <mergeCell ref="B573:B581"/>
    <mergeCell ref="C573:H573"/>
    <mergeCell ref="A573:A581"/>
    <mergeCell ref="A582:A590"/>
    <mergeCell ref="A591:A599"/>
    <mergeCell ref="A600:A608"/>
    <mergeCell ref="B627:B635"/>
    <mergeCell ref="C627:H627"/>
    <mergeCell ref="C628:H628"/>
    <mergeCell ref="C630:H630"/>
    <mergeCell ref="C632:H632"/>
    <mergeCell ref="C634:H634"/>
    <mergeCell ref="A627:A635"/>
    <mergeCell ref="C578:H578"/>
    <mergeCell ref="C580:H580"/>
    <mergeCell ref="B582:B590"/>
    <mergeCell ref="C582:H582"/>
    <mergeCell ref="C583:H583"/>
    <mergeCell ref="C585:H585"/>
    <mergeCell ref="C587:H587"/>
    <mergeCell ref="C589:H589"/>
    <mergeCell ref="C596:H596"/>
    <mergeCell ref="C598:H598"/>
    <mergeCell ref="A618:A626"/>
    <mergeCell ref="C504:H504"/>
    <mergeCell ref="C544:H544"/>
    <mergeCell ref="A546:A554"/>
    <mergeCell ref="B546:B554"/>
    <mergeCell ref="C511:H511"/>
    <mergeCell ref="C513:H513"/>
    <mergeCell ref="C506:H506"/>
    <mergeCell ref="C508:H508"/>
    <mergeCell ref="C515:H515"/>
    <mergeCell ref="C517:H517"/>
    <mergeCell ref="A510:A518"/>
    <mergeCell ref="C454:H454"/>
    <mergeCell ref="A438:A446"/>
    <mergeCell ref="B438:B446"/>
    <mergeCell ref="C438:H438"/>
    <mergeCell ref="C439:H439"/>
    <mergeCell ref="C441:H441"/>
    <mergeCell ref="C443:H443"/>
    <mergeCell ref="C445:H445"/>
    <mergeCell ref="A465:A473"/>
    <mergeCell ref="B465:B473"/>
    <mergeCell ref="C465:H465"/>
    <mergeCell ref="C466:H466"/>
    <mergeCell ref="C468:H468"/>
    <mergeCell ref="C470:H470"/>
    <mergeCell ref="C472:H472"/>
    <mergeCell ref="A456:A464"/>
    <mergeCell ref="B456:B464"/>
    <mergeCell ref="C456:H456"/>
    <mergeCell ref="C457:H457"/>
    <mergeCell ref="C459:H459"/>
    <mergeCell ref="C461:H461"/>
    <mergeCell ref="C463:H463"/>
    <mergeCell ref="C452:H452"/>
    <mergeCell ref="A26:A34"/>
    <mergeCell ref="B26:B34"/>
    <mergeCell ref="C26:H26"/>
    <mergeCell ref="C27:H27"/>
    <mergeCell ref="C29:H29"/>
    <mergeCell ref="C31:H31"/>
    <mergeCell ref="C33:H33"/>
    <mergeCell ref="B35:B43"/>
    <mergeCell ref="C35:H35"/>
    <mergeCell ref="C36:H36"/>
    <mergeCell ref="C38:H38"/>
    <mergeCell ref="C40:H40"/>
    <mergeCell ref="C42:H42"/>
    <mergeCell ref="A35:A43"/>
    <mergeCell ref="A2:H3"/>
    <mergeCell ref="A8:A16"/>
    <mergeCell ref="B8:B16"/>
    <mergeCell ref="A7:D7"/>
    <mergeCell ref="A17:A25"/>
    <mergeCell ref="B17:B25"/>
    <mergeCell ref="C17:H17"/>
    <mergeCell ref="C18:H18"/>
    <mergeCell ref="C20:H20"/>
    <mergeCell ref="C22:H22"/>
    <mergeCell ref="C24:H24"/>
    <mergeCell ref="C8:H8"/>
    <mergeCell ref="C11:H11"/>
    <mergeCell ref="C9:H9"/>
    <mergeCell ref="C13:H13"/>
    <mergeCell ref="C15:H15"/>
    <mergeCell ref="A6:H6"/>
    <mergeCell ref="A5:D5"/>
    <mergeCell ref="C83:H83"/>
    <mergeCell ref="C85:H85"/>
    <mergeCell ref="C87:H87"/>
    <mergeCell ref="C98:H98"/>
    <mergeCell ref="C99:H99"/>
    <mergeCell ref="C101:H101"/>
    <mergeCell ref="C103:H103"/>
    <mergeCell ref="C105:H105"/>
    <mergeCell ref="B71:B79"/>
    <mergeCell ref="C92:H92"/>
    <mergeCell ref="C94:H94"/>
    <mergeCell ref="A71:A79"/>
    <mergeCell ref="A80:A88"/>
    <mergeCell ref="A89:A97"/>
    <mergeCell ref="A98:A106"/>
    <mergeCell ref="B215:B223"/>
    <mergeCell ref="C215:H215"/>
    <mergeCell ref="C216:H216"/>
    <mergeCell ref="C218:H218"/>
    <mergeCell ref="C220:H220"/>
    <mergeCell ref="C222:H222"/>
    <mergeCell ref="C117:H117"/>
    <mergeCell ref="C119:H119"/>
    <mergeCell ref="C121:H121"/>
    <mergeCell ref="C123:H123"/>
    <mergeCell ref="B125:B133"/>
    <mergeCell ref="C125:H125"/>
    <mergeCell ref="C126:H126"/>
    <mergeCell ref="B89:B97"/>
    <mergeCell ref="C89:H89"/>
    <mergeCell ref="C90:H90"/>
    <mergeCell ref="C107:H107"/>
    <mergeCell ref="C108:H108"/>
    <mergeCell ref="C110:H110"/>
    <mergeCell ref="C112:H112"/>
    <mergeCell ref="C114:H114"/>
    <mergeCell ref="A107:A115"/>
    <mergeCell ref="B107:B115"/>
    <mergeCell ref="B116:B124"/>
    <mergeCell ref="C116:H116"/>
    <mergeCell ref="C128:H128"/>
    <mergeCell ref="C130:H130"/>
    <mergeCell ref="C132:H132"/>
    <mergeCell ref="A116:A124"/>
    <mergeCell ref="A125:A133"/>
    <mergeCell ref="B134:B142"/>
    <mergeCell ref="C134:H134"/>
    <mergeCell ref="C135:H135"/>
    <mergeCell ref="C137:H137"/>
    <mergeCell ref="C139:H139"/>
    <mergeCell ref="C141:H141"/>
    <mergeCell ref="A134:A142"/>
    <mergeCell ref="B143:B151"/>
    <mergeCell ref="C143:H143"/>
    <mergeCell ref="C144:H144"/>
    <mergeCell ref="C146:H146"/>
    <mergeCell ref="C148:H148"/>
    <mergeCell ref="C150:H150"/>
    <mergeCell ref="C164:H164"/>
    <mergeCell ref="C166:H166"/>
    <mergeCell ref="A143:A151"/>
    <mergeCell ref="B152:B160"/>
    <mergeCell ref="C152:H152"/>
    <mergeCell ref="C153:H153"/>
    <mergeCell ref="C155:H155"/>
    <mergeCell ref="C157:H157"/>
    <mergeCell ref="C159:H159"/>
    <mergeCell ref="A152:A160"/>
    <mergeCell ref="B170:B178"/>
    <mergeCell ref="C170:H170"/>
    <mergeCell ref="A161:A169"/>
    <mergeCell ref="C204:H204"/>
    <mergeCell ref="A251:H251"/>
    <mergeCell ref="C186:H186"/>
    <mergeCell ref="A179:A187"/>
    <mergeCell ref="B188:B196"/>
    <mergeCell ref="C188:H188"/>
    <mergeCell ref="C189:H189"/>
    <mergeCell ref="C191:H191"/>
    <mergeCell ref="C193:H193"/>
    <mergeCell ref="C195:H195"/>
    <mergeCell ref="A188:A196"/>
    <mergeCell ref="C182:H182"/>
    <mergeCell ref="C184:H184"/>
    <mergeCell ref="C211:H211"/>
    <mergeCell ref="C213:H213"/>
    <mergeCell ref="C173:H173"/>
    <mergeCell ref="C175:H175"/>
    <mergeCell ref="C177:H177"/>
    <mergeCell ref="B161:B169"/>
    <mergeCell ref="C161:H161"/>
    <mergeCell ref="C162:H162"/>
    <mergeCell ref="C618:H618"/>
    <mergeCell ref="C168:H168"/>
    <mergeCell ref="A170:A178"/>
    <mergeCell ref="B224:B232"/>
    <mergeCell ref="C224:H224"/>
    <mergeCell ref="C225:H225"/>
    <mergeCell ref="C227:H227"/>
    <mergeCell ref="C229:H229"/>
    <mergeCell ref="C231:H231"/>
    <mergeCell ref="A215:A223"/>
    <mergeCell ref="A224:A232"/>
    <mergeCell ref="B179:B187"/>
    <mergeCell ref="A197:A205"/>
    <mergeCell ref="B206:B214"/>
    <mergeCell ref="C206:H206"/>
    <mergeCell ref="C207:H207"/>
    <mergeCell ref="C209:H209"/>
    <mergeCell ref="C179:H179"/>
    <mergeCell ref="C180:H180"/>
    <mergeCell ref="C197:H197"/>
    <mergeCell ref="C198:H198"/>
    <mergeCell ref="C200:H200"/>
    <mergeCell ref="C202:H202"/>
    <mergeCell ref="A407:A416"/>
    <mergeCell ref="B407:B416"/>
    <mergeCell ref="C171:H171"/>
    <mergeCell ref="C363:H363"/>
    <mergeCell ref="B618:B626"/>
    <mergeCell ref="C619:H619"/>
    <mergeCell ref="C621:H621"/>
    <mergeCell ref="C623:H623"/>
    <mergeCell ref="C625:H625"/>
    <mergeCell ref="A252:E253"/>
    <mergeCell ref="B197:B205"/>
    <mergeCell ref="A418:E419"/>
    <mergeCell ref="A420:A428"/>
    <mergeCell ref="B420:B428"/>
    <mergeCell ref="C420:H420"/>
    <mergeCell ref="C421:H421"/>
    <mergeCell ref="C423:H423"/>
    <mergeCell ref="C425:H425"/>
    <mergeCell ref="C427:H427"/>
    <mergeCell ref="A447:A455"/>
    <mergeCell ref="B447:B455"/>
    <mergeCell ref="C447:H447"/>
    <mergeCell ref="C448:H448"/>
    <mergeCell ref="C450:H450"/>
    <mergeCell ref="C501:H501"/>
    <mergeCell ref="C502:H502"/>
    <mergeCell ref="A362:A370"/>
    <mergeCell ref="A429:A437"/>
    <mergeCell ref="B429:B437"/>
    <mergeCell ref="C429:H429"/>
    <mergeCell ref="C430:H430"/>
    <mergeCell ref="C432:H432"/>
    <mergeCell ref="C434:H434"/>
    <mergeCell ref="C436:H436"/>
    <mergeCell ref="A371:A379"/>
    <mergeCell ref="B371:B379"/>
    <mergeCell ref="C371:H371"/>
    <mergeCell ref="C372:H372"/>
    <mergeCell ref="C374:H374"/>
    <mergeCell ref="C376:H376"/>
    <mergeCell ref="C378:H378"/>
    <mergeCell ref="A380:A388"/>
    <mergeCell ref="B380:B388"/>
    <mergeCell ref="C380:H380"/>
    <mergeCell ref="C381:H381"/>
    <mergeCell ref="C383:H383"/>
    <mergeCell ref="C385:H385"/>
    <mergeCell ref="C387:H387"/>
    <mergeCell ref="C407:H407"/>
    <mergeCell ref="A822:A830"/>
    <mergeCell ref="C822:H822"/>
    <mergeCell ref="C655:H655"/>
    <mergeCell ref="C657:H657"/>
    <mergeCell ref="C659:H659"/>
    <mergeCell ref="C661:H661"/>
    <mergeCell ref="A492:A500"/>
    <mergeCell ref="B492:B500"/>
    <mergeCell ref="C492:H492"/>
    <mergeCell ref="C493:H493"/>
    <mergeCell ref="C495:H495"/>
    <mergeCell ref="C497:H497"/>
    <mergeCell ref="C499:H499"/>
    <mergeCell ref="B555:B563"/>
    <mergeCell ref="C555:H555"/>
    <mergeCell ref="C556:H556"/>
    <mergeCell ref="C558:H558"/>
    <mergeCell ref="C560:H560"/>
    <mergeCell ref="C562:H562"/>
    <mergeCell ref="A555:A563"/>
    <mergeCell ref="C549:H549"/>
    <mergeCell ref="C551:H551"/>
    <mergeCell ref="C553:H553"/>
    <mergeCell ref="B501:B509"/>
    <mergeCell ref="A865:A873"/>
    <mergeCell ref="B865:B873"/>
    <mergeCell ref="C865:H865"/>
    <mergeCell ref="C866:H866"/>
    <mergeCell ref="C868:H868"/>
    <mergeCell ref="C870:H870"/>
    <mergeCell ref="C872:H872"/>
    <mergeCell ref="A831:A852"/>
    <mergeCell ref="D833:D837"/>
    <mergeCell ref="B831:B852"/>
    <mergeCell ref="A856:A864"/>
    <mergeCell ref="B856:B864"/>
    <mergeCell ref="C859:H859"/>
    <mergeCell ref="C861:H861"/>
    <mergeCell ref="C863:H863"/>
    <mergeCell ref="C838:H838"/>
    <mergeCell ref="C843:H843"/>
    <mergeCell ref="C848:H848"/>
    <mergeCell ref="C831:H831"/>
    <mergeCell ref="C832:H832"/>
    <mergeCell ref="B672:B680"/>
    <mergeCell ref="C672:H672"/>
    <mergeCell ref="C673:H673"/>
    <mergeCell ref="C675:H675"/>
    <mergeCell ref="C677:H677"/>
    <mergeCell ref="C679:H679"/>
    <mergeCell ref="A699:A707"/>
    <mergeCell ref="B699:B707"/>
    <mergeCell ref="C699:H699"/>
    <mergeCell ref="C700:H700"/>
    <mergeCell ref="C702:H702"/>
    <mergeCell ref="C704:H704"/>
    <mergeCell ref="C706:H706"/>
    <mergeCell ref="A681:A689"/>
    <mergeCell ref="B681:B689"/>
    <mergeCell ref="C681:H681"/>
    <mergeCell ref="C682:H682"/>
    <mergeCell ref="C684:H684"/>
    <mergeCell ref="C686:H686"/>
    <mergeCell ref="C688:H688"/>
    <mergeCell ref="A690:A698"/>
    <mergeCell ref="B690:B698"/>
    <mergeCell ref="C690:H690"/>
    <mergeCell ref="A792:A800"/>
    <mergeCell ref="B792:B800"/>
    <mergeCell ref="C792:H792"/>
    <mergeCell ref="C793:H793"/>
    <mergeCell ref="C795:H795"/>
    <mergeCell ref="C797:H797"/>
    <mergeCell ref="C799:H799"/>
    <mergeCell ref="A774:A782"/>
    <mergeCell ref="B774:B782"/>
    <mergeCell ref="C774:H774"/>
    <mergeCell ref="C775:H775"/>
    <mergeCell ref="C777:H777"/>
    <mergeCell ref="C779:H779"/>
    <mergeCell ref="C781:H781"/>
    <mergeCell ref="A783:A791"/>
    <mergeCell ref="B783:B791"/>
    <mergeCell ref="C783:H783"/>
    <mergeCell ref="C784:H784"/>
    <mergeCell ref="C786:H786"/>
    <mergeCell ref="C788:H788"/>
    <mergeCell ref="C790:H790"/>
    <mergeCell ref="C408:H408"/>
    <mergeCell ref="C411:H411"/>
    <mergeCell ref="C413:H413"/>
    <mergeCell ref="C415:H415"/>
    <mergeCell ref="C768:H768"/>
    <mergeCell ref="C770:H770"/>
    <mergeCell ref="C772:H772"/>
    <mergeCell ref="A717:A725"/>
    <mergeCell ref="B717:B725"/>
    <mergeCell ref="C717:H717"/>
    <mergeCell ref="C718:H718"/>
    <mergeCell ref="C691:H691"/>
    <mergeCell ref="C693:H693"/>
    <mergeCell ref="C695:H695"/>
    <mergeCell ref="C697:H697"/>
    <mergeCell ref="C743:H743"/>
    <mergeCell ref="C745:H745"/>
    <mergeCell ref="A735:H735"/>
    <mergeCell ref="A736:E737"/>
    <mergeCell ref="C766:H766"/>
    <mergeCell ref="C720:H720"/>
    <mergeCell ref="C722:H722"/>
    <mergeCell ref="C724:H724"/>
    <mergeCell ref="A672:A680"/>
  </mergeCells>
  <phoneticPr fontId="1" type="noConversion"/>
  <pageMargins left="0.7" right="0.7" top="0.75" bottom="0.75" header="0.3" footer="0.3"/>
  <pageSetup paperSize="9" scale="75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85D60-4B89-424B-9772-F6CB8419A89A}">
  <sheetPr>
    <tabColor rgb="FFFFC000"/>
  </sheetPr>
  <dimension ref="A1:O132"/>
  <sheetViews>
    <sheetView view="pageBreakPreview" topLeftCell="A52" zoomScale="87" zoomScaleNormal="102" zoomScaleSheetLayoutView="87" workbookViewId="0">
      <selection activeCell="B61" sqref="B61"/>
    </sheetView>
  </sheetViews>
  <sheetFormatPr defaultColWidth="9.140625" defaultRowHeight="15" x14ac:dyDescent="0.2"/>
  <cols>
    <col min="1" max="1" width="3.7109375" style="7" customWidth="1"/>
    <col min="2" max="2" width="81.85546875" style="7" customWidth="1"/>
    <col min="3" max="3" width="13" style="7" customWidth="1"/>
    <col min="4" max="4" width="11.5703125" style="7" customWidth="1"/>
    <col min="5" max="5" width="18.5703125" style="7" customWidth="1"/>
    <col min="6" max="6" width="14.85546875" style="7" customWidth="1"/>
    <col min="7" max="7" width="14.5703125" style="7" customWidth="1"/>
    <col min="8" max="8" width="12.7109375" style="7" customWidth="1"/>
    <col min="9" max="9" width="12.42578125" style="7" customWidth="1"/>
    <col min="10" max="10" width="12.28515625" style="7" customWidth="1"/>
    <col min="11" max="11" width="19.28515625" style="7" hidden="1" customWidth="1"/>
    <col min="12" max="12" width="10.140625" style="16" bestFit="1" customWidth="1"/>
    <col min="13" max="13" width="10.28515625" style="152" bestFit="1" customWidth="1"/>
    <col min="14" max="14" width="10.28515625" style="152" customWidth="1"/>
    <col min="15" max="15" width="11.5703125" style="151" customWidth="1"/>
    <col min="16" max="16384" width="9.140625" style="7"/>
  </cols>
  <sheetData>
    <row r="1" spans="1:15" ht="20.25" customHeight="1" x14ac:dyDescent="0.2">
      <c r="J1" s="7" t="s">
        <v>336</v>
      </c>
    </row>
    <row r="2" spans="1:15" ht="18.75" customHeight="1" x14ac:dyDescent="0.2">
      <c r="A2" s="301" t="s">
        <v>233</v>
      </c>
      <c r="B2" s="302"/>
      <c r="C2" s="302"/>
      <c r="D2" s="302"/>
      <c r="E2" s="302"/>
      <c r="F2" s="302"/>
      <c r="G2" s="302"/>
      <c r="H2" s="302"/>
      <c r="I2" s="302"/>
      <c r="J2" s="302"/>
      <c r="K2" s="303"/>
      <c r="L2" s="203"/>
      <c r="M2" s="204"/>
    </row>
    <row r="3" spans="1:15" ht="35.25" customHeight="1" x14ac:dyDescent="0.2">
      <c r="A3" s="307" t="s">
        <v>14</v>
      </c>
      <c r="B3" s="307" t="s">
        <v>234</v>
      </c>
      <c r="C3" s="307" t="s">
        <v>460</v>
      </c>
      <c r="D3" s="307" t="s">
        <v>235</v>
      </c>
      <c r="E3" s="307" t="s">
        <v>15</v>
      </c>
      <c r="F3" s="307" t="s">
        <v>507</v>
      </c>
      <c r="G3" s="304" t="s">
        <v>544</v>
      </c>
      <c r="H3" s="305"/>
      <c r="I3" s="305"/>
      <c r="J3" s="306"/>
      <c r="K3" s="315" t="s">
        <v>237</v>
      </c>
    </row>
    <row r="4" spans="1:15" ht="18.75" customHeight="1" x14ac:dyDescent="0.2">
      <c r="A4" s="308"/>
      <c r="B4" s="308"/>
      <c r="C4" s="308"/>
      <c r="D4" s="308"/>
      <c r="E4" s="308"/>
      <c r="F4" s="308"/>
      <c r="G4" s="310" t="s">
        <v>236</v>
      </c>
      <c r="H4" s="311"/>
      <c r="I4" s="312"/>
      <c r="J4" s="313" t="s">
        <v>12</v>
      </c>
      <c r="K4" s="316"/>
    </row>
    <row r="5" spans="1:15" ht="19.5" customHeight="1" x14ac:dyDescent="0.2">
      <c r="A5" s="309"/>
      <c r="B5" s="309"/>
      <c r="C5" s="309"/>
      <c r="D5" s="309"/>
      <c r="E5" s="309"/>
      <c r="F5" s="309"/>
      <c r="G5" s="135">
        <v>2025</v>
      </c>
      <c r="H5" s="135">
        <v>2026</v>
      </c>
      <c r="I5" s="135">
        <v>2027</v>
      </c>
      <c r="J5" s="314"/>
      <c r="K5" s="317"/>
    </row>
    <row r="6" spans="1:15" s="16" customFormat="1" ht="15.75" customHeight="1" x14ac:dyDescent="0.2">
      <c r="A6" s="69">
        <v>1</v>
      </c>
      <c r="B6" s="69">
        <v>2</v>
      </c>
      <c r="C6" s="69"/>
      <c r="D6" s="69">
        <v>3</v>
      </c>
      <c r="E6" s="69">
        <v>4</v>
      </c>
      <c r="F6" s="69">
        <v>5</v>
      </c>
      <c r="G6" s="69">
        <v>6</v>
      </c>
      <c r="H6" s="69">
        <v>7</v>
      </c>
      <c r="I6" s="69">
        <v>8</v>
      </c>
      <c r="J6" s="69">
        <v>9</v>
      </c>
      <c r="K6" s="69">
        <v>10</v>
      </c>
      <c r="M6" s="152"/>
      <c r="N6" s="152"/>
      <c r="O6" s="152"/>
    </row>
    <row r="7" spans="1:15" s="16" customFormat="1" ht="17.45" customHeight="1" x14ac:dyDescent="0.2">
      <c r="A7" s="346"/>
      <c r="B7" s="330" t="s">
        <v>13</v>
      </c>
      <c r="C7" s="331"/>
      <c r="D7" s="331"/>
      <c r="E7" s="332"/>
      <c r="F7" s="18" t="s">
        <v>12</v>
      </c>
      <c r="G7" s="70">
        <f>G9+G8</f>
        <v>450922.93000000005</v>
      </c>
      <c r="H7" s="70">
        <f t="shared" ref="H7:J7" si="0">H9+H8</f>
        <v>110626.50899999999</v>
      </c>
      <c r="I7" s="70">
        <f t="shared" si="0"/>
        <v>107932.70799999998</v>
      </c>
      <c r="J7" s="70">
        <f t="shared" si="0"/>
        <v>669482.147</v>
      </c>
      <c r="K7" s="69"/>
      <c r="M7" s="152"/>
      <c r="N7" s="152"/>
      <c r="O7" s="152"/>
    </row>
    <row r="8" spans="1:15" s="16" customFormat="1" ht="29.45" customHeight="1" x14ac:dyDescent="0.2">
      <c r="A8" s="347"/>
      <c r="B8" s="333"/>
      <c r="C8" s="334"/>
      <c r="D8" s="334"/>
      <c r="E8" s="335"/>
      <c r="F8" s="67" t="s">
        <v>501</v>
      </c>
      <c r="G8" s="70">
        <f>G64</f>
        <v>7997.9759999999997</v>
      </c>
      <c r="H8" s="70">
        <f t="shared" ref="H8:J8" si="1">H64</f>
        <v>0</v>
      </c>
      <c r="I8" s="70">
        <f t="shared" si="1"/>
        <v>0</v>
      </c>
      <c r="J8" s="70">
        <f t="shared" si="1"/>
        <v>7997.9759999999997</v>
      </c>
      <c r="K8" s="69"/>
      <c r="M8" s="152"/>
      <c r="N8" s="152"/>
      <c r="O8" s="152"/>
    </row>
    <row r="9" spans="1:15" s="16" customFormat="1" ht="29.25" customHeight="1" x14ac:dyDescent="0.2">
      <c r="A9" s="348"/>
      <c r="B9" s="336"/>
      <c r="C9" s="337"/>
      <c r="D9" s="337"/>
      <c r="E9" s="338"/>
      <c r="F9" s="67" t="s">
        <v>16</v>
      </c>
      <c r="G9" s="70">
        <f>G39+G65+G104+G114+G125+G130</f>
        <v>442924.95400000003</v>
      </c>
      <c r="H9" s="70">
        <f>H39+H65+H104+H114+H125+H130</f>
        <v>110626.50899999999</v>
      </c>
      <c r="I9" s="70">
        <f>I39+I65+I104+I114+I125+I130</f>
        <v>107932.70799999998</v>
      </c>
      <c r="J9" s="70">
        <f>G9+H9+I9</f>
        <v>661484.17099999997</v>
      </c>
      <c r="K9" s="69"/>
      <c r="M9" s="152"/>
      <c r="N9" s="152"/>
      <c r="O9" s="152"/>
    </row>
    <row r="10" spans="1:15" ht="17.25" customHeight="1" x14ac:dyDescent="0.2">
      <c r="A10" s="321" t="s">
        <v>21</v>
      </c>
      <c r="B10" s="321"/>
      <c r="C10" s="321"/>
      <c r="D10" s="321"/>
      <c r="E10" s="321"/>
      <c r="F10" s="321"/>
      <c r="G10" s="321"/>
      <c r="H10" s="321"/>
      <c r="I10" s="321"/>
      <c r="J10" s="321"/>
      <c r="K10" s="321"/>
    </row>
    <row r="11" spans="1:15" ht="33" customHeight="1" x14ac:dyDescent="0.2">
      <c r="A11" s="21">
        <v>1</v>
      </c>
      <c r="B11" s="15" t="s">
        <v>42</v>
      </c>
      <c r="C11" s="15">
        <f>J11</f>
        <v>4556.8519999999999</v>
      </c>
      <c r="D11" s="42" t="s">
        <v>238</v>
      </c>
      <c r="E11" s="37" t="s">
        <v>202</v>
      </c>
      <c r="F11" s="37" t="s">
        <v>16</v>
      </c>
      <c r="G11" s="23">
        <v>1462.7919999999999</v>
      </c>
      <c r="H11" s="40">
        <v>1547.03</v>
      </c>
      <c r="I11" s="40">
        <v>1547.03</v>
      </c>
      <c r="J11" s="24">
        <f>G11+H11+I11</f>
        <v>4556.8519999999999</v>
      </c>
      <c r="K11" s="6"/>
    </row>
    <row r="12" spans="1:15" ht="31.15" customHeight="1" x14ac:dyDescent="0.2">
      <c r="A12" s="21">
        <v>2</v>
      </c>
      <c r="B12" s="15" t="s">
        <v>43</v>
      </c>
      <c r="C12" s="15">
        <f t="shared" ref="C12:C35" si="2">J12</f>
        <v>257.12700000000001</v>
      </c>
      <c r="D12" s="42" t="s">
        <v>238</v>
      </c>
      <c r="E12" s="37" t="s">
        <v>202</v>
      </c>
      <c r="F12" s="37" t="s">
        <v>16</v>
      </c>
      <c r="G12" s="23">
        <v>85.709000000000003</v>
      </c>
      <c r="H12" s="39">
        <v>85.709000000000003</v>
      </c>
      <c r="I12" s="39">
        <v>85.709000000000003</v>
      </c>
      <c r="J12" s="24">
        <f t="shared" ref="J12:J34" si="3">G12+H12+I12</f>
        <v>257.12700000000001</v>
      </c>
      <c r="K12" s="6"/>
    </row>
    <row r="13" spans="1:15" ht="28.15" customHeight="1" x14ac:dyDescent="0.2">
      <c r="A13" s="21">
        <v>3</v>
      </c>
      <c r="B13" s="15" t="s">
        <v>44</v>
      </c>
      <c r="C13" s="15">
        <f t="shared" si="2"/>
        <v>1135.2869999999998</v>
      </c>
      <c r="D13" s="42" t="s">
        <v>238</v>
      </c>
      <c r="E13" s="37" t="s">
        <v>202</v>
      </c>
      <c r="F13" s="37" t="s">
        <v>16</v>
      </c>
      <c r="G13" s="23">
        <v>378.42899999999997</v>
      </c>
      <c r="H13" s="39">
        <v>378.42899999999997</v>
      </c>
      <c r="I13" s="39">
        <v>378.42899999999997</v>
      </c>
      <c r="J13" s="24">
        <f t="shared" si="3"/>
        <v>1135.2869999999998</v>
      </c>
      <c r="K13" s="6"/>
    </row>
    <row r="14" spans="1:15" ht="45" x14ac:dyDescent="0.2">
      <c r="A14" s="23">
        <v>4</v>
      </c>
      <c r="B14" s="85" t="s">
        <v>266</v>
      </c>
      <c r="C14" s="156">
        <f t="shared" si="2"/>
        <v>450</v>
      </c>
      <c r="D14" s="42">
        <v>2025</v>
      </c>
      <c r="E14" s="37" t="s">
        <v>202</v>
      </c>
      <c r="F14" s="37" t="s">
        <v>16</v>
      </c>
      <c r="G14" s="40">
        <v>450</v>
      </c>
      <c r="H14" s="23"/>
      <c r="I14" s="23"/>
      <c r="J14" s="38">
        <f t="shared" si="3"/>
        <v>450</v>
      </c>
      <c r="K14" s="25"/>
    </row>
    <row r="15" spans="1:15" ht="45" x14ac:dyDescent="0.2">
      <c r="A15" s="23">
        <v>5</v>
      </c>
      <c r="B15" s="85" t="s">
        <v>267</v>
      </c>
      <c r="C15" s="156">
        <f t="shared" si="2"/>
        <v>295.89999999999998</v>
      </c>
      <c r="D15" s="48">
        <v>2025</v>
      </c>
      <c r="E15" s="37" t="s">
        <v>202</v>
      </c>
      <c r="F15" s="37" t="s">
        <v>16</v>
      </c>
      <c r="G15" s="40">
        <v>295.89999999999998</v>
      </c>
      <c r="H15" s="23"/>
      <c r="I15" s="23"/>
      <c r="J15" s="38">
        <f t="shared" si="3"/>
        <v>295.89999999999998</v>
      </c>
      <c r="K15" s="25"/>
    </row>
    <row r="16" spans="1:15" ht="45.6" customHeight="1" x14ac:dyDescent="0.2">
      <c r="A16" s="23">
        <v>6</v>
      </c>
      <c r="B16" s="85" t="s">
        <v>268</v>
      </c>
      <c r="C16" s="156">
        <f t="shared" si="2"/>
        <v>298.5</v>
      </c>
      <c r="D16" s="48">
        <v>2025</v>
      </c>
      <c r="E16" s="37" t="s">
        <v>202</v>
      </c>
      <c r="F16" s="37" t="s">
        <v>16</v>
      </c>
      <c r="G16" s="40">
        <v>298.5</v>
      </c>
      <c r="H16" s="23"/>
      <c r="I16" s="23"/>
      <c r="J16" s="38">
        <f t="shared" si="3"/>
        <v>298.5</v>
      </c>
      <c r="K16" s="25"/>
    </row>
    <row r="17" spans="1:11" ht="45.6" customHeight="1" x14ac:dyDescent="0.2">
      <c r="A17" s="23">
        <v>7</v>
      </c>
      <c r="B17" s="85" t="s">
        <v>184</v>
      </c>
      <c r="C17" s="156">
        <f t="shared" si="2"/>
        <v>385.28</v>
      </c>
      <c r="D17" s="48">
        <v>2025</v>
      </c>
      <c r="E17" s="37" t="s">
        <v>202</v>
      </c>
      <c r="F17" s="37" t="s">
        <v>16</v>
      </c>
      <c r="G17" s="40">
        <v>385.28</v>
      </c>
      <c r="H17" s="23"/>
      <c r="I17" s="23"/>
      <c r="J17" s="38">
        <f t="shared" si="3"/>
        <v>385.28</v>
      </c>
      <c r="K17" s="25"/>
    </row>
    <row r="18" spans="1:11" ht="51" customHeight="1" x14ac:dyDescent="0.2">
      <c r="A18" s="39">
        <v>8</v>
      </c>
      <c r="B18" s="109" t="s">
        <v>168</v>
      </c>
      <c r="C18" s="15">
        <f t="shared" si="2"/>
        <v>125.95099999999999</v>
      </c>
      <c r="D18" s="48">
        <v>2025</v>
      </c>
      <c r="E18" s="44" t="s">
        <v>202</v>
      </c>
      <c r="F18" s="44" t="s">
        <v>16</v>
      </c>
      <c r="G18" s="40">
        <v>125.95099999999999</v>
      </c>
      <c r="H18" s="39"/>
      <c r="I18" s="39"/>
      <c r="J18" s="38">
        <f t="shared" si="3"/>
        <v>125.95099999999999</v>
      </c>
      <c r="K18" s="25"/>
    </row>
    <row r="19" spans="1:11" ht="51" customHeight="1" x14ac:dyDescent="0.2">
      <c r="A19" s="39">
        <v>9</v>
      </c>
      <c r="B19" s="109" t="s">
        <v>167</v>
      </c>
      <c r="C19" s="156">
        <f t="shared" si="2"/>
        <v>26.75</v>
      </c>
      <c r="D19" s="48">
        <v>2025</v>
      </c>
      <c r="E19" s="44" t="s">
        <v>202</v>
      </c>
      <c r="F19" s="44" t="s">
        <v>16</v>
      </c>
      <c r="G19" s="40">
        <v>26.75</v>
      </c>
      <c r="H19" s="39"/>
      <c r="I19" s="39"/>
      <c r="J19" s="38">
        <f t="shared" si="3"/>
        <v>26.75</v>
      </c>
      <c r="K19" s="25"/>
    </row>
    <row r="20" spans="1:11" ht="51" customHeight="1" x14ac:dyDescent="0.2">
      <c r="A20" s="39">
        <v>10</v>
      </c>
      <c r="B20" s="109" t="s">
        <v>173</v>
      </c>
      <c r="C20" s="15">
        <f t="shared" si="2"/>
        <v>185.184</v>
      </c>
      <c r="D20" s="48">
        <v>2025</v>
      </c>
      <c r="E20" s="44" t="s">
        <v>202</v>
      </c>
      <c r="F20" s="44" t="s">
        <v>16</v>
      </c>
      <c r="G20" s="40">
        <v>185.184</v>
      </c>
      <c r="H20" s="39"/>
      <c r="I20" s="39"/>
      <c r="J20" s="38">
        <f t="shared" si="3"/>
        <v>185.184</v>
      </c>
      <c r="K20" s="25"/>
    </row>
    <row r="21" spans="1:11" ht="51" customHeight="1" x14ac:dyDescent="0.2">
      <c r="A21" s="39">
        <v>11</v>
      </c>
      <c r="B21" s="109" t="s">
        <v>174</v>
      </c>
      <c r="C21" s="15">
        <f t="shared" si="2"/>
        <v>27.876000000000001</v>
      </c>
      <c r="D21" s="48">
        <v>2025</v>
      </c>
      <c r="E21" s="44" t="s">
        <v>202</v>
      </c>
      <c r="F21" s="44" t="s">
        <v>16</v>
      </c>
      <c r="G21" s="40">
        <v>27.876000000000001</v>
      </c>
      <c r="H21" s="39"/>
      <c r="I21" s="39"/>
      <c r="J21" s="38">
        <f t="shared" si="3"/>
        <v>27.876000000000001</v>
      </c>
      <c r="K21" s="25"/>
    </row>
    <row r="22" spans="1:11" ht="72" customHeight="1" x14ac:dyDescent="0.2">
      <c r="A22" s="45">
        <v>12</v>
      </c>
      <c r="B22" s="103" t="s">
        <v>328</v>
      </c>
      <c r="C22" s="15">
        <f t="shared" si="2"/>
        <v>229.023</v>
      </c>
      <c r="D22" s="48">
        <v>2026</v>
      </c>
      <c r="E22" s="209" t="s">
        <v>537</v>
      </c>
      <c r="F22" s="44" t="s">
        <v>16</v>
      </c>
      <c r="G22" s="11"/>
      <c r="H22" s="108">
        <v>229.023</v>
      </c>
      <c r="I22" s="45"/>
      <c r="J22" s="47">
        <f t="shared" si="3"/>
        <v>229.023</v>
      </c>
      <c r="K22" s="71"/>
    </row>
    <row r="23" spans="1:11" ht="29.45" customHeight="1" x14ac:dyDescent="0.2">
      <c r="A23" s="214">
        <v>13</v>
      </c>
      <c r="B23" s="107" t="s">
        <v>214</v>
      </c>
      <c r="C23" s="15">
        <v>239729.035</v>
      </c>
      <c r="D23" s="213" t="s">
        <v>461</v>
      </c>
      <c r="E23" s="212" t="s">
        <v>537</v>
      </c>
      <c r="F23" s="44" t="s">
        <v>16</v>
      </c>
      <c r="G23" s="11">
        <v>238659.47500000001</v>
      </c>
      <c r="H23" s="11"/>
      <c r="I23" s="45"/>
      <c r="J23" s="102">
        <f t="shared" si="3"/>
        <v>238659.47500000001</v>
      </c>
      <c r="K23" s="72"/>
    </row>
    <row r="24" spans="1:11" ht="30" customHeight="1" x14ac:dyDescent="0.2">
      <c r="A24" s="214">
        <v>14</v>
      </c>
      <c r="B24" s="107" t="s">
        <v>301</v>
      </c>
      <c r="C24" s="15">
        <f t="shared" si="2"/>
        <v>33461.281999999999</v>
      </c>
      <c r="D24" s="213">
        <v>2025</v>
      </c>
      <c r="E24" s="212" t="s">
        <v>537</v>
      </c>
      <c r="F24" s="100" t="s">
        <v>16</v>
      </c>
      <c r="G24" s="11">
        <v>33461.281999999999</v>
      </c>
      <c r="H24" s="108"/>
      <c r="I24" s="101"/>
      <c r="J24" s="102">
        <f>G24+H24+I24</f>
        <v>33461.281999999999</v>
      </c>
      <c r="K24" s="25"/>
    </row>
    <row r="25" spans="1:11" ht="56.45" customHeight="1" x14ac:dyDescent="0.2">
      <c r="A25" s="45">
        <v>15</v>
      </c>
      <c r="B25" s="105" t="s">
        <v>331</v>
      </c>
      <c r="C25" s="15">
        <f t="shared" si="2"/>
        <v>249.982</v>
      </c>
      <c r="D25" s="66">
        <v>2027</v>
      </c>
      <c r="E25" s="209" t="s">
        <v>537</v>
      </c>
      <c r="F25" s="44" t="s">
        <v>16</v>
      </c>
      <c r="G25" s="46"/>
      <c r="H25" s="45"/>
      <c r="I25" s="11">
        <v>249.982</v>
      </c>
      <c r="J25" s="47">
        <f t="shared" si="3"/>
        <v>249.982</v>
      </c>
      <c r="K25" s="25"/>
    </row>
    <row r="26" spans="1:11" ht="56.45" customHeight="1" x14ac:dyDescent="0.2">
      <c r="A26" s="45">
        <v>16</v>
      </c>
      <c r="B26" s="105" t="s">
        <v>327</v>
      </c>
      <c r="C26" s="15">
        <f t="shared" si="2"/>
        <v>99.319000000000003</v>
      </c>
      <c r="D26" s="66">
        <v>2027</v>
      </c>
      <c r="E26" s="209" t="s">
        <v>537</v>
      </c>
      <c r="F26" s="44" t="s">
        <v>16</v>
      </c>
      <c r="G26" s="46"/>
      <c r="H26" s="45"/>
      <c r="I26" s="108">
        <v>99.319000000000003</v>
      </c>
      <c r="J26" s="47">
        <f t="shared" si="3"/>
        <v>99.319000000000003</v>
      </c>
      <c r="K26" s="25"/>
    </row>
    <row r="27" spans="1:11" ht="42.6" customHeight="1" x14ac:dyDescent="0.2">
      <c r="A27" s="45">
        <v>17</v>
      </c>
      <c r="B27" s="112" t="s">
        <v>333</v>
      </c>
      <c r="C27" s="15">
        <f t="shared" si="2"/>
        <v>239.87700000000001</v>
      </c>
      <c r="D27" s="66">
        <v>2027</v>
      </c>
      <c r="E27" s="209" t="s">
        <v>537</v>
      </c>
      <c r="F27" s="44" t="s">
        <v>16</v>
      </c>
      <c r="G27" s="46"/>
      <c r="H27" s="45"/>
      <c r="I27" s="114">
        <v>239.87700000000001</v>
      </c>
      <c r="J27" s="47">
        <f t="shared" si="3"/>
        <v>239.87700000000001</v>
      </c>
      <c r="K27" s="25"/>
    </row>
    <row r="28" spans="1:11" ht="40.15" customHeight="1" x14ac:dyDescent="0.2">
      <c r="A28" s="45">
        <v>18</v>
      </c>
      <c r="B28" s="112" t="s">
        <v>335</v>
      </c>
      <c r="C28" s="15">
        <f t="shared" si="2"/>
        <v>238.708</v>
      </c>
      <c r="D28" s="48">
        <v>2027</v>
      </c>
      <c r="E28" s="209" t="s">
        <v>537</v>
      </c>
      <c r="F28" s="44" t="s">
        <v>16</v>
      </c>
      <c r="G28" s="46"/>
      <c r="H28" s="45"/>
      <c r="I28" s="114">
        <v>238.708</v>
      </c>
      <c r="J28" s="47">
        <f t="shared" si="3"/>
        <v>238.708</v>
      </c>
      <c r="K28" s="25"/>
    </row>
    <row r="29" spans="1:11" ht="37.15" customHeight="1" x14ac:dyDescent="0.2">
      <c r="A29" s="45">
        <v>19</v>
      </c>
      <c r="B29" s="112" t="s">
        <v>334</v>
      </c>
      <c r="C29" s="15">
        <f t="shared" si="2"/>
        <v>238.74799999999999</v>
      </c>
      <c r="D29" s="48">
        <v>2027</v>
      </c>
      <c r="E29" s="209" t="s">
        <v>537</v>
      </c>
      <c r="F29" s="44" t="s">
        <v>16</v>
      </c>
      <c r="G29" s="46"/>
      <c r="H29" s="45"/>
      <c r="I29" s="114">
        <v>238.74799999999999</v>
      </c>
      <c r="J29" s="47">
        <f t="shared" si="3"/>
        <v>238.74799999999999</v>
      </c>
      <c r="K29" s="25"/>
    </row>
    <row r="30" spans="1:11" ht="56.45" customHeight="1" x14ac:dyDescent="0.2">
      <c r="A30" s="179">
        <v>20</v>
      </c>
      <c r="B30" s="105" t="s">
        <v>329</v>
      </c>
      <c r="C30" s="15">
        <f t="shared" si="2"/>
        <v>238.70699999999999</v>
      </c>
      <c r="D30" s="181">
        <v>2027</v>
      </c>
      <c r="E30" s="209" t="s">
        <v>537</v>
      </c>
      <c r="F30" s="177" t="s">
        <v>16</v>
      </c>
      <c r="G30" s="46"/>
      <c r="H30" s="45"/>
      <c r="I30" s="11">
        <v>238.70699999999999</v>
      </c>
      <c r="J30" s="52">
        <f t="shared" si="3"/>
        <v>238.70699999999999</v>
      </c>
      <c r="K30" s="25"/>
    </row>
    <row r="31" spans="1:11" ht="59.45" customHeight="1" x14ac:dyDescent="0.2">
      <c r="A31" s="45">
        <v>21</v>
      </c>
      <c r="B31" s="105" t="s">
        <v>330</v>
      </c>
      <c r="C31" s="15">
        <f t="shared" si="2"/>
        <v>149.70500000000001</v>
      </c>
      <c r="D31" s="66">
        <v>2026</v>
      </c>
      <c r="E31" s="209" t="s">
        <v>537</v>
      </c>
      <c r="F31" s="51" t="s">
        <v>16</v>
      </c>
      <c r="G31" s="11"/>
      <c r="H31" s="11">
        <v>149.70500000000001</v>
      </c>
      <c r="I31" s="45"/>
      <c r="J31" s="52">
        <f t="shared" si="3"/>
        <v>149.70500000000001</v>
      </c>
      <c r="K31" s="25"/>
    </row>
    <row r="32" spans="1:11" ht="53.45" customHeight="1" x14ac:dyDescent="0.2">
      <c r="A32" s="53">
        <v>22</v>
      </c>
      <c r="B32" s="105" t="s">
        <v>332</v>
      </c>
      <c r="C32" s="156">
        <f t="shared" si="2"/>
        <v>87.42</v>
      </c>
      <c r="D32" s="66">
        <v>2026</v>
      </c>
      <c r="E32" s="209" t="s">
        <v>537</v>
      </c>
      <c r="F32" s="51" t="s">
        <v>16</v>
      </c>
      <c r="G32" s="11"/>
      <c r="H32" s="11">
        <v>87.42</v>
      </c>
      <c r="I32" s="45"/>
      <c r="J32" s="52">
        <f t="shared" si="3"/>
        <v>87.42</v>
      </c>
      <c r="K32" s="25"/>
    </row>
    <row r="33" spans="1:15" ht="42" customHeight="1" x14ac:dyDescent="0.2">
      <c r="A33" s="53">
        <v>23</v>
      </c>
      <c r="B33" s="105" t="s">
        <v>195</v>
      </c>
      <c r="C33" s="15">
        <f t="shared" si="2"/>
        <v>151.47200000000001</v>
      </c>
      <c r="D33" s="54">
        <v>2025</v>
      </c>
      <c r="E33" s="209" t="s">
        <v>537</v>
      </c>
      <c r="F33" s="51" t="s">
        <v>16</v>
      </c>
      <c r="G33" s="108">
        <v>151.47200000000001</v>
      </c>
      <c r="H33" s="108"/>
      <c r="I33" s="45"/>
      <c r="J33" s="47">
        <f t="shared" si="3"/>
        <v>151.47200000000001</v>
      </c>
      <c r="K33" s="25"/>
    </row>
    <row r="34" spans="1:15" ht="46.15" customHeight="1" x14ac:dyDescent="0.2">
      <c r="A34" s="45">
        <v>24</v>
      </c>
      <c r="B34" s="109" t="s">
        <v>315</v>
      </c>
      <c r="C34" s="15">
        <f t="shared" si="2"/>
        <v>187.93600000000001</v>
      </c>
      <c r="D34" s="48">
        <v>2025</v>
      </c>
      <c r="E34" s="209" t="s">
        <v>202</v>
      </c>
      <c r="F34" s="44" t="s">
        <v>16</v>
      </c>
      <c r="G34" s="11">
        <v>187.93600000000001</v>
      </c>
      <c r="H34" s="39"/>
      <c r="I34" s="39"/>
      <c r="J34" s="52">
        <f t="shared" si="3"/>
        <v>187.93600000000001</v>
      </c>
      <c r="K34" s="25"/>
    </row>
    <row r="35" spans="1:15" ht="43.9" customHeight="1" x14ac:dyDescent="0.2">
      <c r="A35" s="39">
        <v>25</v>
      </c>
      <c r="B35" s="85" t="s">
        <v>272</v>
      </c>
      <c r="C35" s="15">
        <f t="shared" si="2"/>
        <v>9096.3979999999992</v>
      </c>
      <c r="D35" s="48">
        <v>2025</v>
      </c>
      <c r="E35" s="44" t="s">
        <v>202</v>
      </c>
      <c r="F35" s="44" t="s">
        <v>16</v>
      </c>
      <c r="G35" s="11">
        <v>9096.3979999999992</v>
      </c>
      <c r="H35" s="39"/>
      <c r="I35" s="39"/>
      <c r="J35" s="52">
        <f>G35+H35+I35</f>
        <v>9096.3979999999992</v>
      </c>
      <c r="K35" s="25"/>
    </row>
    <row r="36" spans="1:15" ht="43.9" customHeight="1" x14ac:dyDescent="0.2">
      <c r="A36" s="101">
        <v>26</v>
      </c>
      <c r="B36" s="112" t="s">
        <v>482</v>
      </c>
      <c r="C36" s="156">
        <v>60</v>
      </c>
      <c r="D36" s="180" t="s">
        <v>462</v>
      </c>
      <c r="E36" s="209" t="s">
        <v>537</v>
      </c>
      <c r="F36" s="176" t="s">
        <v>16</v>
      </c>
      <c r="G36" s="11">
        <v>60</v>
      </c>
      <c r="H36" s="101"/>
      <c r="I36" s="101"/>
      <c r="J36" s="102">
        <f>G36+H36+I36</f>
        <v>60</v>
      </c>
      <c r="K36" s="25"/>
    </row>
    <row r="37" spans="1:15" ht="43.9" customHeight="1" x14ac:dyDescent="0.2">
      <c r="A37" s="101">
        <v>27</v>
      </c>
      <c r="B37" s="112" t="s">
        <v>485</v>
      </c>
      <c r="C37" s="15">
        <v>226.22200000000001</v>
      </c>
      <c r="D37" s="180" t="s">
        <v>462</v>
      </c>
      <c r="E37" s="209" t="s">
        <v>537</v>
      </c>
      <c r="F37" s="176" t="s">
        <v>16</v>
      </c>
      <c r="G37" s="11">
        <v>198.44</v>
      </c>
      <c r="H37" s="101"/>
      <c r="I37" s="101"/>
      <c r="J37" s="102">
        <f>G37+H37+I37</f>
        <v>198.44</v>
      </c>
      <c r="K37" s="25"/>
    </row>
    <row r="38" spans="1:15" ht="16.5" customHeight="1" x14ac:dyDescent="0.2">
      <c r="A38" s="318" t="s">
        <v>292</v>
      </c>
      <c r="B38" s="319"/>
      <c r="C38" s="319"/>
      <c r="D38" s="319"/>
      <c r="E38" s="319"/>
      <c r="F38" s="320"/>
      <c r="G38" s="56">
        <f>G39</f>
        <v>285537.37400000001</v>
      </c>
      <c r="H38" s="102">
        <f t="shared" ref="H38:I38" si="4">H39</f>
        <v>2477.3160000000003</v>
      </c>
      <c r="I38" s="102">
        <f t="shared" si="4"/>
        <v>3316.509</v>
      </c>
      <c r="J38" s="56">
        <f>G38+H38+I38</f>
        <v>291331.19900000002</v>
      </c>
      <c r="K38" s="28"/>
    </row>
    <row r="39" spans="1:15" ht="16.5" customHeight="1" x14ac:dyDescent="0.2">
      <c r="A39" s="318" t="s">
        <v>240</v>
      </c>
      <c r="B39" s="319"/>
      <c r="C39" s="319"/>
      <c r="D39" s="319"/>
      <c r="E39" s="319"/>
      <c r="F39" s="320"/>
      <c r="G39" s="56">
        <f>SUM(G11:G37)</f>
        <v>285537.37400000001</v>
      </c>
      <c r="H39" s="102">
        <f t="shared" ref="H39:I39" si="5">SUM(H11:H37)</f>
        <v>2477.3160000000003</v>
      </c>
      <c r="I39" s="102">
        <f t="shared" si="5"/>
        <v>3316.509</v>
      </c>
      <c r="J39" s="102">
        <f>SUM(J11:J37)</f>
        <v>291331.19900000002</v>
      </c>
      <c r="K39" s="102" t="e">
        <f>SUM(K11:K37)-#REF!-#REF!-#REF!</f>
        <v>#REF!</v>
      </c>
    </row>
    <row r="40" spans="1:15" ht="15.75" customHeight="1" x14ac:dyDescent="0.2">
      <c r="A40" s="321" t="s">
        <v>22</v>
      </c>
      <c r="B40" s="321"/>
      <c r="C40" s="321"/>
      <c r="D40" s="321"/>
      <c r="E40" s="321"/>
      <c r="F40" s="321"/>
      <c r="G40" s="321"/>
      <c r="H40" s="321"/>
      <c r="I40" s="321"/>
      <c r="J40" s="321"/>
      <c r="K40" s="321"/>
    </row>
    <row r="41" spans="1:15" s="16" customFormat="1" ht="37.5" customHeight="1" x14ac:dyDescent="0.2">
      <c r="A41" s="76">
        <v>1</v>
      </c>
      <c r="B41" s="78" t="s">
        <v>221</v>
      </c>
      <c r="C41" s="154">
        <f>J41+187.45</f>
        <v>4224.0360000000001</v>
      </c>
      <c r="D41" s="76" t="s">
        <v>462</v>
      </c>
      <c r="E41" s="209" t="s">
        <v>537</v>
      </c>
      <c r="F41" s="74" t="s">
        <v>16</v>
      </c>
      <c r="G41" s="11">
        <v>4036.5859999999998</v>
      </c>
      <c r="H41" s="76"/>
      <c r="I41" s="76"/>
      <c r="J41" s="43">
        <f t="shared" ref="J41:J62" si="6">G41+H41+I41</f>
        <v>4036.5859999999998</v>
      </c>
      <c r="K41" s="50"/>
      <c r="M41" s="152"/>
      <c r="N41" s="152"/>
      <c r="O41" s="152"/>
    </row>
    <row r="42" spans="1:15" s="16" customFormat="1" ht="30" x14ac:dyDescent="0.2">
      <c r="A42" s="116">
        <v>2</v>
      </c>
      <c r="B42" s="78" t="s">
        <v>282</v>
      </c>
      <c r="C42" s="154">
        <f t="shared" ref="C42:C54" si="7">J42</f>
        <v>200</v>
      </c>
      <c r="D42" s="76">
        <v>2025</v>
      </c>
      <c r="E42" s="209" t="s">
        <v>537</v>
      </c>
      <c r="F42" s="74" t="s">
        <v>16</v>
      </c>
      <c r="G42" s="11">
        <v>200</v>
      </c>
      <c r="H42" s="76"/>
      <c r="I42" s="76"/>
      <c r="J42" s="43">
        <f t="shared" si="6"/>
        <v>200</v>
      </c>
      <c r="K42" s="50"/>
      <c r="M42" s="152"/>
      <c r="N42" s="152"/>
      <c r="O42" s="152"/>
    </row>
    <row r="43" spans="1:15" s="16" customFormat="1" ht="30.6" customHeight="1" x14ac:dyDescent="0.2">
      <c r="A43" s="157">
        <v>3</v>
      </c>
      <c r="B43" s="10" t="s">
        <v>178</v>
      </c>
      <c r="C43" s="154">
        <f t="shared" si="7"/>
        <v>6345.28</v>
      </c>
      <c r="D43" s="76">
        <v>2026</v>
      </c>
      <c r="E43" s="209" t="s">
        <v>537</v>
      </c>
      <c r="F43" s="74" t="s">
        <v>16</v>
      </c>
      <c r="G43" s="76"/>
      <c r="H43" s="11">
        <v>6345.28</v>
      </c>
      <c r="I43" s="76"/>
      <c r="J43" s="43">
        <f t="shared" si="6"/>
        <v>6345.28</v>
      </c>
      <c r="K43" s="50"/>
      <c r="M43" s="152"/>
      <c r="N43" s="152"/>
      <c r="O43" s="152"/>
    </row>
    <row r="44" spans="1:15" s="16" customFormat="1" ht="41.25" customHeight="1" x14ac:dyDescent="0.2">
      <c r="A44" s="157">
        <v>4</v>
      </c>
      <c r="B44" s="78" t="s">
        <v>303</v>
      </c>
      <c r="C44" s="154">
        <f t="shared" si="7"/>
        <v>280</v>
      </c>
      <c r="D44" s="79">
        <v>2026</v>
      </c>
      <c r="E44" s="209" t="s">
        <v>537</v>
      </c>
      <c r="F44" s="77" t="s">
        <v>16</v>
      </c>
      <c r="G44" s="76"/>
      <c r="H44" s="11">
        <v>280</v>
      </c>
      <c r="I44" s="76"/>
      <c r="J44" s="43">
        <f t="shared" si="6"/>
        <v>280</v>
      </c>
      <c r="K44" s="50"/>
      <c r="M44" s="152"/>
      <c r="N44" s="152"/>
      <c r="O44" s="152"/>
    </row>
    <row r="45" spans="1:15" s="16" customFormat="1" ht="32.450000000000003" customHeight="1" x14ac:dyDescent="0.2">
      <c r="A45" s="157">
        <v>5</v>
      </c>
      <c r="B45" s="10" t="s">
        <v>304</v>
      </c>
      <c r="C45" s="154">
        <f t="shared" si="7"/>
        <v>240</v>
      </c>
      <c r="D45" s="76">
        <v>2027</v>
      </c>
      <c r="E45" s="209" t="s">
        <v>537</v>
      </c>
      <c r="F45" s="74" t="s">
        <v>16</v>
      </c>
      <c r="G45" s="76"/>
      <c r="H45" s="76"/>
      <c r="I45" s="11">
        <v>240</v>
      </c>
      <c r="J45" s="43">
        <f t="shared" si="6"/>
        <v>240</v>
      </c>
      <c r="K45" s="50"/>
      <c r="M45" s="152"/>
      <c r="N45" s="152"/>
      <c r="O45" s="152"/>
    </row>
    <row r="46" spans="1:15" s="16" customFormat="1" ht="38.25" customHeight="1" x14ac:dyDescent="0.2">
      <c r="A46" s="157">
        <v>6</v>
      </c>
      <c r="B46" s="10" t="s">
        <v>305</v>
      </c>
      <c r="C46" s="154">
        <f t="shared" si="7"/>
        <v>280</v>
      </c>
      <c r="D46" s="76">
        <v>2027</v>
      </c>
      <c r="E46" s="209" t="s">
        <v>537</v>
      </c>
      <c r="F46" s="74" t="s">
        <v>16</v>
      </c>
      <c r="G46" s="76"/>
      <c r="H46" s="11"/>
      <c r="I46" s="11">
        <v>280</v>
      </c>
      <c r="J46" s="43">
        <f t="shared" si="6"/>
        <v>280</v>
      </c>
      <c r="K46" s="50"/>
      <c r="M46" s="152"/>
      <c r="N46" s="152"/>
      <c r="O46" s="152"/>
    </row>
    <row r="47" spans="1:15" s="16" customFormat="1" ht="51" customHeight="1" x14ac:dyDescent="0.2">
      <c r="A47" s="157">
        <v>7</v>
      </c>
      <c r="B47" s="10" t="s">
        <v>326</v>
      </c>
      <c r="C47" s="154">
        <f t="shared" si="7"/>
        <v>480</v>
      </c>
      <c r="D47" s="76">
        <v>2027</v>
      </c>
      <c r="E47" s="209" t="s">
        <v>537</v>
      </c>
      <c r="F47" s="74" t="s">
        <v>16</v>
      </c>
      <c r="G47" s="76"/>
      <c r="H47" s="11"/>
      <c r="I47" s="11">
        <v>480</v>
      </c>
      <c r="J47" s="43">
        <f t="shared" si="6"/>
        <v>480</v>
      </c>
      <c r="K47" s="50"/>
      <c r="M47" s="152"/>
      <c r="N47" s="152"/>
      <c r="O47" s="152"/>
    </row>
    <row r="48" spans="1:15" s="16" customFormat="1" ht="36" customHeight="1" x14ac:dyDescent="0.2">
      <c r="A48" s="157">
        <v>8</v>
      </c>
      <c r="B48" s="10" t="s">
        <v>306</v>
      </c>
      <c r="C48" s="154">
        <f t="shared" si="7"/>
        <v>385</v>
      </c>
      <c r="D48" s="76">
        <v>2027</v>
      </c>
      <c r="E48" s="209" t="s">
        <v>537</v>
      </c>
      <c r="F48" s="74" t="s">
        <v>16</v>
      </c>
      <c r="G48" s="76"/>
      <c r="H48" s="11"/>
      <c r="I48" s="11">
        <v>385</v>
      </c>
      <c r="J48" s="43">
        <f t="shared" si="6"/>
        <v>385</v>
      </c>
      <c r="K48" s="50"/>
      <c r="M48" s="152"/>
      <c r="N48" s="152"/>
      <c r="O48" s="152"/>
    </row>
    <row r="49" spans="1:15" s="16" customFormat="1" ht="33" customHeight="1" x14ac:dyDescent="0.2">
      <c r="A49" s="157">
        <v>9</v>
      </c>
      <c r="B49" s="78" t="s">
        <v>285</v>
      </c>
      <c r="C49" s="154">
        <f t="shared" si="7"/>
        <v>199</v>
      </c>
      <c r="D49" s="76">
        <v>2027</v>
      </c>
      <c r="E49" s="75" t="s">
        <v>190</v>
      </c>
      <c r="F49" s="74" t="s">
        <v>16</v>
      </c>
      <c r="G49" s="76"/>
      <c r="H49" s="11"/>
      <c r="I49" s="11">
        <v>199</v>
      </c>
      <c r="J49" s="43">
        <f t="shared" si="6"/>
        <v>199</v>
      </c>
      <c r="K49" s="50"/>
      <c r="M49" s="152"/>
      <c r="N49" s="152"/>
      <c r="O49" s="152"/>
    </row>
    <row r="50" spans="1:15" s="16" customFormat="1" ht="30.75" customHeight="1" x14ac:dyDescent="0.2">
      <c r="A50" s="157">
        <v>10</v>
      </c>
      <c r="B50" s="10" t="s">
        <v>307</v>
      </c>
      <c r="C50" s="154">
        <f t="shared" si="7"/>
        <v>250</v>
      </c>
      <c r="D50" s="76">
        <v>2027</v>
      </c>
      <c r="E50" s="209" t="s">
        <v>537</v>
      </c>
      <c r="F50" s="74" t="s">
        <v>16</v>
      </c>
      <c r="G50" s="76"/>
      <c r="H50" s="11"/>
      <c r="I50" s="11">
        <v>250</v>
      </c>
      <c r="J50" s="43">
        <f t="shared" si="6"/>
        <v>250</v>
      </c>
      <c r="K50" s="50"/>
      <c r="M50" s="152"/>
      <c r="N50" s="152"/>
      <c r="O50" s="152"/>
    </row>
    <row r="51" spans="1:15" s="16" customFormat="1" ht="37.15" customHeight="1" x14ac:dyDescent="0.2">
      <c r="A51" s="157">
        <v>11</v>
      </c>
      <c r="B51" s="10" t="s">
        <v>308</v>
      </c>
      <c r="C51" s="154">
        <f t="shared" si="7"/>
        <v>425</v>
      </c>
      <c r="D51" s="76">
        <v>2027</v>
      </c>
      <c r="E51" s="209" t="s">
        <v>537</v>
      </c>
      <c r="F51" s="74" t="s">
        <v>16</v>
      </c>
      <c r="G51" s="76"/>
      <c r="H51" s="11"/>
      <c r="I51" s="11">
        <v>425</v>
      </c>
      <c r="J51" s="43">
        <f t="shared" si="6"/>
        <v>425</v>
      </c>
      <c r="K51" s="50"/>
      <c r="M51" s="152"/>
      <c r="N51" s="152"/>
      <c r="O51" s="152"/>
    </row>
    <row r="52" spans="1:15" s="16" customFormat="1" ht="51" customHeight="1" x14ac:dyDescent="0.2">
      <c r="A52" s="157">
        <v>12</v>
      </c>
      <c r="B52" s="10" t="s">
        <v>309</v>
      </c>
      <c r="C52" s="154">
        <f t="shared" si="7"/>
        <v>380</v>
      </c>
      <c r="D52" s="76">
        <v>2027</v>
      </c>
      <c r="E52" s="209" t="s">
        <v>537</v>
      </c>
      <c r="F52" s="74" t="s">
        <v>16</v>
      </c>
      <c r="G52" s="76"/>
      <c r="H52" s="11"/>
      <c r="I52" s="11">
        <v>380</v>
      </c>
      <c r="J52" s="43">
        <f t="shared" si="6"/>
        <v>380</v>
      </c>
      <c r="K52" s="50"/>
      <c r="M52" s="152"/>
      <c r="N52" s="152"/>
      <c r="O52" s="152"/>
    </row>
    <row r="53" spans="1:15" ht="63.75" customHeight="1" x14ac:dyDescent="0.2">
      <c r="A53" s="157">
        <v>13</v>
      </c>
      <c r="B53" s="10" t="s">
        <v>222</v>
      </c>
      <c r="C53" s="154">
        <f t="shared" si="7"/>
        <v>105526.29000000001</v>
      </c>
      <c r="D53" s="66" t="s">
        <v>238</v>
      </c>
      <c r="E53" s="58" t="s">
        <v>190</v>
      </c>
      <c r="F53" s="57" t="s">
        <v>16</v>
      </c>
      <c r="G53" s="64">
        <v>35175.43</v>
      </c>
      <c r="H53" s="115">
        <v>35175.43</v>
      </c>
      <c r="I53" s="115">
        <v>35175.43</v>
      </c>
      <c r="J53" s="61">
        <f t="shared" si="6"/>
        <v>105526.29000000001</v>
      </c>
      <c r="K53" s="23"/>
      <c r="L53" s="225"/>
      <c r="M53" s="122"/>
      <c r="N53" s="122"/>
      <c r="O53" s="122"/>
    </row>
    <row r="54" spans="1:15" ht="45.6" customHeight="1" x14ac:dyDescent="0.2">
      <c r="A54" s="157">
        <v>14</v>
      </c>
      <c r="B54" s="123" t="s">
        <v>340</v>
      </c>
      <c r="C54" s="154">
        <f t="shared" si="7"/>
        <v>493.90699999999998</v>
      </c>
      <c r="D54" s="116">
        <v>2025</v>
      </c>
      <c r="E54" s="209" t="s">
        <v>537</v>
      </c>
      <c r="F54" s="119" t="s">
        <v>16</v>
      </c>
      <c r="G54" s="115">
        <v>493.90699999999998</v>
      </c>
      <c r="H54" s="115"/>
      <c r="I54" s="115"/>
      <c r="J54" s="102">
        <f t="shared" si="6"/>
        <v>493.90699999999998</v>
      </c>
      <c r="K54" s="121"/>
      <c r="L54" s="225"/>
      <c r="M54" s="122"/>
      <c r="N54" s="122"/>
      <c r="O54" s="122"/>
    </row>
    <row r="55" spans="1:15" ht="16.149999999999999" customHeight="1" x14ac:dyDescent="0.2">
      <c r="A55" s="322">
        <v>15</v>
      </c>
      <c r="B55" s="340" t="s">
        <v>410</v>
      </c>
      <c r="C55" s="343">
        <v>18595.843000000001</v>
      </c>
      <c r="D55" s="322" t="s">
        <v>462</v>
      </c>
      <c r="E55" s="262" t="s">
        <v>537</v>
      </c>
      <c r="F55" s="191" t="s">
        <v>506</v>
      </c>
      <c r="G55" s="115">
        <f>G56+G57</f>
        <v>15090.176000000001</v>
      </c>
      <c r="H55" s="115"/>
      <c r="I55" s="115"/>
      <c r="J55" s="102">
        <f t="shared" ref="J55" si="8">J56+J57</f>
        <v>15090.176000000001</v>
      </c>
      <c r="K55" s="121"/>
      <c r="L55" s="225"/>
      <c r="M55" s="122"/>
      <c r="N55" s="122"/>
      <c r="O55" s="122"/>
    </row>
    <row r="56" spans="1:15" ht="28.9" customHeight="1" x14ac:dyDescent="0.2">
      <c r="A56" s="339"/>
      <c r="B56" s="341"/>
      <c r="C56" s="344"/>
      <c r="D56" s="339"/>
      <c r="E56" s="263"/>
      <c r="F56" s="191" t="s">
        <v>16</v>
      </c>
      <c r="G56" s="153">
        <f>18595.843-3505.667-G57</f>
        <v>7092.2000000000016</v>
      </c>
      <c r="H56" s="115"/>
      <c r="I56" s="115"/>
      <c r="J56" s="115">
        <f t="shared" si="6"/>
        <v>7092.2000000000016</v>
      </c>
      <c r="K56" s="121"/>
      <c r="L56" s="225"/>
      <c r="M56" s="153">
        <f>18595.843-3505.667</f>
        <v>15090.176000000001</v>
      </c>
      <c r="N56" s="122"/>
      <c r="O56" s="122"/>
    </row>
    <row r="57" spans="1:15" ht="30" customHeight="1" x14ac:dyDescent="0.2">
      <c r="A57" s="323"/>
      <c r="B57" s="342"/>
      <c r="C57" s="345"/>
      <c r="D57" s="323"/>
      <c r="E57" s="264"/>
      <c r="F57" s="191" t="s">
        <v>501</v>
      </c>
      <c r="G57" s="153">
        <v>7997.9759999999997</v>
      </c>
      <c r="H57" s="186"/>
      <c r="I57" s="186"/>
      <c r="J57" s="115">
        <f t="shared" si="6"/>
        <v>7997.9759999999997</v>
      </c>
      <c r="K57" s="121"/>
      <c r="L57" s="225"/>
      <c r="M57" s="122"/>
      <c r="N57" s="122"/>
      <c r="O57" s="122"/>
    </row>
    <row r="58" spans="1:15" ht="41.45" customHeight="1" x14ac:dyDescent="0.2">
      <c r="A58" s="322">
        <v>16</v>
      </c>
      <c r="B58" s="10" t="s">
        <v>493</v>
      </c>
      <c r="C58" s="154">
        <v>14745.012000000001</v>
      </c>
      <c r="D58" s="239" t="s">
        <v>476</v>
      </c>
      <c r="E58" s="262" t="s">
        <v>537</v>
      </c>
      <c r="F58" s="239" t="s">
        <v>16</v>
      </c>
      <c r="G58" s="153">
        <v>45</v>
      </c>
      <c r="H58" s="115"/>
      <c r="I58" s="115"/>
      <c r="J58" s="102">
        <f t="shared" si="6"/>
        <v>45</v>
      </c>
      <c r="K58" s="121"/>
      <c r="L58" s="225"/>
      <c r="M58" s="122"/>
      <c r="N58" s="122"/>
      <c r="O58" s="122"/>
    </row>
    <row r="59" spans="1:15" ht="30" customHeight="1" x14ac:dyDescent="0.2">
      <c r="A59" s="323"/>
      <c r="B59" s="193" t="s">
        <v>499</v>
      </c>
      <c r="C59" s="192">
        <v>45</v>
      </c>
      <c r="D59" s="241"/>
      <c r="E59" s="264"/>
      <c r="F59" s="241"/>
      <c r="G59" s="189">
        <v>45</v>
      </c>
      <c r="H59" s="186"/>
      <c r="I59" s="186"/>
      <c r="J59" s="186">
        <f t="shared" si="6"/>
        <v>45</v>
      </c>
      <c r="K59" s="121"/>
      <c r="L59" s="225"/>
      <c r="M59" s="122"/>
      <c r="N59" s="122"/>
      <c r="O59" s="122"/>
    </row>
    <row r="60" spans="1:15" ht="37.9" customHeight="1" x14ac:dyDescent="0.2">
      <c r="A60" s="180">
        <v>17</v>
      </c>
      <c r="B60" s="10" t="s">
        <v>478</v>
      </c>
      <c r="C60" s="154">
        <v>2880.8879999999999</v>
      </c>
      <c r="D60" s="176" t="s">
        <v>462</v>
      </c>
      <c r="E60" s="211" t="s">
        <v>537</v>
      </c>
      <c r="F60" s="176" t="s">
        <v>16</v>
      </c>
      <c r="G60" s="153">
        <f>2880.888-2463.356</f>
        <v>417.5319999999997</v>
      </c>
      <c r="H60" s="115"/>
      <c r="I60" s="115"/>
      <c r="J60" s="102">
        <f t="shared" si="6"/>
        <v>417.5319999999997</v>
      </c>
      <c r="K60" s="121"/>
      <c r="L60" s="225"/>
      <c r="M60" s="122"/>
      <c r="N60" s="122"/>
      <c r="O60" s="122"/>
    </row>
    <row r="61" spans="1:15" ht="60" customHeight="1" x14ac:dyDescent="0.2">
      <c r="A61" s="322">
        <v>18</v>
      </c>
      <c r="B61" s="10" t="s">
        <v>547</v>
      </c>
      <c r="C61" s="154">
        <f>G61</f>
        <v>5865.5649999999996</v>
      </c>
      <c r="D61" s="239">
        <v>2025</v>
      </c>
      <c r="E61" s="262" t="s">
        <v>537</v>
      </c>
      <c r="F61" s="239" t="s">
        <v>16</v>
      </c>
      <c r="G61" s="153">
        <v>5865.5649999999996</v>
      </c>
      <c r="H61" s="115"/>
      <c r="I61" s="115"/>
      <c r="J61" s="102">
        <f t="shared" si="6"/>
        <v>5865.5649999999996</v>
      </c>
      <c r="K61" s="121"/>
      <c r="L61" s="225"/>
      <c r="M61" s="122"/>
      <c r="N61" s="122"/>
      <c r="O61" s="122"/>
    </row>
    <row r="62" spans="1:15" ht="16.149999999999999" customHeight="1" x14ac:dyDescent="0.2">
      <c r="A62" s="323"/>
      <c r="B62" s="193" t="s">
        <v>538</v>
      </c>
      <c r="C62" s="220">
        <f>G62</f>
        <v>183</v>
      </c>
      <c r="D62" s="241"/>
      <c r="E62" s="264"/>
      <c r="F62" s="241"/>
      <c r="G62" s="189">
        <v>183</v>
      </c>
      <c r="H62" s="186"/>
      <c r="I62" s="186"/>
      <c r="J62" s="186">
        <f t="shared" si="6"/>
        <v>183</v>
      </c>
      <c r="K62" s="121"/>
      <c r="L62" s="225"/>
      <c r="M62" s="122"/>
      <c r="N62" s="122"/>
      <c r="O62" s="122"/>
    </row>
    <row r="63" spans="1:15" ht="15" customHeight="1" x14ac:dyDescent="0.2">
      <c r="A63" s="318" t="s">
        <v>310</v>
      </c>
      <c r="B63" s="319"/>
      <c r="C63" s="319"/>
      <c r="D63" s="319"/>
      <c r="E63" s="319"/>
      <c r="F63" s="320"/>
      <c r="G63" s="61">
        <f>SUM(G41:G62)-G59-G57-G56-G62</f>
        <v>61324.196000000018</v>
      </c>
      <c r="H63" s="102">
        <f t="shared" ref="H63:J63" si="9">SUM(H41:H62)-H59-H57-H56-H62</f>
        <v>41800.71</v>
      </c>
      <c r="I63" s="102">
        <f t="shared" si="9"/>
        <v>37814.43</v>
      </c>
      <c r="J63" s="102">
        <f t="shared" si="9"/>
        <v>140939.33600000001</v>
      </c>
      <c r="K63" s="28"/>
      <c r="L63" s="226">
        <f>L64+L65</f>
        <v>61324.196000000011</v>
      </c>
      <c r="M63" s="219">
        <f t="shared" ref="M63:N63" si="10">M64+M65</f>
        <v>41800.71</v>
      </c>
      <c r="N63" s="219">
        <f t="shared" si="10"/>
        <v>37814.43</v>
      </c>
      <c r="O63" s="218">
        <f t="shared" ref="O63:O64" si="11">L63+M63+N63</f>
        <v>140939.33600000001</v>
      </c>
    </row>
    <row r="64" spans="1:15" ht="15" customHeight="1" x14ac:dyDescent="0.2">
      <c r="A64" s="318" t="s">
        <v>504</v>
      </c>
      <c r="B64" s="319"/>
      <c r="C64" s="319"/>
      <c r="D64" s="319"/>
      <c r="E64" s="319"/>
      <c r="F64" s="320"/>
      <c r="G64" s="102">
        <f>G57</f>
        <v>7997.9759999999997</v>
      </c>
      <c r="H64" s="102">
        <f t="shared" ref="H64:J64" si="12">H57</f>
        <v>0</v>
      </c>
      <c r="I64" s="102">
        <f t="shared" si="12"/>
        <v>0</v>
      </c>
      <c r="J64" s="102">
        <f t="shared" si="12"/>
        <v>7997.9759999999997</v>
      </c>
      <c r="K64" s="28"/>
      <c r="L64" s="226">
        <f>G57</f>
        <v>7997.9759999999997</v>
      </c>
      <c r="M64" s="219">
        <f t="shared" ref="M64:N64" si="13">H57</f>
        <v>0</v>
      </c>
      <c r="N64" s="219">
        <f t="shared" si="13"/>
        <v>0</v>
      </c>
      <c r="O64" s="218">
        <f t="shared" si="11"/>
        <v>7997.9759999999997</v>
      </c>
    </row>
    <row r="65" spans="1:15" ht="18" customHeight="1" x14ac:dyDescent="0.2">
      <c r="A65" s="318" t="s">
        <v>505</v>
      </c>
      <c r="B65" s="319"/>
      <c r="C65" s="319"/>
      <c r="D65" s="319"/>
      <c r="E65" s="319"/>
      <c r="F65" s="320"/>
      <c r="G65" s="102">
        <f>SUM(G41:G62)-G57-G59-G55-G62</f>
        <v>53326.220000000023</v>
      </c>
      <c r="H65" s="102">
        <f t="shared" ref="H65:J65" si="14">SUM(H41:H62)-H57-H59-H55-H62</f>
        <v>41800.71</v>
      </c>
      <c r="I65" s="102">
        <f t="shared" si="14"/>
        <v>37814.43</v>
      </c>
      <c r="J65" s="102">
        <f t="shared" si="14"/>
        <v>132941.36000000002</v>
      </c>
      <c r="K65" s="29"/>
      <c r="L65" s="227">
        <f>G41+G42+G43+G44+G45+G46+G47+G48+G49+G50+G51+G52+G53+G54+G56+G58+G60+G61</f>
        <v>53326.220000000008</v>
      </c>
      <c r="M65" s="218">
        <f t="shared" ref="M65:N65" si="15">H41+H42+H43+H44+H45+H46+H47+H48+H49+H50+H51+H52+H53+H54+H56+H58+H60+H61</f>
        <v>41800.71</v>
      </c>
      <c r="N65" s="218">
        <f t="shared" si="15"/>
        <v>37814.43</v>
      </c>
      <c r="O65" s="218">
        <f>L65+M65+N65</f>
        <v>132941.36000000002</v>
      </c>
    </row>
    <row r="66" spans="1:15" ht="18" customHeight="1" x14ac:dyDescent="0.2">
      <c r="A66" s="321" t="s">
        <v>23</v>
      </c>
      <c r="B66" s="321"/>
      <c r="C66" s="321"/>
      <c r="D66" s="321"/>
      <c r="E66" s="321"/>
      <c r="F66" s="321"/>
      <c r="G66" s="321"/>
      <c r="H66" s="321"/>
      <c r="I66" s="321"/>
      <c r="J66" s="321"/>
      <c r="K66" s="321"/>
      <c r="L66" s="225"/>
    </row>
    <row r="67" spans="1:15" ht="30.6" customHeight="1" x14ac:dyDescent="0.2">
      <c r="A67" s="23">
        <v>1</v>
      </c>
      <c r="B67" s="15" t="s">
        <v>52</v>
      </c>
      <c r="C67" s="15">
        <f>J67</f>
        <v>72770.575000000012</v>
      </c>
      <c r="D67" s="35" t="s">
        <v>238</v>
      </c>
      <c r="E67" s="31" t="s">
        <v>54</v>
      </c>
      <c r="F67" s="22" t="s">
        <v>16</v>
      </c>
      <c r="G67" s="23">
        <v>23596.600999999999</v>
      </c>
      <c r="H67" s="23">
        <v>24477.362000000001</v>
      </c>
      <c r="I67" s="23">
        <v>24696.612000000001</v>
      </c>
      <c r="J67" s="24">
        <f>G67+H67+I67</f>
        <v>72770.575000000012</v>
      </c>
      <c r="K67" s="6"/>
      <c r="L67" s="225"/>
    </row>
    <row r="68" spans="1:15" ht="32.25" customHeight="1" x14ac:dyDescent="0.2">
      <c r="A68" s="23">
        <v>2</v>
      </c>
      <c r="B68" s="15" t="s">
        <v>53</v>
      </c>
      <c r="C68" s="15">
        <f t="shared" ref="C68:C98" si="16">J68</f>
        <v>32.066000000000003</v>
      </c>
      <c r="D68" s="35" t="s">
        <v>238</v>
      </c>
      <c r="E68" s="31" t="s">
        <v>54</v>
      </c>
      <c r="F68" s="31" t="s">
        <v>16</v>
      </c>
      <c r="G68" s="23">
        <v>10.212</v>
      </c>
      <c r="H68" s="23">
        <v>10.927</v>
      </c>
      <c r="I68" s="23">
        <v>10.927</v>
      </c>
      <c r="J68" s="24">
        <f>G68+H68+I68</f>
        <v>32.066000000000003</v>
      </c>
      <c r="K68" s="6"/>
      <c r="L68" s="225"/>
    </row>
    <row r="69" spans="1:15" ht="30" x14ac:dyDescent="0.2">
      <c r="A69" s="23">
        <v>3</v>
      </c>
      <c r="B69" s="10" t="s">
        <v>219</v>
      </c>
      <c r="C69" s="15">
        <f t="shared" si="16"/>
        <v>1674.5070000000001</v>
      </c>
      <c r="D69" s="35" t="s">
        <v>238</v>
      </c>
      <c r="E69" s="31" t="s">
        <v>54</v>
      </c>
      <c r="F69" s="22" t="s">
        <v>16</v>
      </c>
      <c r="G69" s="23">
        <v>558.16899999999998</v>
      </c>
      <c r="H69" s="33">
        <v>558.16899999999998</v>
      </c>
      <c r="I69" s="33">
        <v>558.16899999999998</v>
      </c>
      <c r="J69" s="24">
        <f t="shared" ref="J69:J101" si="17">G69+H69+I69</f>
        <v>1674.5070000000001</v>
      </c>
      <c r="K69" s="6"/>
      <c r="L69" s="225"/>
    </row>
    <row r="70" spans="1:15" ht="42.75" customHeight="1" x14ac:dyDescent="0.2">
      <c r="A70" s="23">
        <v>4</v>
      </c>
      <c r="B70" s="10" t="s">
        <v>220</v>
      </c>
      <c r="C70" s="15">
        <f t="shared" si="16"/>
        <v>332.71500000000003</v>
      </c>
      <c r="D70" s="35" t="s">
        <v>238</v>
      </c>
      <c r="E70" s="31" t="s">
        <v>54</v>
      </c>
      <c r="F70" s="22" t="s">
        <v>16</v>
      </c>
      <c r="G70" s="23">
        <v>110.905</v>
      </c>
      <c r="H70" s="33">
        <v>110.905</v>
      </c>
      <c r="I70" s="33">
        <v>110.905</v>
      </c>
      <c r="J70" s="24">
        <f t="shared" si="17"/>
        <v>332.71500000000003</v>
      </c>
      <c r="K70" s="6"/>
      <c r="L70" s="225"/>
    </row>
    <row r="71" spans="1:15" ht="30" customHeight="1" x14ac:dyDescent="0.2">
      <c r="A71" s="23">
        <v>5</v>
      </c>
      <c r="B71" s="32" t="s">
        <v>255</v>
      </c>
      <c r="C71" s="15">
        <f t="shared" si="16"/>
        <v>2116.1840000000002</v>
      </c>
      <c r="D71" s="35" t="s">
        <v>238</v>
      </c>
      <c r="E71" s="31" t="s">
        <v>54</v>
      </c>
      <c r="F71" s="22" t="s">
        <v>16</v>
      </c>
      <c r="G71" s="34">
        <v>675.928</v>
      </c>
      <c r="H71" s="23">
        <v>720.12800000000004</v>
      </c>
      <c r="I71" s="33">
        <v>720.12800000000004</v>
      </c>
      <c r="J71" s="24">
        <f t="shared" si="17"/>
        <v>2116.1840000000002</v>
      </c>
      <c r="K71" s="6"/>
      <c r="L71" s="225"/>
    </row>
    <row r="72" spans="1:15" ht="31.5" customHeight="1" x14ac:dyDescent="0.2">
      <c r="A72" s="23">
        <v>6</v>
      </c>
      <c r="B72" s="15" t="s">
        <v>55</v>
      </c>
      <c r="C72" s="15">
        <f t="shared" si="16"/>
        <v>251.54399999999998</v>
      </c>
      <c r="D72" s="35" t="s">
        <v>238</v>
      </c>
      <c r="E72" s="31" t="s">
        <v>54</v>
      </c>
      <c r="F72" s="22" t="s">
        <v>16</v>
      </c>
      <c r="G72" s="23">
        <v>83.847999999999999</v>
      </c>
      <c r="H72" s="33">
        <v>83.847999999999999</v>
      </c>
      <c r="I72" s="33">
        <v>83.847999999999999</v>
      </c>
      <c r="J72" s="24">
        <f t="shared" si="17"/>
        <v>251.54399999999998</v>
      </c>
      <c r="K72" s="6"/>
      <c r="L72" s="225"/>
    </row>
    <row r="73" spans="1:15" ht="46.5" customHeight="1" x14ac:dyDescent="0.2">
      <c r="A73" s="39">
        <v>7</v>
      </c>
      <c r="B73" s="15" t="s">
        <v>180</v>
      </c>
      <c r="C73" s="15">
        <f t="shared" si="16"/>
        <v>57396.054999999993</v>
      </c>
      <c r="D73" s="42" t="s">
        <v>238</v>
      </c>
      <c r="E73" s="81" t="s">
        <v>534</v>
      </c>
      <c r="F73" s="22" t="s">
        <v>16</v>
      </c>
      <c r="G73" s="23">
        <v>18105.100999999999</v>
      </c>
      <c r="H73" s="115">
        <v>19532.330000000002</v>
      </c>
      <c r="I73" s="23">
        <v>19758.624</v>
      </c>
      <c r="J73" s="24">
        <f t="shared" si="17"/>
        <v>57396.054999999993</v>
      </c>
      <c r="K73" s="6"/>
      <c r="L73" s="225"/>
    </row>
    <row r="74" spans="1:15" ht="44.25" customHeight="1" x14ac:dyDescent="0.2">
      <c r="A74" s="39">
        <v>8</v>
      </c>
      <c r="B74" s="15" t="s">
        <v>185</v>
      </c>
      <c r="C74" s="15">
        <f t="shared" si="16"/>
        <v>208.143</v>
      </c>
      <c r="D74" s="42" t="s">
        <v>238</v>
      </c>
      <c r="E74" s="209" t="s">
        <v>534</v>
      </c>
      <c r="F74" s="22" t="s">
        <v>16</v>
      </c>
      <c r="G74" s="23">
        <v>62.158999999999999</v>
      </c>
      <c r="H74" s="23">
        <v>69.120999999999995</v>
      </c>
      <c r="I74" s="23">
        <v>76.863</v>
      </c>
      <c r="J74" s="24">
        <f t="shared" si="17"/>
        <v>208.143</v>
      </c>
      <c r="K74" s="6"/>
    </row>
    <row r="75" spans="1:15" ht="43.5" customHeight="1" x14ac:dyDescent="0.2">
      <c r="A75" s="39">
        <v>9</v>
      </c>
      <c r="B75" s="15" t="s">
        <v>215</v>
      </c>
      <c r="C75" s="15">
        <f t="shared" si="16"/>
        <v>9236.7720000000008</v>
      </c>
      <c r="D75" s="42" t="s">
        <v>238</v>
      </c>
      <c r="E75" s="37" t="s">
        <v>25</v>
      </c>
      <c r="F75" s="22" t="s">
        <v>16</v>
      </c>
      <c r="G75" s="23">
        <v>2937.0340000000001</v>
      </c>
      <c r="H75" s="23">
        <v>3149.8690000000001</v>
      </c>
      <c r="I75" s="39">
        <v>3149.8690000000001</v>
      </c>
      <c r="J75" s="24">
        <f t="shared" si="17"/>
        <v>9236.7720000000008</v>
      </c>
      <c r="K75" s="6"/>
    </row>
    <row r="76" spans="1:15" ht="43.5" customHeight="1" x14ac:dyDescent="0.2">
      <c r="A76" s="39">
        <v>10</v>
      </c>
      <c r="B76" s="41" t="s">
        <v>317</v>
      </c>
      <c r="C76" s="15">
        <f t="shared" si="16"/>
        <v>50.442</v>
      </c>
      <c r="D76" s="42">
        <v>2025</v>
      </c>
      <c r="E76" s="209" t="s">
        <v>534</v>
      </c>
      <c r="F76" s="36" t="s">
        <v>16</v>
      </c>
      <c r="G76" s="39">
        <v>50.442</v>
      </c>
      <c r="H76" s="39"/>
      <c r="I76" s="39"/>
      <c r="J76" s="97">
        <f t="shared" si="17"/>
        <v>50.442</v>
      </c>
      <c r="K76" s="6"/>
    </row>
    <row r="77" spans="1:15" ht="43.5" customHeight="1" x14ac:dyDescent="0.2">
      <c r="A77" s="39">
        <v>11</v>
      </c>
      <c r="B77" s="41" t="s">
        <v>286</v>
      </c>
      <c r="C77" s="15">
        <f t="shared" si="16"/>
        <v>7.9660000000000002</v>
      </c>
      <c r="D77" s="86">
        <v>2025</v>
      </c>
      <c r="E77" s="209" t="s">
        <v>534</v>
      </c>
      <c r="F77" s="36" t="s">
        <v>16</v>
      </c>
      <c r="G77" s="39">
        <v>7.9660000000000002</v>
      </c>
      <c r="H77" s="39"/>
      <c r="I77" s="39"/>
      <c r="J77" s="97">
        <f t="shared" si="17"/>
        <v>7.9660000000000002</v>
      </c>
      <c r="K77" s="6"/>
    </row>
    <row r="78" spans="1:15" ht="43.5" customHeight="1" x14ac:dyDescent="0.2">
      <c r="A78" s="82">
        <v>12</v>
      </c>
      <c r="B78" s="84" t="s">
        <v>321</v>
      </c>
      <c r="C78" s="156">
        <f t="shared" si="16"/>
        <v>28</v>
      </c>
      <c r="D78" s="86">
        <v>2025</v>
      </c>
      <c r="E78" s="209" t="s">
        <v>534</v>
      </c>
      <c r="F78" s="80" t="s">
        <v>16</v>
      </c>
      <c r="G78" s="83">
        <v>28</v>
      </c>
      <c r="H78" s="82"/>
      <c r="I78" s="82"/>
      <c r="J78" s="102">
        <f t="shared" si="17"/>
        <v>28</v>
      </c>
      <c r="K78" s="6"/>
    </row>
    <row r="79" spans="1:15" ht="43.5" customHeight="1" x14ac:dyDescent="0.2">
      <c r="A79" s="82">
        <v>13</v>
      </c>
      <c r="B79" s="84" t="s">
        <v>318</v>
      </c>
      <c r="C79" s="156">
        <f t="shared" si="16"/>
        <v>6</v>
      </c>
      <c r="D79" s="86">
        <v>2025</v>
      </c>
      <c r="E79" s="209" t="s">
        <v>534</v>
      </c>
      <c r="F79" s="80" t="s">
        <v>16</v>
      </c>
      <c r="G79" s="83">
        <v>6</v>
      </c>
      <c r="H79" s="82"/>
      <c r="I79" s="82"/>
      <c r="J79" s="102">
        <f t="shared" si="17"/>
        <v>6</v>
      </c>
      <c r="K79" s="6"/>
    </row>
    <row r="80" spans="1:15" ht="43.5" customHeight="1" x14ac:dyDescent="0.2">
      <c r="A80" s="82">
        <v>14</v>
      </c>
      <c r="B80" s="84" t="s">
        <v>319</v>
      </c>
      <c r="C80" s="156">
        <f t="shared" si="16"/>
        <v>31</v>
      </c>
      <c r="D80" s="86">
        <v>2025</v>
      </c>
      <c r="E80" s="209" t="s">
        <v>534</v>
      </c>
      <c r="F80" s="80" t="s">
        <v>16</v>
      </c>
      <c r="G80" s="83">
        <v>31</v>
      </c>
      <c r="H80" s="82"/>
      <c r="I80" s="82"/>
      <c r="J80" s="102">
        <f t="shared" si="17"/>
        <v>31</v>
      </c>
      <c r="K80" s="6"/>
    </row>
    <row r="81" spans="1:11" ht="43.5" customHeight="1" x14ac:dyDescent="0.2">
      <c r="A81" s="82">
        <v>15</v>
      </c>
      <c r="B81" s="84" t="s">
        <v>320</v>
      </c>
      <c r="C81" s="156">
        <f t="shared" si="16"/>
        <v>6</v>
      </c>
      <c r="D81" s="86">
        <v>2025</v>
      </c>
      <c r="E81" s="209" t="s">
        <v>534</v>
      </c>
      <c r="F81" s="80" t="s">
        <v>16</v>
      </c>
      <c r="G81" s="83">
        <v>6</v>
      </c>
      <c r="H81" s="82"/>
      <c r="I81" s="82"/>
      <c r="J81" s="102">
        <f t="shared" si="17"/>
        <v>6</v>
      </c>
      <c r="K81" s="6"/>
    </row>
    <row r="82" spans="1:11" ht="31.9" customHeight="1" x14ac:dyDescent="0.2">
      <c r="A82" s="86">
        <v>16</v>
      </c>
      <c r="B82" s="5" t="s">
        <v>258</v>
      </c>
      <c r="C82" s="15">
        <f t="shared" si="16"/>
        <v>87.995999999999995</v>
      </c>
      <c r="D82" s="116">
        <v>2025</v>
      </c>
      <c r="E82" s="37" t="s">
        <v>54</v>
      </c>
      <c r="F82" s="36" t="s">
        <v>16</v>
      </c>
      <c r="G82" s="39">
        <v>87.995999999999995</v>
      </c>
      <c r="H82" s="39"/>
      <c r="I82" s="39"/>
      <c r="J82" s="97">
        <f t="shared" si="17"/>
        <v>87.995999999999995</v>
      </c>
      <c r="K82" s="6"/>
    </row>
    <row r="83" spans="1:11" ht="31.9" customHeight="1" x14ac:dyDescent="0.2">
      <c r="A83" s="86">
        <v>17</v>
      </c>
      <c r="B83" s="5" t="s">
        <v>257</v>
      </c>
      <c r="C83" s="15">
        <f t="shared" si="16"/>
        <v>63.997999999999998</v>
      </c>
      <c r="D83" s="116">
        <v>2025</v>
      </c>
      <c r="E83" s="37" t="s">
        <v>54</v>
      </c>
      <c r="F83" s="36" t="s">
        <v>16</v>
      </c>
      <c r="G83" s="39">
        <v>63.997999999999998</v>
      </c>
      <c r="H83" s="39"/>
      <c r="I83" s="39"/>
      <c r="J83" s="97">
        <f t="shared" si="17"/>
        <v>63.997999999999998</v>
      </c>
      <c r="K83" s="6"/>
    </row>
    <row r="84" spans="1:11" ht="31.9" customHeight="1" x14ac:dyDescent="0.2">
      <c r="A84" s="86">
        <v>18</v>
      </c>
      <c r="B84" s="5" t="s">
        <v>56</v>
      </c>
      <c r="C84" s="15">
        <f t="shared" si="16"/>
        <v>55.058</v>
      </c>
      <c r="D84" s="116">
        <v>2025</v>
      </c>
      <c r="E84" s="37" t="s">
        <v>54</v>
      </c>
      <c r="F84" s="36" t="s">
        <v>16</v>
      </c>
      <c r="G84" s="39">
        <v>55.058</v>
      </c>
      <c r="H84" s="39"/>
      <c r="I84" s="39"/>
      <c r="J84" s="97">
        <f t="shared" si="17"/>
        <v>55.058</v>
      </c>
      <c r="K84" s="6"/>
    </row>
    <row r="85" spans="1:11" ht="31.9" customHeight="1" x14ac:dyDescent="0.2">
      <c r="A85" s="86">
        <v>19</v>
      </c>
      <c r="B85" s="17" t="s">
        <v>287</v>
      </c>
      <c r="C85" s="15">
        <f t="shared" si="16"/>
        <v>41.997999999999998</v>
      </c>
      <c r="D85" s="116">
        <v>2025</v>
      </c>
      <c r="E85" s="37" t="s">
        <v>54</v>
      </c>
      <c r="F85" s="36" t="s">
        <v>16</v>
      </c>
      <c r="G85" s="39">
        <v>41.997999999999998</v>
      </c>
      <c r="H85" s="39"/>
      <c r="I85" s="39"/>
      <c r="J85" s="97">
        <f t="shared" si="17"/>
        <v>41.997999999999998</v>
      </c>
      <c r="K85" s="6"/>
    </row>
    <row r="86" spans="1:11" ht="31.9" customHeight="1" x14ac:dyDescent="0.2">
      <c r="A86" s="86">
        <v>20</v>
      </c>
      <c r="B86" s="17" t="s">
        <v>288</v>
      </c>
      <c r="C86" s="15">
        <f t="shared" si="16"/>
        <v>30.998999999999999</v>
      </c>
      <c r="D86" s="116">
        <v>2025</v>
      </c>
      <c r="E86" s="37" t="s">
        <v>54</v>
      </c>
      <c r="F86" s="36" t="s">
        <v>16</v>
      </c>
      <c r="G86" s="39">
        <v>30.998999999999999</v>
      </c>
      <c r="H86" s="39"/>
      <c r="I86" s="39"/>
      <c r="J86" s="97">
        <f t="shared" si="17"/>
        <v>30.998999999999999</v>
      </c>
      <c r="K86" s="6"/>
    </row>
    <row r="87" spans="1:11" ht="31.9" customHeight="1" x14ac:dyDescent="0.2">
      <c r="A87" s="86">
        <v>21</v>
      </c>
      <c r="B87" s="17" t="s">
        <v>290</v>
      </c>
      <c r="C87" s="15">
        <f t="shared" si="16"/>
        <v>56.997999999999998</v>
      </c>
      <c r="D87" s="116">
        <v>2025</v>
      </c>
      <c r="E87" s="37" t="s">
        <v>54</v>
      </c>
      <c r="F87" s="36" t="s">
        <v>16</v>
      </c>
      <c r="G87" s="39">
        <v>56.997999999999998</v>
      </c>
      <c r="H87" s="39"/>
      <c r="I87" s="39"/>
      <c r="J87" s="97">
        <f t="shared" si="17"/>
        <v>56.997999999999998</v>
      </c>
      <c r="K87" s="6"/>
    </row>
    <row r="88" spans="1:11" ht="31.9" customHeight="1" x14ac:dyDescent="0.2">
      <c r="A88" s="86">
        <v>22</v>
      </c>
      <c r="B88" s="17" t="s">
        <v>289</v>
      </c>
      <c r="C88" s="15">
        <f t="shared" si="16"/>
        <v>64.998000000000005</v>
      </c>
      <c r="D88" s="116">
        <v>2025</v>
      </c>
      <c r="E88" s="37" t="s">
        <v>54</v>
      </c>
      <c r="F88" s="36" t="s">
        <v>16</v>
      </c>
      <c r="G88" s="39">
        <v>64.998000000000005</v>
      </c>
      <c r="H88" s="39"/>
      <c r="I88" s="39"/>
      <c r="J88" s="97">
        <f t="shared" si="17"/>
        <v>64.998000000000005</v>
      </c>
      <c r="K88" s="6"/>
    </row>
    <row r="89" spans="1:11" ht="29.25" customHeight="1" x14ac:dyDescent="0.2">
      <c r="A89" s="116">
        <v>23</v>
      </c>
      <c r="B89" s="17" t="s">
        <v>339</v>
      </c>
      <c r="C89" s="15">
        <f t="shared" si="16"/>
        <v>254.86799999999999</v>
      </c>
      <c r="D89" s="116">
        <v>2025</v>
      </c>
      <c r="E89" s="118" t="s">
        <v>54</v>
      </c>
      <c r="F89" s="117" t="s">
        <v>16</v>
      </c>
      <c r="G89" s="101">
        <v>254.86799999999999</v>
      </c>
      <c r="H89" s="101"/>
      <c r="I89" s="101"/>
      <c r="J89" s="97">
        <f t="shared" si="17"/>
        <v>254.86799999999999</v>
      </c>
      <c r="K89" s="25"/>
    </row>
    <row r="90" spans="1:11" ht="46.15" customHeight="1" x14ac:dyDescent="0.2">
      <c r="A90" s="116">
        <v>24</v>
      </c>
      <c r="B90" s="17" t="s">
        <v>469</v>
      </c>
      <c r="C90" s="156">
        <f t="shared" si="16"/>
        <v>49.8</v>
      </c>
      <c r="D90" s="116">
        <v>2025</v>
      </c>
      <c r="E90" s="211" t="s">
        <v>537</v>
      </c>
      <c r="F90" s="136" t="s">
        <v>16</v>
      </c>
      <c r="G90" s="115">
        <v>49.8</v>
      </c>
      <c r="H90" s="101"/>
      <c r="I90" s="101"/>
      <c r="J90" s="102">
        <f t="shared" si="17"/>
        <v>49.8</v>
      </c>
      <c r="K90" s="25"/>
    </row>
    <row r="91" spans="1:11" ht="40.15" customHeight="1" x14ac:dyDescent="0.2">
      <c r="A91" s="116">
        <v>25</v>
      </c>
      <c r="B91" s="17" t="s">
        <v>346</v>
      </c>
      <c r="C91" s="156">
        <f t="shared" si="16"/>
        <v>639.02</v>
      </c>
      <c r="D91" s="116">
        <v>2025</v>
      </c>
      <c r="E91" s="138" t="s">
        <v>54</v>
      </c>
      <c r="F91" s="137" t="s">
        <v>16</v>
      </c>
      <c r="G91" s="115">
        <v>639.02</v>
      </c>
      <c r="H91" s="101"/>
      <c r="I91" s="101"/>
      <c r="J91" s="102">
        <f t="shared" si="17"/>
        <v>639.02</v>
      </c>
      <c r="K91" s="25"/>
    </row>
    <row r="92" spans="1:11" ht="44.45" customHeight="1" x14ac:dyDescent="0.2">
      <c r="A92" s="143">
        <v>26</v>
      </c>
      <c r="B92" s="17" t="s">
        <v>435</v>
      </c>
      <c r="C92" s="156">
        <f t="shared" si="16"/>
        <v>18.09</v>
      </c>
      <c r="D92" s="143">
        <v>2025</v>
      </c>
      <c r="E92" s="209" t="s">
        <v>534</v>
      </c>
      <c r="F92" s="141" t="s">
        <v>16</v>
      </c>
      <c r="G92" s="115">
        <v>18.09</v>
      </c>
      <c r="H92" s="101"/>
      <c r="I92" s="101"/>
      <c r="J92" s="102">
        <f t="shared" si="17"/>
        <v>18.09</v>
      </c>
      <c r="K92" s="25"/>
    </row>
    <row r="93" spans="1:11" ht="47.45" customHeight="1" x14ac:dyDescent="0.2">
      <c r="A93" s="143">
        <v>27</v>
      </c>
      <c r="B93" s="17" t="s">
        <v>449</v>
      </c>
      <c r="C93" s="156">
        <f t="shared" si="16"/>
        <v>57.75</v>
      </c>
      <c r="D93" s="143">
        <v>2025</v>
      </c>
      <c r="E93" s="209" t="s">
        <v>534</v>
      </c>
      <c r="F93" s="141" t="s">
        <v>16</v>
      </c>
      <c r="G93" s="115">
        <v>57.75</v>
      </c>
      <c r="H93" s="101"/>
      <c r="I93" s="101"/>
      <c r="J93" s="102">
        <f t="shared" si="17"/>
        <v>57.75</v>
      </c>
      <c r="K93" s="25"/>
    </row>
    <row r="94" spans="1:11" ht="90.75" customHeight="1" x14ac:dyDescent="0.2">
      <c r="A94" s="161">
        <v>28</v>
      </c>
      <c r="B94" s="17" t="s">
        <v>473</v>
      </c>
      <c r="C94" s="156">
        <f t="shared" si="16"/>
        <v>33</v>
      </c>
      <c r="D94" s="161">
        <v>2025</v>
      </c>
      <c r="E94" s="159" t="s">
        <v>25</v>
      </c>
      <c r="F94" s="160" t="s">
        <v>16</v>
      </c>
      <c r="G94" s="115">
        <v>33</v>
      </c>
      <c r="H94" s="101"/>
      <c r="I94" s="101"/>
      <c r="J94" s="102">
        <f t="shared" si="17"/>
        <v>33</v>
      </c>
      <c r="K94" s="25"/>
    </row>
    <row r="95" spans="1:11" ht="87.75" customHeight="1" x14ac:dyDescent="0.2">
      <c r="A95" s="161">
        <v>29</v>
      </c>
      <c r="B95" s="17" t="s">
        <v>472</v>
      </c>
      <c r="C95" s="156">
        <f t="shared" si="16"/>
        <v>33</v>
      </c>
      <c r="D95" s="161">
        <v>2025</v>
      </c>
      <c r="E95" s="159" t="s">
        <v>25</v>
      </c>
      <c r="F95" s="160" t="s">
        <v>16</v>
      </c>
      <c r="G95" s="115">
        <v>33</v>
      </c>
      <c r="H95" s="101"/>
      <c r="I95" s="101"/>
      <c r="J95" s="102">
        <f t="shared" si="17"/>
        <v>33</v>
      </c>
      <c r="K95" s="25"/>
    </row>
    <row r="96" spans="1:11" ht="83.45" customHeight="1" x14ac:dyDescent="0.2">
      <c r="A96" s="161">
        <v>30</v>
      </c>
      <c r="B96" s="17" t="s">
        <v>529</v>
      </c>
      <c r="C96" s="156">
        <f t="shared" si="16"/>
        <v>26</v>
      </c>
      <c r="D96" s="161">
        <v>2025</v>
      </c>
      <c r="E96" s="159" t="s">
        <v>25</v>
      </c>
      <c r="F96" s="160" t="s">
        <v>16</v>
      </c>
      <c r="G96" s="115">
        <v>26</v>
      </c>
      <c r="H96" s="101"/>
      <c r="I96" s="101"/>
      <c r="J96" s="102">
        <f t="shared" si="17"/>
        <v>26</v>
      </c>
      <c r="K96" s="25"/>
    </row>
    <row r="97" spans="1:15" ht="73.150000000000006" customHeight="1" x14ac:dyDescent="0.2">
      <c r="A97" s="161">
        <v>31</v>
      </c>
      <c r="B97" s="17" t="s">
        <v>471</v>
      </c>
      <c r="C97" s="156">
        <f t="shared" si="16"/>
        <v>17.399999999999999</v>
      </c>
      <c r="D97" s="161">
        <v>2025</v>
      </c>
      <c r="E97" s="159" t="s">
        <v>25</v>
      </c>
      <c r="F97" s="160" t="s">
        <v>16</v>
      </c>
      <c r="G97" s="115">
        <v>17.399999999999999</v>
      </c>
      <c r="H97" s="101"/>
      <c r="I97" s="101"/>
      <c r="J97" s="102">
        <f t="shared" si="17"/>
        <v>17.399999999999999</v>
      </c>
      <c r="K97" s="25"/>
    </row>
    <row r="98" spans="1:15" ht="83.45" customHeight="1" x14ac:dyDescent="0.2">
      <c r="A98" s="161">
        <v>32</v>
      </c>
      <c r="B98" s="17" t="s">
        <v>474</v>
      </c>
      <c r="C98" s="156">
        <f t="shared" si="16"/>
        <v>23</v>
      </c>
      <c r="D98" s="161">
        <v>2025</v>
      </c>
      <c r="E98" s="159" t="s">
        <v>25</v>
      </c>
      <c r="F98" s="160" t="s">
        <v>16</v>
      </c>
      <c r="G98" s="115">
        <v>23</v>
      </c>
      <c r="H98" s="101"/>
      <c r="I98" s="101"/>
      <c r="J98" s="102">
        <f t="shared" si="17"/>
        <v>23</v>
      </c>
      <c r="K98" s="25"/>
    </row>
    <row r="99" spans="1:15" ht="27" customHeight="1" x14ac:dyDescent="0.2">
      <c r="A99" s="322">
        <v>33</v>
      </c>
      <c r="B99" s="17" t="s">
        <v>488</v>
      </c>
      <c r="C99" s="324">
        <v>4741.0919999999996</v>
      </c>
      <c r="D99" s="322" t="s">
        <v>489</v>
      </c>
      <c r="E99" s="239" t="s">
        <v>537</v>
      </c>
      <c r="F99" s="277" t="s">
        <v>16</v>
      </c>
      <c r="G99" s="115">
        <f>G100</f>
        <v>45</v>
      </c>
      <c r="H99" s="101"/>
      <c r="I99" s="101"/>
      <c r="J99" s="102">
        <f t="shared" si="17"/>
        <v>45</v>
      </c>
      <c r="K99" s="25"/>
    </row>
    <row r="100" spans="1:15" ht="28.15" customHeight="1" x14ac:dyDescent="0.2">
      <c r="A100" s="323"/>
      <c r="B100" s="17" t="s">
        <v>499</v>
      </c>
      <c r="C100" s="325"/>
      <c r="D100" s="323"/>
      <c r="E100" s="241"/>
      <c r="F100" s="326"/>
      <c r="G100" s="186">
        <v>45</v>
      </c>
      <c r="H100" s="187"/>
      <c r="I100" s="187"/>
      <c r="J100" s="188">
        <f t="shared" si="17"/>
        <v>45</v>
      </c>
      <c r="K100" s="25"/>
    </row>
    <row r="101" spans="1:15" ht="46.9" customHeight="1" x14ac:dyDescent="0.2">
      <c r="A101" s="182">
        <v>34</v>
      </c>
      <c r="B101" s="17" t="s">
        <v>491</v>
      </c>
      <c r="C101" s="194">
        <v>55.030999999999999</v>
      </c>
      <c r="D101" s="182">
        <v>2025</v>
      </c>
      <c r="E101" s="209" t="s">
        <v>537</v>
      </c>
      <c r="F101" s="175" t="s">
        <v>16</v>
      </c>
      <c r="G101" s="115">
        <v>55.030999999999999</v>
      </c>
      <c r="H101" s="101"/>
      <c r="I101" s="101"/>
      <c r="J101" s="102">
        <f t="shared" si="17"/>
        <v>55.030999999999999</v>
      </c>
      <c r="K101" s="25"/>
    </row>
    <row r="102" spans="1:15" ht="42" customHeight="1" x14ac:dyDescent="0.2">
      <c r="A102" s="201">
        <v>35</v>
      </c>
      <c r="B102" s="17" t="s">
        <v>526</v>
      </c>
      <c r="C102" s="202">
        <f>G102</f>
        <v>49.8</v>
      </c>
      <c r="D102" s="201">
        <v>2025</v>
      </c>
      <c r="E102" s="209" t="s">
        <v>537</v>
      </c>
      <c r="F102" s="199" t="s">
        <v>16</v>
      </c>
      <c r="G102" s="115">
        <v>49.8</v>
      </c>
      <c r="H102" s="101"/>
      <c r="I102" s="101"/>
      <c r="J102" s="102">
        <f t="shared" ref="J102" si="18">G102+H102+I102</f>
        <v>49.8</v>
      </c>
      <c r="K102" s="25"/>
    </row>
    <row r="103" spans="1:15" x14ac:dyDescent="0.2">
      <c r="A103" s="318" t="s">
        <v>292</v>
      </c>
      <c r="B103" s="319"/>
      <c r="C103" s="319"/>
      <c r="D103" s="319"/>
      <c r="E103" s="319"/>
      <c r="F103" s="320"/>
      <c r="G103" s="30">
        <f>G104</f>
        <v>47973.169000000002</v>
      </c>
      <c r="H103" s="97">
        <f t="shared" ref="H103:J103" si="19">H104</f>
        <v>48712.659000000007</v>
      </c>
      <c r="I103" s="97">
        <f t="shared" si="19"/>
        <v>49165.945</v>
      </c>
      <c r="J103" s="97">
        <f t="shared" si="19"/>
        <v>145851.77299999993</v>
      </c>
      <c r="K103" s="28"/>
    </row>
    <row r="104" spans="1:15" x14ac:dyDescent="0.2">
      <c r="A104" s="318" t="s">
        <v>240</v>
      </c>
      <c r="B104" s="319"/>
      <c r="C104" s="319"/>
      <c r="D104" s="319"/>
      <c r="E104" s="319"/>
      <c r="F104" s="320"/>
      <c r="G104" s="43">
        <f>SUM(G67:G102)-G100</f>
        <v>47973.169000000002</v>
      </c>
      <c r="H104" s="43">
        <f t="shared" ref="H104:J104" si="20">SUM(H67:H102)-H100</f>
        <v>48712.659000000007</v>
      </c>
      <c r="I104" s="43">
        <f t="shared" si="20"/>
        <v>49165.945</v>
      </c>
      <c r="J104" s="43">
        <f t="shared" si="20"/>
        <v>145851.77299999993</v>
      </c>
      <c r="K104" s="29"/>
    </row>
    <row r="105" spans="1:15" x14ac:dyDescent="0.2">
      <c r="A105" s="321" t="s">
        <v>34</v>
      </c>
      <c r="B105" s="321"/>
      <c r="C105" s="321"/>
      <c r="D105" s="321"/>
      <c r="E105" s="321"/>
      <c r="F105" s="321"/>
      <c r="G105" s="321"/>
      <c r="H105" s="321"/>
      <c r="I105" s="321"/>
      <c r="J105" s="321"/>
      <c r="K105" s="321"/>
    </row>
    <row r="106" spans="1:15" ht="30" x14ac:dyDescent="0.2">
      <c r="A106" s="23">
        <v>1</v>
      </c>
      <c r="B106" s="15" t="s">
        <v>35</v>
      </c>
      <c r="C106" s="15">
        <f>J106</f>
        <v>8706.0130000000008</v>
      </c>
      <c r="D106" s="42" t="s">
        <v>238</v>
      </c>
      <c r="E106" s="37" t="s">
        <v>54</v>
      </c>
      <c r="F106" s="37" t="s">
        <v>16</v>
      </c>
      <c r="G106" s="42">
        <v>2800.6329999999998</v>
      </c>
      <c r="H106" s="11">
        <v>2952.69</v>
      </c>
      <c r="I106" s="42">
        <v>2952.69</v>
      </c>
      <c r="J106" s="24">
        <f>G106+H106+I106</f>
        <v>8706.0130000000008</v>
      </c>
      <c r="K106" s="6"/>
    </row>
    <row r="107" spans="1:15" s="16" customFormat="1" ht="30" x14ac:dyDescent="0.2">
      <c r="A107" s="42">
        <v>2</v>
      </c>
      <c r="B107" s="15" t="s">
        <v>36</v>
      </c>
      <c r="C107" s="15">
        <f>J107</f>
        <v>30912.548000000003</v>
      </c>
      <c r="D107" s="42" t="s">
        <v>238</v>
      </c>
      <c r="E107" s="37" t="s">
        <v>54</v>
      </c>
      <c r="F107" s="37" t="s">
        <v>16</v>
      </c>
      <c r="G107" s="42">
        <v>9838.4920000000002</v>
      </c>
      <c r="H107" s="42">
        <v>10537.028</v>
      </c>
      <c r="I107" s="42">
        <v>10537.028</v>
      </c>
      <c r="J107" s="50">
        <f>G107+H107+I107</f>
        <v>30912.548000000003</v>
      </c>
      <c r="K107" s="15"/>
      <c r="M107" s="152"/>
      <c r="N107" s="152"/>
      <c r="O107" s="152"/>
    </row>
    <row r="108" spans="1:15" s="16" customFormat="1" ht="30" x14ac:dyDescent="0.2">
      <c r="A108" s="197">
        <v>3</v>
      </c>
      <c r="B108" s="17" t="s">
        <v>515</v>
      </c>
      <c r="C108" s="156">
        <f>G108</f>
        <v>22.87</v>
      </c>
      <c r="D108" s="198">
        <v>2025</v>
      </c>
      <c r="E108" s="196" t="s">
        <v>54</v>
      </c>
      <c r="F108" s="196" t="s">
        <v>16</v>
      </c>
      <c r="G108" s="11">
        <v>22.87</v>
      </c>
      <c r="H108" s="197"/>
      <c r="I108" s="197"/>
      <c r="J108" s="43">
        <f t="shared" ref="J108:J112" si="21">G108+H108+I108</f>
        <v>22.87</v>
      </c>
      <c r="K108" s="142"/>
      <c r="M108" s="152"/>
      <c r="N108" s="152"/>
      <c r="O108" s="152"/>
    </row>
    <row r="109" spans="1:15" s="16" customFormat="1" ht="30" x14ac:dyDescent="0.2">
      <c r="A109" s="197">
        <v>4</v>
      </c>
      <c r="B109" s="17" t="s">
        <v>516</v>
      </c>
      <c r="C109" s="156">
        <f t="shared" ref="C109:C112" si="22">G109</f>
        <v>22.87</v>
      </c>
      <c r="D109" s="198">
        <v>2025</v>
      </c>
      <c r="E109" s="196" t="s">
        <v>54</v>
      </c>
      <c r="F109" s="196" t="s">
        <v>16</v>
      </c>
      <c r="G109" s="11">
        <v>22.87</v>
      </c>
      <c r="H109" s="197"/>
      <c r="I109" s="197"/>
      <c r="J109" s="43">
        <f t="shared" si="21"/>
        <v>22.87</v>
      </c>
      <c r="K109" s="142"/>
      <c r="M109" s="152"/>
      <c r="N109" s="152"/>
      <c r="O109" s="152"/>
    </row>
    <row r="110" spans="1:15" s="16" customFormat="1" ht="30" x14ac:dyDescent="0.2">
      <c r="A110" s="197">
        <v>5</v>
      </c>
      <c r="B110" s="17" t="s">
        <v>517</v>
      </c>
      <c r="C110" s="156">
        <f t="shared" si="22"/>
        <v>22.87</v>
      </c>
      <c r="D110" s="198">
        <v>2025</v>
      </c>
      <c r="E110" s="196" t="s">
        <v>54</v>
      </c>
      <c r="F110" s="196" t="s">
        <v>16</v>
      </c>
      <c r="G110" s="11">
        <v>22.87</v>
      </c>
      <c r="H110" s="197"/>
      <c r="I110" s="197"/>
      <c r="J110" s="43">
        <f t="shared" si="21"/>
        <v>22.87</v>
      </c>
      <c r="K110" s="142"/>
      <c r="M110" s="152"/>
      <c r="N110" s="152"/>
      <c r="O110" s="152"/>
    </row>
    <row r="111" spans="1:15" s="16" customFormat="1" ht="30" x14ac:dyDescent="0.2">
      <c r="A111" s="197">
        <v>6</v>
      </c>
      <c r="B111" s="17" t="s">
        <v>518</v>
      </c>
      <c r="C111" s="156">
        <f t="shared" si="22"/>
        <v>22.87</v>
      </c>
      <c r="D111" s="198">
        <v>2025</v>
      </c>
      <c r="E111" s="196" t="s">
        <v>54</v>
      </c>
      <c r="F111" s="196" t="s">
        <v>16</v>
      </c>
      <c r="G111" s="11">
        <v>22.87</v>
      </c>
      <c r="H111" s="197"/>
      <c r="I111" s="197"/>
      <c r="J111" s="43">
        <f t="shared" si="21"/>
        <v>22.87</v>
      </c>
      <c r="K111" s="142"/>
      <c r="M111" s="152"/>
      <c r="N111" s="152"/>
      <c r="O111" s="152"/>
    </row>
    <row r="112" spans="1:15" s="16" customFormat="1" ht="30" x14ac:dyDescent="0.2">
      <c r="A112" s="197">
        <v>7</v>
      </c>
      <c r="B112" s="17" t="s">
        <v>519</v>
      </c>
      <c r="C112" s="156">
        <f t="shared" si="22"/>
        <v>22.87</v>
      </c>
      <c r="D112" s="198">
        <v>2025</v>
      </c>
      <c r="E112" s="196" t="s">
        <v>54</v>
      </c>
      <c r="F112" s="196" t="s">
        <v>16</v>
      </c>
      <c r="G112" s="11">
        <v>22.87</v>
      </c>
      <c r="H112" s="197"/>
      <c r="I112" s="197"/>
      <c r="J112" s="43">
        <f t="shared" si="21"/>
        <v>22.87</v>
      </c>
      <c r="K112" s="142"/>
      <c r="M112" s="152"/>
      <c r="N112" s="152"/>
      <c r="O112" s="152"/>
    </row>
    <row r="113" spans="1:15" x14ac:dyDescent="0.2">
      <c r="A113" s="318" t="s">
        <v>292</v>
      </c>
      <c r="B113" s="319"/>
      <c r="C113" s="319"/>
      <c r="D113" s="319"/>
      <c r="E113" s="319"/>
      <c r="F113" s="320"/>
      <c r="G113" s="30">
        <f>G114</f>
        <v>12753.475000000004</v>
      </c>
      <c r="H113" s="97">
        <f t="shared" ref="H113:I113" si="23">H114</f>
        <v>13489.718000000001</v>
      </c>
      <c r="I113" s="97">
        <f t="shared" si="23"/>
        <v>13489.718000000001</v>
      </c>
      <c r="J113" s="24">
        <f>J114</f>
        <v>39732.911000000015</v>
      </c>
      <c r="K113" s="28"/>
    </row>
    <row r="114" spans="1:15" x14ac:dyDescent="0.2">
      <c r="A114" s="318" t="s">
        <v>240</v>
      </c>
      <c r="B114" s="319"/>
      <c r="C114" s="319"/>
      <c r="D114" s="319"/>
      <c r="E114" s="319"/>
      <c r="F114" s="320"/>
      <c r="G114" s="24">
        <f>SUM(G106:G112)</f>
        <v>12753.475000000004</v>
      </c>
      <c r="H114" s="102">
        <f>SUM(H106:H112)</f>
        <v>13489.718000000001</v>
      </c>
      <c r="I114" s="97">
        <f>SUM(I106:I112)</f>
        <v>13489.718000000001</v>
      </c>
      <c r="J114" s="97">
        <f>SUM(J106:J112)</f>
        <v>39732.911000000015</v>
      </c>
      <c r="K114" s="29"/>
    </row>
    <row r="115" spans="1:15" x14ac:dyDescent="0.2">
      <c r="A115" s="321" t="s">
        <v>26</v>
      </c>
      <c r="B115" s="321"/>
      <c r="C115" s="321"/>
      <c r="D115" s="321"/>
      <c r="E115" s="321"/>
      <c r="F115" s="321"/>
      <c r="G115" s="321"/>
      <c r="H115" s="321"/>
      <c r="I115" s="321"/>
      <c r="J115" s="321"/>
      <c r="K115" s="321"/>
    </row>
    <row r="116" spans="1:15" ht="42" customHeight="1" x14ac:dyDescent="0.2">
      <c r="A116" s="23">
        <v>1</v>
      </c>
      <c r="B116" s="6" t="s">
        <v>28</v>
      </c>
      <c r="C116" s="6">
        <f>J116</f>
        <v>12237.677</v>
      </c>
      <c r="D116" s="23" t="s">
        <v>238</v>
      </c>
      <c r="E116" s="22" t="s">
        <v>535</v>
      </c>
      <c r="F116" s="22" t="s">
        <v>16</v>
      </c>
      <c r="G116" s="23">
        <v>3945.4650000000001</v>
      </c>
      <c r="H116" s="23">
        <v>4146.1059999999998</v>
      </c>
      <c r="I116" s="23">
        <v>4146.1059999999998</v>
      </c>
      <c r="J116" s="24">
        <f>G116+H116+I116</f>
        <v>12237.677</v>
      </c>
      <c r="K116" s="6"/>
    </row>
    <row r="117" spans="1:15" ht="44.45" customHeight="1" x14ac:dyDescent="0.2">
      <c r="A117" s="23">
        <v>2</v>
      </c>
      <c r="B117" s="10" t="s">
        <v>247</v>
      </c>
      <c r="C117" s="6">
        <f t="shared" ref="C117:C118" si="24">J117</f>
        <v>41.093000000000004</v>
      </c>
      <c r="D117" s="33">
        <v>2025</v>
      </c>
      <c r="E117" s="210" t="s">
        <v>535</v>
      </c>
      <c r="F117" s="31" t="s">
        <v>16</v>
      </c>
      <c r="G117" s="35">
        <v>41.093000000000004</v>
      </c>
      <c r="H117" s="35"/>
      <c r="I117" s="35"/>
      <c r="J117" s="24">
        <f>G117+H117+I117</f>
        <v>41.093000000000004</v>
      </c>
      <c r="K117" s="6"/>
    </row>
    <row r="118" spans="1:15" s="16" customFormat="1" ht="45" x14ac:dyDescent="0.2">
      <c r="A118" s="35">
        <v>3</v>
      </c>
      <c r="B118" s="10" t="s">
        <v>248</v>
      </c>
      <c r="C118" s="158">
        <f t="shared" si="24"/>
        <v>14.25</v>
      </c>
      <c r="D118" s="35">
        <v>2025</v>
      </c>
      <c r="E118" s="210" t="s">
        <v>535</v>
      </c>
      <c r="F118" s="31" t="s">
        <v>16</v>
      </c>
      <c r="G118" s="11">
        <v>14.25</v>
      </c>
      <c r="H118" s="35"/>
      <c r="I118" s="35"/>
      <c r="J118" s="43">
        <f>G118+H118+I118</f>
        <v>14.25</v>
      </c>
      <c r="K118" s="15"/>
      <c r="M118" s="152"/>
      <c r="N118" s="152"/>
      <c r="O118" s="152"/>
    </row>
    <row r="119" spans="1:15" s="16" customFormat="1" ht="30" x14ac:dyDescent="0.2">
      <c r="A119" s="329">
        <v>4</v>
      </c>
      <c r="B119" s="10" t="s">
        <v>411</v>
      </c>
      <c r="C119" s="15">
        <v>41614.646000000001</v>
      </c>
      <c r="D119" s="329" t="s">
        <v>461</v>
      </c>
      <c r="E119" s="294" t="s">
        <v>537</v>
      </c>
      <c r="F119" s="232" t="s">
        <v>16</v>
      </c>
      <c r="G119" s="115">
        <f>G120+G121+G122+G123</f>
        <v>38712.436000000002</v>
      </c>
      <c r="H119" s="116"/>
      <c r="I119" s="116"/>
      <c r="J119" s="43">
        <f t="shared" ref="J119:J123" si="25">G119+H119+I119</f>
        <v>38712.436000000002</v>
      </c>
      <c r="K119" s="142"/>
      <c r="M119" s="152"/>
      <c r="N119" s="152"/>
      <c r="O119" s="152"/>
    </row>
    <row r="120" spans="1:15" s="16" customFormat="1" ht="42" customHeight="1" x14ac:dyDescent="0.2">
      <c r="A120" s="329"/>
      <c r="B120" s="193" t="s">
        <v>412</v>
      </c>
      <c r="C120" s="207">
        <v>10463.759</v>
      </c>
      <c r="D120" s="329"/>
      <c r="E120" s="294"/>
      <c r="F120" s="232"/>
      <c r="G120" s="205">
        <f>10463.759-2902.21</f>
        <v>7561.549</v>
      </c>
      <c r="H120" s="205"/>
      <c r="I120" s="205"/>
      <c r="J120" s="206">
        <f t="shared" si="25"/>
        <v>7561.549</v>
      </c>
      <c r="K120" s="142"/>
      <c r="M120" s="152"/>
      <c r="N120" s="152"/>
      <c r="O120" s="152"/>
    </row>
    <row r="121" spans="1:15" s="16" customFormat="1" ht="42" customHeight="1" x14ac:dyDescent="0.2">
      <c r="A121" s="329"/>
      <c r="B121" s="193" t="s">
        <v>413</v>
      </c>
      <c r="C121" s="207">
        <v>6142.6570000000002</v>
      </c>
      <c r="D121" s="329"/>
      <c r="E121" s="294"/>
      <c r="F121" s="232"/>
      <c r="G121" s="205">
        <v>6142.6570000000002</v>
      </c>
      <c r="H121" s="205"/>
      <c r="I121" s="205"/>
      <c r="J121" s="206">
        <f t="shared" si="25"/>
        <v>6142.6570000000002</v>
      </c>
      <c r="K121" s="142"/>
      <c r="M121" s="152"/>
      <c r="N121" s="152"/>
      <c r="O121" s="152"/>
    </row>
    <row r="122" spans="1:15" s="16" customFormat="1" ht="41.25" customHeight="1" x14ac:dyDescent="0.2">
      <c r="A122" s="329"/>
      <c r="B122" s="193" t="s">
        <v>414</v>
      </c>
      <c r="C122" s="207">
        <v>3312.3580000000002</v>
      </c>
      <c r="D122" s="329"/>
      <c r="E122" s="294"/>
      <c r="F122" s="232"/>
      <c r="G122" s="205">
        <v>3312.3580000000002</v>
      </c>
      <c r="H122" s="205"/>
      <c r="I122" s="205"/>
      <c r="J122" s="206">
        <f t="shared" si="25"/>
        <v>3312.3580000000002</v>
      </c>
      <c r="K122" s="142"/>
      <c r="M122" s="152"/>
      <c r="N122" s="152"/>
      <c r="O122" s="152"/>
    </row>
    <row r="123" spans="1:15" s="16" customFormat="1" ht="41.25" customHeight="1" x14ac:dyDescent="0.2">
      <c r="A123" s="329"/>
      <c r="B123" s="193" t="s">
        <v>415</v>
      </c>
      <c r="C123" s="207">
        <v>21695.871999999999</v>
      </c>
      <c r="D123" s="329"/>
      <c r="E123" s="294"/>
      <c r="F123" s="232"/>
      <c r="G123" s="205">
        <v>21695.871999999999</v>
      </c>
      <c r="H123" s="205"/>
      <c r="I123" s="205"/>
      <c r="J123" s="206">
        <f t="shared" si="25"/>
        <v>21695.871999999999</v>
      </c>
      <c r="K123" s="142"/>
      <c r="M123" s="152"/>
      <c r="N123" s="152"/>
      <c r="O123" s="152"/>
    </row>
    <row r="124" spans="1:15" x14ac:dyDescent="0.2">
      <c r="A124" s="318" t="s">
        <v>239</v>
      </c>
      <c r="B124" s="319"/>
      <c r="C124" s="319"/>
      <c r="D124" s="319"/>
      <c r="E124" s="319"/>
      <c r="F124" s="320"/>
      <c r="G124" s="24">
        <f>G125</f>
        <v>42713.243999999999</v>
      </c>
      <c r="H124" s="24">
        <f t="shared" ref="H124" si="26">H125</f>
        <v>4146.1059999999998</v>
      </c>
      <c r="I124" s="24">
        <f t="shared" ref="I124" si="27">I125</f>
        <v>4146.1059999999998</v>
      </c>
      <c r="J124" s="24">
        <f>J125</f>
        <v>51005.456000000006</v>
      </c>
      <c r="K124" s="28"/>
    </row>
    <row r="125" spans="1:15" x14ac:dyDescent="0.2">
      <c r="A125" s="318" t="s">
        <v>240</v>
      </c>
      <c r="B125" s="319"/>
      <c r="C125" s="319"/>
      <c r="D125" s="319"/>
      <c r="E125" s="319"/>
      <c r="F125" s="320"/>
      <c r="G125" s="24">
        <f>SUM(G116:G119)</f>
        <v>42713.243999999999</v>
      </c>
      <c r="H125" s="60">
        <f>SUM(H116:H118)</f>
        <v>4146.1059999999998</v>
      </c>
      <c r="I125" s="60">
        <f>SUM(I116:I118)</f>
        <v>4146.1059999999998</v>
      </c>
      <c r="J125" s="102">
        <f>SUM(J116:J118)+J119</f>
        <v>51005.456000000006</v>
      </c>
      <c r="K125" s="29"/>
    </row>
    <row r="126" spans="1:15" ht="15.6" customHeight="1" x14ac:dyDescent="0.2">
      <c r="A126" s="327" t="s">
        <v>291</v>
      </c>
      <c r="B126" s="328"/>
      <c r="C126" s="328"/>
      <c r="D126" s="328"/>
      <c r="E126" s="328"/>
      <c r="F126" s="328"/>
      <c r="G126" s="328"/>
      <c r="H126" s="328"/>
      <c r="I126" s="328"/>
      <c r="J126" s="328"/>
      <c r="K126" s="328"/>
    </row>
    <row r="127" spans="1:15" ht="31.9" customHeight="1" x14ac:dyDescent="0.2">
      <c r="A127" s="59" t="s">
        <v>17</v>
      </c>
      <c r="B127" s="68" t="s">
        <v>229</v>
      </c>
      <c r="C127" s="155">
        <f>J127</f>
        <v>121.47199999999999</v>
      </c>
      <c r="D127" s="62">
        <v>2025</v>
      </c>
      <c r="E127" s="63" t="s">
        <v>536</v>
      </c>
      <c r="F127" s="57" t="s">
        <v>16</v>
      </c>
      <c r="G127" s="63">
        <v>121.47199999999999</v>
      </c>
      <c r="H127" s="64"/>
      <c r="I127" s="64"/>
      <c r="J127" s="43">
        <f>G127+H127+I127</f>
        <v>121.47199999999999</v>
      </c>
      <c r="K127" s="64"/>
    </row>
    <row r="128" spans="1:15" ht="30.6" customHeight="1" x14ac:dyDescent="0.2">
      <c r="A128" s="145" t="s">
        <v>443</v>
      </c>
      <c r="B128" s="68" t="s">
        <v>450</v>
      </c>
      <c r="C128" s="155">
        <f>J128</f>
        <v>500</v>
      </c>
      <c r="D128" s="62">
        <v>2025</v>
      </c>
      <c r="E128" s="90" t="s">
        <v>536</v>
      </c>
      <c r="F128" s="140" t="s">
        <v>16</v>
      </c>
      <c r="G128" s="90">
        <v>500</v>
      </c>
      <c r="H128" s="115"/>
      <c r="I128" s="115"/>
      <c r="J128" s="43">
        <f>G128+H128+I128</f>
        <v>500</v>
      </c>
      <c r="K128" s="146"/>
    </row>
    <row r="129" spans="1:11" ht="15.6" customHeight="1" x14ac:dyDescent="0.2">
      <c r="A129" s="318" t="s">
        <v>292</v>
      </c>
      <c r="B129" s="319"/>
      <c r="C129" s="319"/>
      <c r="D129" s="319"/>
      <c r="E129" s="319"/>
      <c r="F129" s="320"/>
      <c r="G129" s="60">
        <f>G130</f>
        <v>621.47199999999998</v>
      </c>
      <c r="H129" s="61">
        <f t="shared" ref="H129:I129" si="28">H130</f>
        <v>0</v>
      </c>
      <c r="I129" s="61">
        <f t="shared" si="28"/>
        <v>0</v>
      </c>
      <c r="J129" s="60">
        <f>J130</f>
        <v>621.47199999999998</v>
      </c>
      <c r="K129" s="28"/>
    </row>
    <row r="130" spans="1:11" x14ac:dyDescent="0.2">
      <c r="A130" s="318" t="s">
        <v>240</v>
      </c>
      <c r="B130" s="319"/>
      <c r="C130" s="319"/>
      <c r="D130" s="319"/>
      <c r="E130" s="319"/>
      <c r="F130" s="320"/>
      <c r="G130" s="61">
        <f>SUM(G127:G128)</f>
        <v>621.47199999999998</v>
      </c>
      <c r="H130" s="102">
        <f t="shared" ref="H130:J130" si="29">SUM(H127:H128)</f>
        <v>0</v>
      </c>
      <c r="I130" s="102">
        <f t="shared" si="29"/>
        <v>0</v>
      </c>
      <c r="J130" s="102">
        <f t="shared" si="29"/>
        <v>621.47199999999998</v>
      </c>
      <c r="K130" s="29"/>
    </row>
    <row r="132" spans="1:11" ht="22.5" customHeight="1" x14ac:dyDescent="0.2">
      <c r="B132" s="170" t="s">
        <v>545</v>
      </c>
      <c r="C132" s="7" t="s">
        <v>546</v>
      </c>
    </row>
  </sheetData>
  <mergeCells count="54">
    <mergeCell ref="B7:E9"/>
    <mergeCell ref="A55:A57"/>
    <mergeCell ref="B55:B57"/>
    <mergeCell ref="C55:C57"/>
    <mergeCell ref="D55:D57"/>
    <mergeCell ref="E55:E57"/>
    <mergeCell ref="A7:A9"/>
    <mergeCell ref="A10:K10"/>
    <mergeCell ref="A126:K126"/>
    <mergeCell ref="A129:F129"/>
    <mergeCell ref="E119:E123"/>
    <mergeCell ref="F119:F123"/>
    <mergeCell ref="A105:K105"/>
    <mergeCell ref="A113:F113"/>
    <mergeCell ref="A114:F114"/>
    <mergeCell ref="A115:K115"/>
    <mergeCell ref="A119:A123"/>
    <mergeCell ref="D119:D123"/>
    <mergeCell ref="E58:E59"/>
    <mergeCell ref="F58:F59"/>
    <mergeCell ref="F99:F100"/>
    <mergeCell ref="A64:F64"/>
    <mergeCell ref="A58:A59"/>
    <mergeCell ref="F61:F62"/>
    <mergeCell ref="E61:E62"/>
    <mergeCell ref="D61:D62"/>
    <mergeCell ref="A61:A62"/>
    <mergeCell ref="A130:F130"/>
    <mergeCell ref="A38:F38"/>
    <mergeCell ref="A39:F39"/>
    <mergeCell ref="A40:K40"/>
    <mergeCell ref="A63:F63"/>
    <mergeCell ref="A65:F65"/>
    <mergeCell ref="A66:K66"/>
    <mergeCell ref="A103:F103"/>
    <mergeCell ref="A124:F124"/>
    <mergeCell ref="A125:F125"/>
    <mergeCell ref="A104:F104"/>
    <mergeCell ref="A99:A100"/>
    <mergeCell ref="C99:C100"/>
    <mergeCell ref="D99:D100"/>
    <mergeCell ref="E99:E100"/>
    <mergeCell ref="D58:D59"/>
    <mergeCell ref="A2:K2"/>
    <mergeCell ref="G3:J3"/>
    <mergeCell ref="A3:A5"/>
    <mergeCell ref="B3:B5"/>
    <mergeCell ref="D3:D5"/>
    <mergeCell ref="E3:E5"/>
    <mergeCell ref="F3:F5"/>
    <mergeCell ref="G4:I4"/>
    <mergeCell ref="J4:J5"/>
    <mergeCell ref="K3:K5"/>
    <mergeCell ref="C3:C5"/>
  </mergeCells>
  <phoneticPr fontId="1" type="noConversion"/>
  <pageMargins left="0.31496062992125984" right="0.19685039370078741" top="0.74803149606299213" bottom="0.74803149606299213" header="0.31496062992125984" footer="0.31496062992125984"/>
  <pageSetup paperSize="9" scale="73" orientation="landscape" r:id="rId1"/>
  <rowBreaks count="3" manualBreakCount="3">
    <brk id="91" max="12" man="1"/>
    <brk id="104" max="16383" man="1"/>
    <brk id="125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 2 2025-2027</vt:lpstr>
      <vt:lpstr>Додаток 1 2025-2027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User</cp:lastModifiedBy>
  <cp:lastPrinted>2025-05-08T13:26:32Z</cp:lastPrinted>
  <dcterms:created xsi:type="dcterms:W3CDTF">2012-09-03T05:49:41Z</dcterms:created>
  <dcterms:modified xsi:type="dcterms:W3CDTF">2025-05-08T13:29:58Z</dcterms:modified>
</cp:coreProperties>
</file>