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6-2028\"/>
    </mc:Choice>
  </mc:AlternateContent>
  <bookViews>
    <workbookView xWindow="-120" yWindow="-120" windowWidth="29040" windowHeight="15720"/>
  </bookViews>
  <sheets>
    <sheet name="2026" sheetId="3" r:id="rId1"/>
    <sheet name="СВОД додаткові кошти" sheetId="5" state="hidden" r:id="rId2"/>
    <sheet name="Лист1" sheetId="4" state="hidden" r:id="rId3"/>
  </sheets>
  <definedNames>
    <definedName name="_xlnm.Print_Area" localSheetId="0">'2026'!$A$1:$G$276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4" i="3" l="1"/>
  <c r="I244" i="3"/>
  <c r="I239" i="3"/>
  <c r="H239" i="3"/>
  <c r="G239" i="3"/>
  <c r="H241" i="3"/>
  <c r="I241" i="3"/>
  <c r="H243" i="3"/>
  <c r="I243" i="3" s="1"/>
  <c r="I242" i="3"/>
  <c r="H242" i="3"/>
  <c r="I232" i="3"/>
  <c r="I231" i="3"/>
  <c r="H231" i="3"/>
  <c r="H232" i="3"/>
  <c r="G232" i="3"/>
  <c r="H233" i="3"/>
  <c r="I233" i="3"/>
  <c r="H235" i="3"/>
  <c r="I235" i="3"/>
  <c r="H236" i="3"/>
  <c r="I236" i="3"/>
  <c r="H237" i="3"/>
  <c r="I237" i="3"/>
  <c r="H238" i="3"/>
  <c r="I238" i="3"/>
  <c r="I234" i="3"/>
  <c r="H234" i="3"/>
  <c r="G233" i="3"/>
  <c r="G231" i="3"/>
  <c r="H121" i="3"/>
  <c r="I121" i="3"/>
  <c r="I122" i="3"/>
  <c r="H122" i="3"/>
  <c r="H220" i="3"/>
  <c r="I220" i="3"/>
  <c r="H221" i="3"/>
  <c r="I221" i="3"/>
  <c r="H222" i="3"/>
  <c r="I222" i="3"/>
  <c r="H223" i="3"/>
  <c r="I223" i="3"/>
  <c r="H224" i="3"/>
  <c r="I224" i="3"/>
  <c r="H225" i="3"/>
  <c r="I225" i="3"/>
  <c r="H226" i="3"/>
  <c r="I226" i="3"/>
  <c r="H227" i="3"/>
  <c r="I227" i="3"/>
  <c r="H228" i="3"/>
  <c r="I228" i="3"/>
  <c r="I219" i="3"/>
  <c r="H219" i="3"/>
  <c r="I217" i="3"/>
  <c r="H125" i="3"/>
  <c r="I125" i="3"/>
  <c r="H126" i="3"/>
  <c r="I126" i="3"/>
  <c r="H127" i="3"/>
  <c r="I127" i="3" s="1"/>
  <c r="H128" i="3"/>
  <c r="I128" i="3" s="1"/>
  <c r="H129" i="3"/>
  <c r="I129" i="3"/>
  <c r="H130" i="3"/>
  <c r="I130" i="3"/>
  <c r="H131" i="3"/>
  <c r="I131" i="3" s="1"/>
  <c r="H132" i="3"/>
  <c r="I132" i="3" s="1"/>
  <c r="H133" i="3"/>
  <c r="I133" i="3"/>
  <c r="H134" i="3"/>
  <c r="I134" i="3"/>
  <c r="H135" i="3"/>
  <c r="I135" i="3" s="1"/>
  <c r="H136" i="3"/>
  <c r="I136" i="3" s="1"/>
  <c r="H137" i="3"/>
  <c r="I137" i="3"/>
  <c r="H138" i="3"/>
  <c r="I138" i="3"/>
  <c r="H139" i="3"/>
  <c r="I139" i="3" s="1"/>
  <c r="H140" i="3"/>
  <c r="I140" i="3" s="1"/>
  <c r="H141" i="3"/>
  <c r="I141" i="3"/>
  <c r="H142" i="3"/>
  <c r="I142" i="3"/>
  <c r="H143" i="3"/>
  <c r="I143" i="3" s="1"/>
  <c r="H144" i="3"/>
  <c r="I144" i="3" s="1"/>
  <c r="H145" i="3"/>
  <c r="I145" i="3"/>
  <c r="H146" i="3"/>
  <c r="I146" i="3"/>
  <c r="H147" i="3"/>
  <c r="I147" i="3" s="1"/>
  <c r="H148" i="3"/>
  <c r="I148" i="3" s="1"/>
  <c r="H149" i="3"/>
  <c r="I149" i="3"/>
  <c r="H150" i="3"/>
  <c r="I150" i="3"/>
  <c r="H151" i="3"/>
  <c r="I151" i="3" s="1"/>
  <c r="H152" i="3"/>
  <c r="I152" i="3" s="1"/>
  <c r="H153" i="3"/>
  <c r="I153" i="3"/>
  <c r="H154" i="3"/>
  <c r="I154" i="3"/>
  <c r="H155" i="3"/>
  <c r="I155" i="3" s="1"/>
  <c r="H156" i="3"/>
  <c r="I156" i="3" s="1"/>
  <c r="H157" i="3"/>
  <c r="I157" i="3"/>
  <c r="H158" i="3"/>
  <c r="I158" i="3"/>
  <c r="H159" i="3"/>
  <c r="I159" i="3" s="1"/>
  <c r="H160" i="3"/>
  <c r="I160" i="3" s="1"/>
  <c r="H161" i="3"/>
  <c r="I161" i="3"/>
  <c r="H162" i="3"/>
  <c r="I162" i="3"/>
  <c r="H163" i="3"/>
  <c r="I163" i="3" s="1"/>
  <c r="H164" i="3"/>
  <c r="I164" i="3" s="1"/>
  <c r="H165" i="3"/>
  <c r="I165" i="3"/>
  <c r="H166" i="3"/>
  <c r="I166" i="3"/>
  <c r="H167" i="3"/>
  <c r="I167" i="3" s="1"/>
  <c r="H168" i="3"/>
  <c r="I168" i="3" s="1"/>
  <c r="H169" i="3"/>
  <c r="I169" i="3"/>
  <c r="H170" i="3"/>
  <c r="I170" i="3"/>
  <c r="H171" i="3"/>
  <c r="I171" i="3" s="1"/>
  <c r="H172" i="3"/>
  <c r="I172" i="3" s="1"/>
  <c r="H173" i="3"/>
  <c r="I173" i="3"/>
  <c r="H174" i="3"/>
  <c r="I174" i="3"/>
  <c r="H175" i="3"/>
  <c r="I175" i="3" s="1"/>
  <c r="H176" i="3"/>
  <c r="I176" i="3" s="1"/>
  <c r="H177" i="3"/>
  <c r="I177" i="3"/>
  <c r="H178" i="3"/>
  <c r="I178" i="3"/>
  <c r="H179" i="3"/>
  <c r="I179" i="3" s="1"/>
  <c r="H180" i="3"/>
  <c r="I180" i="3" s="1"/>
  <c r="H181" i="3"/>
  <c r="I181" i="3"/>
  <c r="H182" i="3"/>
  <c r="I182" i="3"/>
  <c r="H183" i="3"/>
  <c r="I183" i="3" s="1"/>
  <c r="H184" i="3"/>
  <c r="I184" i="3" s="1"/>
  <c r="H185" i="3"/>
  <c r="I185" i="3"/>
  <c r="H186" i="3"/>
  <c r="I186" i="3"/>
  <c r="H187" i="3"/>
  <c r="I187" i="3" s="1"/>
  <c r="H188" i="3"/>
  <c r="I188" i="3" s="1"/>
  <c r="H189" i="3"/>
  <c r="I189" i="3"/>
  <c r="H190" i="3"/>
  <c r="I190" i="3"/>
  <c r="H191" i="3"/>
  <c r="I191" i="3" s="1"/>
  <c r="H192" i="3"/>
  <c r="I192" i="3" s="1"/>
  <c r="H193" i="3"/>
  <c r="I193" i="3"/>
  <c r="H194" i="3"/>
  <c r="I194" i="3"/>
  <c r="H195" i="3"/>
  <c r="I195" i="3" s="1"/>
  <c r="H196" i="3"/>
  <c r="I196" i="3" s="1"/>
  <c r="H197" i="3"/>
  <c r="I197" i="3"/>
  <c r="H198" i="3"/>
  <c r="I198" i="3"/>
  <c r="H199" i="3"/>
  <c r="I199" i="3" s="1"/>
  <c r="H200" i="3"/>
  <c r="I200" i="3" s="1"/>
  <c r="H201" i="3"/>
  <c r="I201" i="3"/>
  <c r="H202" i="3"/>
  <c r="I202" i="3"/>
  <c r="H203" i="3"/>
  <c r="I203" i="3" s="1"/>
  <c r="H204" i="3"/>
  <c r="I204" i="3" s="1"/>
  <c r="H205" i="3"/>
  <c r="I205" i="3"/>
  <c r="H206" i="3"/>
  <c r="I206" i="3"/>
  <c r="H207" i="3"/>
  <c r="I207" i="3" s="1"/>
  <c r="H208" i="3"/>
  <c r="I208" i="3" s="1"/>
  <c r="H209" i="3"/>
  <c r="I209" i="3"/>
  <c r="H210" i="3"/>
  <c r="I210" i="3"/>
  <c r="H211" i="3"/>
  <c r="I211" i="3" s="1"/>
  <c r="H212" i="3"/>
  <c r="I212" i="3" s="1"/>
  <c r="H213" i="3"/>
  <c r="I213" i="3"/>
  <c r="H214" i="3"/>
  <c r="I214" i="3"/>
  <c r="H215" i="3"/>
  <c r="I215" i="3" s="1"/>
  <c r="H216" i="3"/>
  <c r="I216" i="3" s="1"/>
  <c r="H217" i="3"/>
  <c r="G122" i="3"/>
  <c r="I124" i="3"/>
  <c r="H124" i="3"/>
  <c r="G160" i="3" l="1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159" i="3"/>
  <c r="G154" i="3"/>
  <c r="G155" i="3"/>
  <c r="G156" i="3"/>
  <c r="G157" i="3"/>
  <c r="G158" i="3"/>
  <c r="G153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24" i="3"/>
  <c r="G123" i="3" s="1"/>
  <c r="G263" i="3" l="1"/>
  <c r="G265" i="3"/>
  <c r="H265" i="3" s="1"/>
  <c r="I265" i="3" s="1"/>
  <c r="G257" i="3"/>
  <c r="H257" i="3" s="1"/>
  <c r="I257" i="3" s="1"/>
  <c r="G228" i="3"/>
  <c r="G254" i="3"/>
  <c r="H254" i="3" s="1"/>
  <c r="I254" i="3" s="1"/>
  <c r="G248" i="3"/>
  <c r="H248" i="3" s="1"/>
  <c r="I248" i="3" s="1"/>
  <c r="G249" i="3"/>
  <c r="H249" i="3" s="1"/>
  <c r="I249" i="3" s="1"/>
  <c r="G247" i="3"/>
  <c r="H247" i="3" s="1"/>
  <c r="I247" i="3" s="1"/>
  <c r="G262" i="3" l="1"/>
  <c r="H263" i="3"/>
  <c r="G251" i="3"/>
  <c r="G253" i="3"/>
  <c r="H253" i="3" s="1"/>
  <c r="I253" i="3" s="1"/>
  <c r="H251" i="3" l="1"/>
  <c r="H262" i="3"/>
  <c r="I262" i="3" s="1"/>
  <c r="I263" i="3"/>
  <c r="G264" i="3"/>
  <c r="H264" i="3" s="1"/>
  <c r="G261" i="3"/>
  <c r="H261" i="3" s="1"/>
  <c r="I261" i="3" s="1"/>
  <c r="G260" i="3"/>
  <c r="H260" i="3" s="1"/>
  <c r="G256" i="3"/>
  <c r="H256" i="3" s="1"/>
  <c r="G252" i="3"/>
  <c r="H252" i="3" s="1"/>
  <c r="I252" i="3" s="1"/>
  <c r="G246" i="3"/>
  <c r="G243" i="3"/>
  <c r="G242" i="3"/>
  <c r="G241" i="3" s="1"/>
  <c r="G240" i="3"/>
  <c r="G235" i="3"/>
  <c r="G236" i="3"/>
  <c r="G237" i="3"/>
  <c r="G238" i="3"/>
  <c r="G234" i="3"/>
  <c r="I256" i="3" l="1"/>
  <c r="I264" i="3"/>
  <c r="H259" i="3"/>
  <c r="I259" i="3" s="1"/>
  <c r="I260" i="3"/>
  <c r="G245" i="3"/>
  <c r="H246" i="3"/>
  <c r="I251" i="3"/>
  <c r="I250" i="3" s="1"/>
  <c r="H250" i="3"/>
  <c r="G250" i="3"/>
  <c r="I246" i="3" l="1"/>
  <c r="I245" i="3" s="1"/>
  <c r="H245" i="3"/>
  <c r="G259" i="3"/>
  <c r="G230" i="3" l="1"/>
  <c r="G258" i="3"/>
  <c r="G219" i="3"/>
  <c r="G220" i="3"/>
  <c r="G221" i="3"/>
  <c r="G222" i="3"/>
  <c r="G223" i="3"/>
  <c r="G224" i="3"/>
  <c r="G225" i="3"/>
  <c r="G226" i="3"/>
  <c r="G227" i="3"/>
  <c r="G255" i="3" l="1"/>
  <c r="G244" i="3" s="1"/>
  <c r="H258" i="3"/>
  <c r="H123" i="3"/>
  <c r="I123" i="3" s="1"/>
  <c r="G218" i="3"/>
  <c r="H230" i="3"/>
  <c r="H229" i="3" s="1"/>
  <c r="I230" i="3" l="1"/>
  <c r="I229" i="3" s="1"/>
  <c r="H218" i="3"/>
  <c r="I218" i="3" s="1"/>
  <c r="G121" i="3"/>
  <c r="I258" i="3"/>
  <c r="H255" i="3"/>
  <c r="H266" i="3" s="1"/>
  <c r="G229" i="3"/>
  <c r="G266" i="3" l="1"/>
  <c r="I255" i="3"/>
  <c r="I266" i="3"/>
  <c r="M105" i="3"/>
  <c r="M106" i="3"/>
  <c r="M107" i="3"/>
  <c r="M108" i="3"/>
  <c r="M109" i="3"/>
  <c r="M104" i="3"/>
  <c r="J266" i="3" l="1"/>
  <c r="AA228" i="5"/>
  <c r="AA227" i="5"/>
  <c r="AA226" i="5"/>
  <c r="AA225" i="5"/>
  <c r="AA224" i="5"/>
  <c r="AA223" i="5"/>
  <c r="AA222" i="5"/>
  <c r="AA221" i="5"/>
  <c r="AA220" i="5"/>
  <c r="AA219" i="5"/>
  <c r="AA218" i="5"/>
  <c r="AA217" i="5"/>
  <c r="AA216" i="5"/>
  <c r="AA215" i="5"/>
  <c r="AA214" i="5"/>
  <c r="AA213" i="5"/>
  <c r="AA212" i="5"/>
  <c r="AA211" i="5"/>
  <c r="AA210" i="5"/>
  <c r="AA209" i="5"/>
  <c r="AA208" i="5"/>
  <c r="AA207" i="5"/>
  <c r="AA206" i="5"/>
  <c r="AA205" i="5"/>
  <c r="AA204" i="5"/>
  <c r="AA203" i="5"/>
  <c r="AA202" i="5"/>
  <c r="AA201" i="5"/>
  <c r="AA200" i="5"/>
  <c r="AA199" i="5"/>
  <c r="AA198" i="5"/>
  <c r="AA197" i="5"/>
  <c r="AA196" i="5"/>
  <c r="AA195" i="5"/>
  <c r="AA194" i="5"/>
  <c r="AA193" i="5"/>
  <c r="AA192" i="5"/>
  <c r="AA191" i="5"/>
  <c r="AA190" i="5"/>
  <c r="AA189" i="5"/>
  <c r="AA188" i="5"/>
  <c r="AA187" i="5"/>
  <c r="AA186" i="5"/>
  <c r="AA185" i="5"/>
  <c r="AA184" i="5"/>
  <c r="AA183" i="5"/>
  <c r="AA182" i="5"/>
  <c r="AA181" i="5"/>
  <c r="AA180" i="5"/>
  <c r="AA179" i="5"/>
  <c r="AA178" i="5"/>
  <c r="AA177" i="5"/>
  <c r="AA176" i="5"/>
  <c r="AA175" i="5"/>
  <c r="AA174" i="5"/>
  <c r="AA173" i="5"/>
  <c r="AA172" i="5"/>
  <c r="AA171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I11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7" i="5"/>
  <c r="H6" i="5"/>
  <c r="G6" i="5"/>
  <c r="I6" i="5" s="1"/>
  <c r="F11" i="4" l="1"/>
  <c r="F10" i="4"/>
  <c r="F9" i="4"/>
  <c r="F8" i="4"/>
  <c r="F7" i="4"/>
  <c r="E7" i="4" s="1"/>
  <c r="F12" i="4" l="1"/>
  <c r="F6" i="4"/>
  <c r="G120" i="3"/>
  <c r="G119" i="3"/>
  <c r="G118" i="3"/>
  <c r="G117" i="3"/>
  <c r="G116" i="3"/>
  <c r="G115" i="3"/>
  <c r="G114" i="3"/>
  <c r="G113" i="3"/>
  <c r="G112" i="3"/>
  <c r="G111" i="3"/>
  <c r="G110" i="3"/>
  <c r="G109" i="3"/>
  <c r="N109" i="3" s="1"/>
  <c r="G108" i="3"/>
  <c r="N108" i="3" s="1"/>
  <c r="G107" i="3"/>
  <c r="N107" i="3" s="1"/>
  <c r="G106" i="3"/>
  <c r="N106" i="3" s="1"/>
  <c r="G105" i="3"/>
  <c r="N105" i="3" s="1"/>
  <c r="G104" i="3"/>
  <c r="N104" i="3" s="1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F106" i="3" l="1"/>
  <c r="F104" i="3"/>
  <c r="G2" i="3"/>
  <c r="F105" i="3"/>
  <c r="G73" i="3"/>
  <c r="G72" i="3"/>
</calcChain>
</file>

<file path=xl/sharedStrings.xml><?xml version="1.0" encoding="utf-8"?>
<sst xmlns="http://schemas.openxmlformats.org/spreadsheetml/2006/main" count="457" uniqueCount="225">
  <si>
    <t>№ з/п</t>
  </si>
  <si>
    <t>КЕКВ</t>
  </si>
  <si>
    <t>Назва послуг,матеріалів,інше</t>
  </si>
  <si>
    <t>Од.ви-міру</t>
  </si>
  <si>
    <t>К-ть</t>
  </si>
  <si>
    <t>Ціна</t>
  </si>
  <si>
    <t>Сума</t>
  </si>
  <si>
    <t>3.</t>
  </si>
  <si>
    <t>Предмети, матеріали, обладнання та інвентар</t>
  </si>
  <si>
    <t>3.1</t>
  </si>
  <si>
    <t>Інші видатки</t>
  </si>
  <si>
    <t>Лабораторні реактиви:</t>
  </si>
  <si>
    <t>Продукти харчування</t>
  </si>
  <si>
    <t>Стаціонарні відділення</t>
  </si>
  <si>
    <t>Педіатричне відділення</t>
  </si>
  <si>
    <t>л\дн</t>
  </si>
  <si>
    <t>Пологове відділення</t>
  </si>
  <si>
    <t>Терапевтичне відділення</t>
  </si>
  <si>
    <t>Хірургічне відділення</t>
  </si>
  <si>
    <t>Ліжка для ветеранів ВВВ та УБД</t>
  </si>
  <si>
    <t>Оплата комунальних послуг та енергоносіїв</t>
  </si>
  <si>
    <t xml:space="preserve">Оплата теплопостачання </t>
  </si>
  <si>
    <t>Гкал</t>
  </si>
  <si>
    <t>Оплата водопостачання та водовідведення</t>
  </si>
  <si>
    <t>м.куб</t>
  </si>
  <si>
    <t>міс.</t>
  </si>
  <si>
    <t>Оплата електроенергії</t>
  </si>
  <si>
    <t>Оплата інших енергоносіїв та інших комунальних послуг</t>
  </si>
  <si>
    <t>м3</t>
  </si>
  <si>
    <t>Інші виплати населенню</t>
  </si>
  <si>
    <t>Відшкодування вартості зубопротезування пільгового населення</t>
  </si>
  <si>
    <t>чол.</t>
  </si>
  <si>
    <t>УСЬОГО</t>
  </si>
  <si>
    <t>Заступник головного лікаря (з економічних питань)</t>
  </si>
  <si>
    <t>Марія ГОРІШНА</t>
  </si>
  <si>
    <t>ауто-Білірубін-З ліквіколор колорометричний тест, DPD метод, для автоматичних аналізаторів</t>
  </si>
  <si>
    <t>уп</t>
  </si>
  <si>
    <t>ауто-Білірубін-П ліквіколор колорометричний тест, DPD метод, для автоматичних аналізаторів</t>
  </si>
  <si>
    <t>Хуматрол Н, контрольна сироватка</t>
  </si>
  <si>
    <t>Мульти-калібратор Аутокал</t>
  </si>
  <si>
    <t>Калій ліквірапід, повний набір</t>
  </si>
  <si>
    <t>Кальцій лікватор, повний набір</t>
  </si>
  <si>
    <t>Лактат-дегідрогеназа, повний набір</t>
  </si>
  <si>
    <t>Натрій швидкий, повний набір</t>
  </si>
  <si>
    <t>Креатинкіназа лікватор, повний набір</t>
  </si>
  <si>
    <t>Креатинкініза-MB ліквіUV, набір тестів</t>
  </si>
  <si>
    <t>Креатинкініза-MB, контроль</t>
  </si>
  <si>
    <t>Креатинкініза-MB, стандарт</t>
  </si>
  <si>
    <t>Залізо лікватор, повний набір</t>
  </si>
  <si>
    <t>Хлориди лікватор, повний набір</t>
  </si>
  <si>
    <t>Спеціальний розчин для промивання</t>
  </si>
  <si>
    <t>Детергент</t>
  </si>
  <si>
    <t>Холестерин лікватор, повний набір</t>
  </si>
  <si>
    <t>ауто-Креатинін ліквіколор, колориметричний кінетичний метод, Реакція-Яффе, для автоматичних аналізаторів, повний набір</t>
  </si>
  <si>
    <t>Глюкоза лікватор, повний набір</t>
  </si>
  <si>
    <t>Сечовина лікватор, повний набір</t>
  </si>
  <si>
    <t>Тригліцериди GPO лікватор моно, повний набір</t>
  </si>
  <si>
    <t>Сечова кислота лікватор, повний набір</t>
  </si>
  <si>
    <t>Загальний білок ліквіколор, повний набір</t>
  </si>
  <si>
    <t>Аспартат-амінотрансфераза (АСТ) ліквіUV, модифікований IFCC метод, повний набір</t>
  </si>
  <si>
    <t>Аланін-амінотрансфераза (АЛТ) ліквіUV, модифікований IFCC метод, повний набір</t>
  </si>
  <si>
    <t>Гамма-глутамінтрансфераза лікватор, повний набір</t>
  </si>
  <si>
    <t>Альфа-амілаза ліквіколор Хумазім колориметричний тест, монореагент</t>
  </si>
  <si>
    <t>Лужна фосфатаза лікватор, повний набір</t>
  </si>
  <si>
    <t>Кювети</t>
  </si>
  <si>
    <t>Хуматрол П, контрольна сироватка</t>
  </si>
  <si>
    <t>Тромбопластин L</t>
  </si>
  <si>
    <t>АЧТЧ Si L Minus</t>
  </si>
  <si>
    <t>Фібриноген по Клаусу 50</t>
  </si>
  <si>
    <t xml:space="preserve">Калібрувальна плазма </t>
  </si>
  <si>
    <t>Контрольна плазма патологія</t>
  </si>
  <si>
    <t>Тест-смужки DIRUI H13-Cr</t>
  </si>
  <si>
    <t>Контрольний розчин MYT-3D (для контролю параметрів гематологічних аналізаторів)</t>
  </si>
  <si>
    <t>Лізуючий реагент безцианідний</t>
  </si>
  <si>
    <t>Розчинник</t>
  </si>
  <si>
    <t xml:space="preserve">Ферментний очищуючий реагент </t>
  </si>
  <si>
    <t>ABX MINOTROL 16 2N, розчин для контролю</t>
  </si>
  <si>
    <t>шт</t>
  </si>
  <si>
    <t>АВХ MINOCLAIR 0,5L, розчин для промивки</t>
  </si>
  <si>
    <t>АВХ CLEANER 1L, ферментативний розчин</t>
  </si>
  <si>
    <t>ABX MINILISE LMG 1L лізуючий розчин</t>
  </si>
  <si>
    <t>АВХ MINIDIL LMG 20L, ізотонічний розчин</t>
  </si>
  <si>
    <t>Термострічка 57 (14м) (200 рул/ящ)</t>
  </si>
  <si>
    <t>Система для забору крові з  капіляром 200 мкл EDTA-КЗ червона</t>
  </si>
  <si>
    <t>Розрахунок на харчування по відділенням</t>
  </si>
  <si>
    <t>КНП "Южненська міська лікарня" Южненської міської ради</t>
  </si>
  <si>
    <t>№</t>
  </si>
  <si>
    <t>Найменування відділення</t>
  </si>
  <si>
    <t>К-ть л/дн</t>
  </si>
  <si>
    <t xml:space="preserve">Ціна </t>
  </si>
  <si>
    <t>Покахник</t>
  </si>
  <si>
    <t>Всього</t>
  </si>
  <si>
    <t>Сума план</t>
  </si>
  <si>
    <t>Сума факт</t>
  </si>
  <si>
    <t xml:space="preserve">Додаткові кошти </t>
  </si>
  <si>
    <t>РАЗОМ</t>
  </si>
  <si>
    <t>МЕДИКАМЕНТИ ТА ПЕРЕВЬЯЗУВАЛЬНІ МАТЕРІАЛИ</t>
  </si>
  <si>
    <t xml:space="preserve">Обладнання </t>
  </si>
  <si>
    <t>КОМУНАЛНІ ПОСЛУГИ</t>
  </si>
  <si>
    <t>ВІДХИЛЕННЯ</t>
  </si>
  <si>
    <t>1.1</t>
  </si>
  <si>
    <t>2.1</t>
  </si>
  <si>
    <t>3.2</t>
  </si>
  <si>
    <t>3.3</t>
  </si>
  <si>
    <t>3.4</t>
  </si>
  <si>
    <t>4.</t>
  </si>
  <si>
    <t>Дезинфікуючі засоби</t>
  </si>
  <si>
    <t>1.2</t>
  </si>
  <si>
    <t xml:space="preserve"> - теплове теплопостачання  Будівельників 19 </t>
  </si>
  <si>
    <t xml:space="preserve"> - оплата теплопостачання Хіміків 1 </t>
  </si>
  <si>
    <t xml:space="preserve"> - оплата водопостачання </t>
  </si>
  <si>
    <t xml:space="preserve"> - оплата водовідведення</t>
  </si>
  <si>
    <t>1-3 роки</t>
  </si>
  <si>
    <t>3-6 років</t>
  </si>
  <si>
    <t>7-10 років</t>
  </si>
  <si>
    <t xml:space="preserve">11-14 років </t>
  </si>
  <si>
    <t>15-18 років</t>
  </si>
  <si>
    <t>Д/ вагітних та роділь</t>
  </si>
  <si>
    <t xml:space="preserve">Патологія вагітності </t>
  </si>
  <si>
    <t>Пологове відділення:</t>
  </si>
  <si>
    <t>Програма підтримки та розвитку вторинної медичної допомоги Южненської міської територіальної громади на період 2026 -2028 роки</t>
  </si>
  <si>
    <t>Багатопрофільне відділення</t>
  </si>
  <si>
    <t>Багатопрофільне відділення (педіатричні ліжка):</t>
  </si>
  <si>
    <t>постачання теплової енергії абоненська плата  (без урахування витрат на утримання та ремонт ЦТП) вул. Хіміків, 1</t>
  </si>
  <si>
    <t>постачання теплової енергії абоненська плата  (без урахування витрат на утримання та ремонт ЦТП) вул. Будівельників, 19</t>
  </si>
  <si>
    <t>грн/Гкал/год</t>
  </si>
  <si>
    <t>плата за абонентське обслуговування на централізоване водопостачання</t>
  </si>
  <si>
    <t>Засіб дезінфікуючий "АХД 2000 експрес (серветки)", 300 шт</t>
  </si>
  <si>
    <t>Засіб дезінфікуючий "Бланідас 2000 ультра (Blanidas 2000 ultra) з дозуючим пристроєм" 1000 мл</t>
  </si>
  <si>
    <t>Засіб дезінфікуючий "Неосептін (Gospisept)", таблетки, 1 кг.</t>
  </si>
  <si>
    <t>Засіб дезінфікуючий "Госпісепт (серветкиt)", для УЗД, 120 шт в уп.</t>
  </si>
  <si>
    <t>Засіб дезінфікуючий для дезінфекції та очищення виробів медичного призначення "Аеродезин (Aerodesin)", 1000 мл з дозуючим тригером</t>
  </si>
  <si>
    <t>Засіб дезінфікуючий для дезінфекції, достерилізаційного очищення, дезінфекції високого рівня та стерилізації виробів медичного призначення "Бланідас Актив Ензим (Blanidas Active Enzyme)", 1000 мл.</t>
  </si>
  <si>
    <t>Засіб дезінфікуючий для дезінфекції, виробів медичного призначення "Гуасепт (Guasept)", 1000 мл</t>
  </si>
  <si>
    <t>Засіб дезінфікуючий для дезінфекції , достерилізаційного очищення та стерилізації виробів медичного призначення "Бланідас Оксідез (Blanidas Oxides)", 1000 мл</t>
  </si>
  <si>
    <t>Засіб дезінфікуючий для дезінфекції , дезінфекції високого рівня та стерилізації медичних виробів БланідасНОК (Blanidas NOK)", 5 л (L)+50 мл (ml)</t>
  </si>
  <si>
    <t>Засіб дезінфікуючий для дезінфекції , достерилізаційного очищення та стерилізації виробів медичного призначення "Бланідас Актив (Blanidas Active)", 2500 мл</t>
  </si>
  <si>
    <t xml:space="preserve">Послуги з управління побутовими відходами </t>
  </si>
  <si>
    <t>Електрична енергія</t>
  </si>
  <si>
    <t>кВт</t>
  </si>
  <si>
    <t>Послуги з розподілу електричної енергії</t>
  </si>
  <si>
    <t>Послуги із забезпечення перетікань реактивної електричної енергії</t>
  </si>
  <si>
    <t>кВар</t>
  </si>
  <si>
    <t xml:space="preserve">Плата за абонентське обслуговування </t>
  </si>
  <si>
    <t>3.5</t>
  </si>
  <si>
    <t>Дизельне паливо на дизельний генератор</t>
  </si>
  <si>
    <t>Оплата пального</t>
  </si>
  <si>
    <t>літр</t>
  </si>
  <si>
    <t>Креатинкіназа NAC (НАК), набір реагентів</t>
  </si>
  <si>
    <t>ауто-Креатинін ліквіколор, колориметричний кінетичний метод, реакція Яффе, для автоматичних аналізаторів, повний набір</t>
  </si>
  <si>
    <t>Сечовина ліквіUV, повний набір</t>
  </si>
  <si>
    <t>Контрольний матеріал CBC-3D 2.0 мл, нормальний рівень</t>
  </si>
  <si>
    <t>Ферментний очищуючий реагент</t>
  </si>
  <si>
    <t>Розчин що заповнює йонселективний електрод</t>
  </si>
  <si>
    <t>Розчин що заповнює референсний електрод</t>
  </si>
  <si>
    <t>Розчин для промивання депротенізуючий</t>
  </si>
  <si>
    <t>Набір реагентів  (Калібрант А, Калібрант В)</t>
  </si>
  <si>
    <t>Розчин для промивання  (активаційний)</t>
  </si>
  <si>
    <t>Контрольний матеріал</t>
  </si>
  <si>
    <t>наб.</t>
  </si>
  <si>
    <t>Хромогенне середовище для виділення та
диференціювання Candida plus spp/ CHROM Candida Plus</t>
  </si>
  <si>
    <t>Хромогенне середовище для виділення і диференціації патогенів сечових шляхів / CHROM Orientation</t>
  </si>
  <si>
    <t>Хромогенне середовище для виявлення і диференціації Streptococcus B (S. agalactiae) / CHROM StrepB</t>
  </si>
  <si>
    <t>Хромогенне середовище для виявлення Acinetobacter /CHROM Acinetobacter</t>
  </si>
  <si>
    <t>Хромогенне середовище для виявлення Clostridium
difficile / CHROM C.difficile</t>
  </si>
  <si>
    <t>Хромогенне середовище для виділення і виявлення
Pseudomonas spp. / CHROM Pseudomonas</t>
  </si>
  <si>
    <t>Хромогенне середовище для виділення та
диференціювання Streptococcus spp / CHROM
Streptococcus</t>
  </si>
  <si>
    <t>Хромогенне середовище для виявлення та прямого
диференціювання Enterobacteria / CHROM
Enterobacteria</t>
  </si>
  <si>
    <t>Агар Мюллер-Хинтон F (MHA-F) (MUELLER HINTON AGAR F (MHA-F) - EUCAST ) 541740F BioLife уп/20 чаш</t>
  </si>
  <si>
    <t>Подвійне середовище для гемокультур (для дорослих), флакони по 200 мл</t>
  </si>
  <si>
    <t>Колістин сульфат, 25 мкг</t>
  </si>
  <si>
    <t>Колістин сульфат, 10 мкг</t>
  </si>
  <si>
    <t>Сольовий агар</t>
  </si>
  <si>
    <t>Лактобакагар</t>
  </si>
  <si>
    <t>Біфідум середовище</t>
  </si>
  <si>
    <t>Основа кров'яний агар З ДОБАВКАМИ</t>
  </si>
  <si>
    <t>Дефібринована кров барана, 10 мл</t>
  </si>
  <si>
    <t>Плазма кроляча цитратна суха 1мл, №10</t>
  </si>
  <si>
    <t>Agar®Стандарти каламутності МакФарланда</t>
  </si>
  <si>
    <t>ВТ-20 Біологічний індикатор</t>
  </si>
  <si>
    <t>Анти сироватка E. coli  I полівалентна, (O25:K11, O26:K60, O44:K74, O55:K59,O78:K80, O111:K58, O114:K-, O119:K69), 1 мл</t>
  </si>
  <si>
    <t>Анти сироватка E. coli  II полівалентна, (O86:K61, O124:K72, O125:K70, O126:K71, O127:K63, O128:K67), 1 мл</t>
  </si>
  <si>
    <t>Анти сироватка E. coli  III полівалентна,(O18a O18c:K77,  O20a O20b:K84, O28:K73, O112a O112c:K66), 1 мл</t>
  </si>
  <si>
    <t>Реактив для проби Фенілаланін</t>
  </si>
  <si>
    <t>ГІППУРАТтест (набір)</t>
  </si>
  <si>
    <t>Аплікатор з пластиковим стержнем, віскоза. Стерильні.  індивідуальній упаковці. для IVD</t>
  </si>
  <si>
    <t>Транспортна пробірка з аплікатором і транспортним гелем Amies</t>
  </si>
  <si>
    <t>Аплікатор з віскозою. З пластиковим стержнем. в пробірці ПП з етикеткою, для IVD</t>
  </si>
  <si>
    <t>фл</t>
  </si>
  <si>
    <t>кг</t>
  </si>
  <si>
    <r>
      <t xml:space="preserve">Диски індикаторні з </t>
    </r>
    <r>
      <rPr>
        <sz val="12"/>
        <color indexed="62"/>
        <rFont val="Times New Roman"/>
        <family val="1"/>
        <charset val="204"/>
      </rPr>
      <t>Азитромицин</t>
    </r>
    <r>
      <rPr>
        <sz val="12"/>
        <color indexed="8"/>
        <rFont val="Times New Roman"/>
        <family val="1"/>
        <charset val="204"/>
      </rPr>
      <t>, 15 мк, № 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</si>
  <si>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Азтреонам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</si>
  <si>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Амікацин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</si>
  <si>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індикаторні з </t>
    </r>
    <r>
      <rPr>
        <sz val="12"/>
        <color indexed="62"/>
        <rFont val="Times New Roman"/>
        <family val="1"/>
        <charset val="204"/>
      </rPr>
      <t>Амоксицилін</t>
    </r>
    <r>
      <rPr>
        <sz val="12"/>
        <color indexed="8"/>
        <rFont val="Times New Roman"/>
        <family val="1"/>
        <charset val="204"/>
      </rPr>
      <t xml:space="preserve"> 25 мкг, № 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</si>
  <si>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Ампіцилін</t>
    </r>
    <r>
      <rPr>
        <sz val="12"/>
        <color indexed="8"/>
        <rFont val="Times New Roman"/>
        <family val="1"/>
        <charset val="204"/>
      </rPr>
      <t xml:space="preserve"> (АМП) 2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</si>
  <si>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Ампіцилін-сульбактам</t>
    </r>
    <r>
      <rPr>
        <sz val="12"/>
        <color indexed="8"/>
        <rFont val="Times New Roman"/>
        <family val="1"/>
        <charset val="204"/>
      </rPr>
      <t xml:space="preserve"> 10/10 мкг, №100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</si>
  <si>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Ванкоміцин</t>
    </r>
    <r>
      <rPr>
        <sz val="12"/>
        <color indexed="8"/>
        <rFont val="Times New Roman"/>
        <family val="1"/>
        <charset val="204"/>
      </rPr>
      <t>(ВАН) 5мкг, №100</t>
    </r>
  </si>
  <si>
    <r>
      <t>Диски індикаторні з</t>
    </r>
    <r>
      <rPr>
        <sz val="12"/>
        <color indexed="20"/>
        <rFont val="Times New Roman"/>
        <family val="1"/>
        <charset val="204"/>
      </rPr>
      <t xml:space="preserve"> </t>
    </r>
    <r>
      <rPr>
        <sz val="12"/>
        <color indexed="62"/>
        <rFont val="Times New Roman"/>
        <family val="1"/>
        <charset val="204"/>
      </rPr>
      <t>Гентаміцином</t>
    </r>
    <r>
      <rPr>
        <sz val="12"/>
        <color indexed="8"/>
        <rFont val="Times New Roman"/>
        <family val="1"/>
        <charset val="204"/>
      </rPr>
      <t>, 30 мкг, № 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</si>
  <si>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Доріпінем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</si>
  <si>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 xml:space="preserve">Еритроміцин </t>
    </r>
    <r>
      <rPr>
        <sz val="12"/>
        <color indexed="8"/>
        <rFont val="Times New Roman"/>
        <family val="1"/>
        <charset val="204"/>
      </rPr>
      <t>15 мкг, №100</t>
    </r>
  </si>
  <si>
    <r>
      <t xml:space="preserve">Диски індикаторні з </t>
    </r>
    <r>
      <rPr>
        <sz val="12"/>
        <color indexed="62"/>
        <rFont val="Times New Roman"/>
        <family val="1"/>
        <charset val="204"/>
      </rPr>
      <t>Іміпенемом</t>
    </r>
    <r>
      <rPr>
        <sz val="12"/>
        <color indexed="8"/>
        <rFont val="Times New Roman"/>
        <family val="1"/>
        <charset val="204"/>
      </rPr>
      <t>, 10 мкг, № 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</si>
  <si>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Лінезолід</t>
    </r>
    <r>
      <rPr>
        <sz val="12"/>
        <color indexed="8"/>
        <rFont val="Times New Roman"/>
        <family val="1"/>
        <charset val="204"/>
      </rPr>
      <t xml:space="preserve"> (ЛНЗ) 30 мкг, №100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</si>
  <si>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Левоміцетин</t>
    </r>
    <r>
      <rPr>
        <sz val="12"/>
        <color indexed="8"/>
        <rFont val="Times New Roman"/>
        <family val="1"/>
        <charset val="204"/>
      </rPr>
      <t xml:space="preserve"> (</t>
    </r>
    <r>
      <rPr>
        <sz val="12"/>
        <color indexed="62"/>
        <rFont val="Times New Roman"/>
        <family val="1"/>
        <charset val="204"/>
      </rPr>
      <t>Хлорамфенікол</t>
    </r>
    <r>
      <rPr>
        <sz val="12"/>
        <color indexed="8"/>
        <rFont val="Times New Roman"/>
        <family val="1"/>
        <charset val="204"/>
      </rPr>
      <t>) (ЛЕВ)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</si>
  <si>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Левофлоксацин</t>
    </r>
    <r>
      <rPr>
        <sz val="12"/>
        <color indexed="8"/>
        <rFont val="Times New Roman"/>
        <family val="1"/>
        <charset val="204"/>
      </rPr>
      <t xml:space="preserve"> 5 мкг, №100</t>
    </r>
  </si>
  <si>
    <r>
      <t>Диски для визначення чутливості мікроорганізмів до лікарських засобів М</t>
    </r>
    <r>
      <rPr>
        <sz val="12"/>
        <color indexed="62"/>
        <rFont val="Times New Roman"/>
        <family val="1"/>
        <charset val="204"/>
      </rPr>
      <t>еропенем</t>
    </r>
    <r>
      <rPr>
        <sz val="12"/>
        <color indexed="8"/>
        <rFont val="Times New Roman"/>
        <family val="1"/>
        <charset val="204"/>
      </rPr>
      <t xml:space="preserve"> 10 мкг, №100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</si>
  <si>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Норфоксацин</t>
    </r>
    <r>
      <rPr>
        <sz val="12"/>
        <color indexed="8"/>
        <rFont val="Times New Roman"/>
        <family val="1"/>
        <charset val="204"/>
      </rPr>
      <t xml:space="preserve"> (НОР) 10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</si>
  <si>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Оксацилін</t>
    </r>
    <r>
      <rPr>
        <sz val="12"/>
        <color indexed="8"/>
        <rFont val="Times New Roman"/>
        <family val="1"/>
        <charset val="204"/>
      </rPr>
      <t xml:space="preserve"> 1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</si>
  <si>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Офлоксацин</t>
    </r>
    <r>
      <rPr>
        <sz val="12"/>
        <color indexed="8"/>
        <rFont val="Times New Roman"/>
        <family val="1"/>
        <charset val="204"/>
      </rPr>
      <t xml:space="preserve"> 5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</si>
  <si>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Тетрациклін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</si>
  <si>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Фосфоміцин </t>
    </r>
    <r>
      <rPr>
        <sz val="12"/>
        <color indexed="10"/>
        <rFont val="Times New Roman"/>
        <family val="1"/>
        <charset val="204"/>
      </rPr>
      <t xml:space="preserve">50мкг </t>
    </r>
    <r>
      <rPr>
        <sz val="12"/>
        <color indexed="8"/>
        <rFont val="Times New Roman"/>
        <family val="1"/>
        <charset val="204"/>
      </rPr>
      <t>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</si>
  <si>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Цефіксим 5 мкг</t>
    </r>
    <r>
      <rPr>
        <sz val="12"/>
        <color indexed="8"/>
        <rFont val="Times New Roman"/>
        <family val="1"/>
        <charset val="204"/>
      </rPr>
      <t>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</si>
  <si>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Цефепім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</si>
  <si>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Цефокситин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</si>
  <si>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Цефотаксим</t>
    </r>
    <r>
      <rPr>
        <sz val="12"/>
        <color indexed="8"/>
        <rFont val="Times New Roman"/>
        <family val="1"/>
        <charset val="204"/>
      </rPr>
      <t xml:space="preserve"> (ЦФТ) 5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</si>
  <si>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Цефоперазон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</si>
  <si>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Цефподоксим</t>
    </r>
    <r>
      <rPr>
        <sz val="12"/>
        <color indexed="8"/>
        <rFont val="Times New Roman"/>
        <family val="1"/>
        <charset val="204"/>
      </rPr>
      <t xml:space="preserve"> 10 мкг, №100</t>
    </r>
  </si>
  <si>
    <r>
      <t xml:space="preserve">Диски для визначення чутливості мікроорганізмів до лікарських засобів – </t>
    </r>
    <r>
      <rPr>
        <sz val="12"/>
        <color indexed="62"/>
        <rFont val="Times New Roman"/>
        <family val="1"/>
        <charset val="204"/>
      </rPr>
      <t>Цефтазидим</t>
    </r>
    <r>
      <rPr>
        <sz val="12"/>
        <color indexed="8"/>
        <rFont val="Times New Roman"/>
        <family val="1"/>
        <charset val="204"/>
      </rPr>
      <t xml:space="preserve"> (ЦФЗ)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</si>
  <si>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Цефтаролін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</si>
  <si>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Цефтриаксон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</si>
  <si>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Цефуроксим</t>
    </r>
    <r>
      <rPr>
        <sz val="12"/>
        <color indexed="8"/>
        <rFont val="Times New Roman"/>
        <family val="1"/>
        <charset val="204"/>
      </rPr>
      <t xml:space="preserve"> 30 мкг, №100</t>
    </r>
  </si>
  <si>
    <r>
      <t xml:space="preserve">Диски для визначення чутливості мікроорганізмів до лікарських засобів </t>
    </r>
    <r>
      <rPr>
        <sz val="12"/>
        <color indexed="62"/>
        <rFont val="Times New Roman"/>
        <family val="1"/>
        <charset val="204"/>
      </rPr>
      <t>Ципрофлоксацин</t>
    </r>
    <r>
      <rPr>
        <sz val="12"/>
        <color indexed="8"/>
        <rFont val="Times New Roman"/>
        <family val="1"/>
        <charset val="204"/>
      </rPr>
      <t xml:space="preserve"> 5 мкг, №100</t>
    </r>
  </si>
  <si>
    <t>Генеральний директор</t>
  </si>
  <si>
    <t>Оксана ДЕНИСЕНКО</t>
  </si>
  <si>
    <t>Головний бухгалтер</t>
  </si>
  <si>
    <t>Ольга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</si>
</sst>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00"/>
    <numFmt numFmtId="167" formatCode="#,##0.000000"/>
  </numFmts>
  <fonts count="37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0"/>
      <color rgb="FF0000FF"/>
      <name val="BatangChe"/>
      <family val="3"/>
      <charset val="204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i/>
      <sz val="22"/>
      <color rgb="FFFF3399"/>
      <name val="Calibri"/>
      <family val="2"/>
      <charset val="204"/>
      <scheme val="minor"/>
    </font>
    <font>
      <b/>
      <i/>
      <sz val="22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22"/>
      <color rgb="FF66FF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Liberation Sans1"/>
      <charset val="204"/>
    </font>
    <font>
      <sz val="12"/>
      <color indexed="8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2"/>
      <color indexed="2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22" fillId="0" borderId="0"/>
    <xf numFmtId="0" fontId="23" fillId="0" borderId="0"/>
    <xf numFmtId="0" fontId="24" fillId="0" borderId="0"/>
    <xf numFmtId="0" fontId="28" fillId="0" borderId="0" applyBorder="0" applyProtection="0"/>
  </cellStyleXfs>
  <cellXfs count="2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4" fontId="2" fillId="0" borderId="2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6" xfId="0" applyBorder="1"/>
    <xf numFmtId="0" fontId="2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4" fontId="1" fillId="0" borderId="0" xfId="0" applyNumberFormat="1" applyFont="1"/>
    <xf numFmtId="0" fontId="2" fillId="0" borderId="1" xfId="0" applyFont="1" applyBorder="1"/>
    <xf numFmtId="0" fontId="6" fillId="0" borderId="12" xfId="0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0" fillId="0" borderId="8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/>
    <xf numFmtId="49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1" fillId="0" borderId="28" xfId="0" applyFont="1" applyBorder="1"/>
    <xf numFmtId="4" fontId="11" fillId="0" borderId="29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25" xfId="0" applyBorder="1"/>
    <xf numFmtId="0" fontId="0" fillId="0" borderId="30" xfId="0" applyBorder="1"/>
    <xf numFmtId="0" fontId="0" fillId="0" borderId="20" xfId="0" applyBorder="1"/>
    <xf numFmtId="0" fontId="0" fillId="0" borderId="7" xfId="0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16" fillId="3" borderId="9" xfId="0" applyFont="1" applyFill="1" applyBorder="1"/>
    <xf numFmtId="0" fontId="16" fillId="3" borderId="33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34" xfId="0" applyFill="1" applyBorder="1"/>
    <xf numFmtId="0" fontId="0" fillId="0" borderId="24" xfId="0" applyBorder="1"/>
    <xf numFmtId="0" fontId="0" fillId="0" borderId="36" xfId="0" applyBorder="1"/>
    <xf numFmtId="0" fontId="0" fillId="3" borderId="35" xfId="0" applyFill="1" applyBorder="1"/>
    <xf numFmtId="0" fontId="16" fillId="3" borderId="38" xfId="0" applyFont="1" applyFill="1" applyBorder="1"/>
    <xf numFmtId="0" fontId="19" fillId="0" borderId="28" xfId="0" applyFont="1" applyBorder="1" applyAlignment="1">
      <alignment horizontal="center"/>
    </xf>
    <xf numFmtId="0" fontId="0" fillId="0" borderId="14" xfId="0" applyBorder="1"/>
    <xf numFmtId="4" fontId="0" fillId="0" borderId="14" xfId="0" applyNumberFormat="1" applyBorder="1"/>
    <xf numFmtId="0" fontId="21" fillId="0" borderId="30" xfId="0" applyFont="1" applyBorder="1"/>
    <xf numFmtId="0" fontId="2" fillId="4" borderId="8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justify" vertical="center" wrapText="1"/>
    </xf>
    <xf numFmtId="0" fontId="4" fillId="0" borderId="8" xfId="1" applyFont="1" applyBorder="1"/>
    <xf numFmtId="0" fontId="4" fillId="0" borderId="12" xfId="1" applyFont="1" applyBorder="1"/>
    <xf numFmtId="4" fontId="2" fillId="0" borderId="12" xfId="0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/>
    </xf>
    <xf numFmtId="49" fontId="3" fillId="5" borderId="8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vertical="center" wrapText="1"/>
    </xf>
    <xf numFmtId="4" fontId="3" fillId="5" borderId="8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left" vertical="center" wrapText="1"/>
    </xf>
    <xf numFmtId="2" fontId="2" fillId="5" borderId="8" xfId="0" applyNumberFormat="1" applyFont="1" applyFill="1" applyBorder="1" applyAlignment="1">
      <alignment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wrapText="1"/>
    </xf>
    <xf numFmtId="0" fontId="6" fillId="5" borderId="8" xfId="0" applyFont="1" applyFill="1" applyBorder="1" applyAlignment="1">
      <alignment horizontal="center" vertical="center" wrapText="1"/>
    </xf>
    <xf numFmtId="2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 applyProtection="1">
      <alignment horizontal="center" vertical="center"/>
      <protection locked="0"/>
    </xf>
    <xf numFmtId="165" fontId="2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4" fontId="6" fillId="5" borderId="8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vertical="center" wrapText="1"/>
    </xf>
    <xf numFmtId="166" fontId="2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0" xfId="0" applyFont="1" applyFill="1"/>
    <xf numFmtId="0" fontId="5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/>
    </xf>
    <xf numFmtId="4" fontId="9" fillId="5" borderId="0" xfId="0" applyNumberFormat="1" applyFont="1" applyFill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4" fontId="3" fillId="2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39" xfId="0" applyNumberFormat="1" applyFont="1" applyBorder="1" applyAlignment="1">
      <alignment horizontal="center" vertical="center"/>
    </xf>
    <xf numFmtId="4" fontId="2" fillId="0" borderId="33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2" fillId="4" borderId="25" xfId="0" applyNumberFormat="1" applyFont="1" applyFill="1" applyBorder="1" applyAlignment="1">
      <alignment horizontal="center" vertical="center"/>
    </xf>
    <xf numFmtId="4" fontId="2" fillId="5" borderId="25" xfId="0" applyNumberFormat="1" applyFont="1" applyFill="1" applyBorder="1" applyAlignment="1">
      <alignment horizontal="center" vertical="center"/>
    </xf>
    <xf numFmtId="4" fontId="3" fillId="5" borderId="25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4" fontId="6" fillId="5" borderId="25" xfId="0" applyNumberFormat="1" applyFont="1" applyFill="1" applyBorder="1" applyAlignment="1">
      <alignment horizontal="center" vertical="center"/>
    </xf>
    <xf numFmtId="4" fontId="2" fillId="5" borderId="25" xfId="0" applyNumberFormat="1" applyFont="1" applyFill="1" applyBorder="1" applyAlignment="1">
      <alignment horizontal="center" vertical="center" wrapText="1"/>
    </xf>
    <xf numFmtId="4" fontId="3" fillId="5" borderId="25" xfId="0" applyNumberFormat="1" applyFont="1" applyFill="1" applyBorder="1" applyAlignment="1">
      <alignment horizontal="center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/>
    <xf numFmtId="4" fontId="4" fillId="0" borderId="8" xfId="0" applyNumberFormat="1" applyFont="1" applyBorder="1"/>
    <xf numFmtId="4" fontId="27" fillId="0" borderId="8" xfId="0" applyNumberFormat="1" applyFont="1" applyBorder="1"/>
    <xf numFmtId="0" fontId="5" fillId="0" borderId="8" xfId="0" applyFont="1" applyBorder="1"/>
    <xf numFmtId="4" fontId="9" fillId="0" borderId="8" xfId="0" applyNumberFormat="1" applyFont="1" applyBorder="1"/>
    <xf numFmtId="0" fontId="2" fillId="5" borderId="9" xfId="0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top"/>
    </xf>
    <xf numFmtId="0" fontId="1" fillId="5" borderId="0" xfId="0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40" xfId="0" applyFont="1" applyBorder="1" applyAlignment="1">
      <alignment vertical="top" wrapText="1"/>
    </xf>
    <xf numFmtId="0" fontId="29" fillId="0" borderId="40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29" fillId="0" borderId="45" xfId="0" applyFont="1" applyBorder="1" applyAlignment="1">
      <alignment vertical="top" wrapText="1"/>
    </xf>
    <xf numFmtId="0" fontId="29" fillId="0" borderId="45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/>
    </xf>
    <xf numFmtId="0" fontId="29" fillId="0" borderId="8" xfId="0" applyFont="1" applyBorder="1" applyAlignment="1">
      <alignment vertical="top" wrapText="1"/>
    </xf>
    <xf numFmtId="0" fontId="29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top" wrapText="1"/>
    </xf>
    <xf numFmtId="0" fontId="29" fillId="0" borderId="8" xfId="4" applyFont="1" applyBorder="1" applyAlignment="1" applyProtection="1">
      <alignment horizontal="center" vertical="center"/>
    </xf>
    <xf numFmtId="0" fontId="29" fillId="0" borderId="46" xfId="0" applyFont="1" applyBorder="1" applyAlignment="1">
      <alignment vertical="top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1" xfId="0" applyFont="1" applyBorder="1" applyAlignment="1">
      <alignment vertical="top" wrapText="1"/>
    </xf>
    <xf numFmtId="0" fontId="29" fillId="0" borderId="43" xfId="0" applyFont="1" applyBorder="1" applyAlignment="1">
      <alignment horizontal="center" vertical="center" wrapText="1"/>
    </xf>
    <xf numFmtId="0" fontId="29" fillId="0" borderId="41" xfId="4" applyFont="1" applyBorder="1" applyAlignment="1" applyProtection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2" xfId="0" applyFont="1" applyBorder="1" applyAlignment="1">
      <alignment vertical="top" wrapText="1"/>
    </xf>
    <xf numFmtId="0" fontId="29" fillId="0" borderId="44" xfId="0" applyFont="1" applyBorder="1" applyAlignment="1">
      <alignment horizontal="center" vertical="center"/>
    </xf>
    <xf numFmtId="2" fontId="29" fillId="0" borderId="4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4" fontId="0" fillId="0" borderId="0" xfId="0" applyNumberFormat="1"/>
    <xf numFmtId="2" fontId="4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36" fillId="0" borderId="8" xfId="0" applyFont="1" applyBorder="1"/>
    <xf numFmtId="0" fontId="35" fillId="5" borderId="25" xfId="0" applyNumberFormat="1" applyFont="1" applyFill="1" applyBorder="1" applyAlignment="1">
      <alignment horizontal="right"/>
    </xf>
    <xf numFmtId="0" fontId="3" fillId="5" borderId="7" xfId="0" applyFont="1" applyFill="1" applyBorder="1" applyAlignment="1">
      <alignment horizontal="center" vertical="center"/>
    </xf>
  </cellXfs>
  <cellStyles count="5">
    <cellStyle name="Default 1" xfId="4"/>
    <cellStyle name="Звичайний 2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colors>
    <mruColors>
      <color rgb="FF66FF33"/>
      <color rgb="FFCCFF33"/>
      <color rgb="FF0000FF"/>
      <color rgb="FFFF3399"/>
      <color rgb="FF6600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8"/>
  <sheetViews>
    <sheetView tabSelected="1" topLeftCell="A250" zoomScaleNormal="100" workbookViewId="0">
      <selection sqref="A1:I273"/>
    </sheetView>
  </sheetViews>
  <sheetFormatPr defaultRowHeight="15"/>
  <cols>
    <col min="1" max="1" width="7" customWidth="1"/>
    <col min="2" max="2" width="7.85546875" customWidth="1"/>
    <col min="3" max="3" width="43.5703125" customWidth="1"/>
    <col min="4" max="4" width="13.5703125" customWidth="1"/>
    <col min="5" max="5" width="14.28515625" customWidth="1"/>
    <col min="6" max="6" width="20.42578125" style="170" customWidth="1"/>
    <col min="7" max="7" width="21.85546875" customWidth="1"/>
    <col min="8" max="8" width="18.5703125" customWidth="1"/>
    <col min="9" max="9" width="19" customWidth="1"/>
    <col min="10" max="10" width="16.42578125" customWidth="1"/>
    <col min="14" max="14" width="11" bestFit="1" customWidth="1"/>
    <col min="15" max="15" width="11" customWidth="1"/>
  </cols>
  <sheetData>
    <row r="1" spans="1:29" ht="50.25" customHeight="1">
      <c r="A1" s="204" t="s">
        <v>120</v>
      </c>
      <c r="B1" s="205"/>
      <c r="C1" s="205"/>
      <c r="D1" s="205"/>
      <c r="E1" s="205"/>
      <c r="F1" s="205"/>
      <c r="G1" s="247">
        <v>2026</v>
      </c>
      <c r="H1" s="246">
        <v>2027</v>
      </c>
      <c r="I1" s="246">
        <v>2028</v>
      </c>
      <c r="J1" s="84"/>
      <c r="K1" s="70"/>
      <c r="L1" s="70"/>
      <c r="M1" s="70"/>
      <c r="N1" s="89"/>
      <c r="O1" s="91"/>
      <c r="Q1" s="74"/>
      <c r="R1" s="70"/>
      <c r="S1" s="70"/>
      <c r="T1" s="70"/>
      <c r="U1" s="70"/>
      <c r="V1" s="72"/>
      <c r="X1" s="74"/>
      <c r="Y1" s="70"/>
      <c r="Z1" s="70"/>
      <c r="AA1" s="70"/>
      <c r="AB1" s="70"/>
      <c r="AC1" s="72"/>
    </row>
    <row r="2" spans="1:29" ht="31.5" hidden="1">
      <c r="A2" s="11" t="s">
        <v>7</v>
      </c>
      <c r="B2" s="12"/>
      <c r="C2" s="6" t="s">
        <v>8</v>
      </c>
      <c r="D2" s="5"/>
      <c r="E2" s="13"/>
      <c r="F2" s="7"/>
      <c r="G2" s="144">
        <f>SUM(G74:G120)</f>
        <v>513241.99500000011</v>
      </c>
      <c r="H2" s="70"/>
      <c r="I2" s="70"/>
      <c r="J2" s="84"/>
      <c r="K2" s="70"/>
      <c r="L2" s="70"/>
      <c r="M2" s="70"/>
      <c r="N2" s="89"/>
      <c r="O2" s="91"/>
      <c r="Q2" s="74"/>
      <c r="R2" s="70"/>
      <c r="S2" s="70"/>
      <c r="T2" s="70"/>
      <c r="U2" s="70"/>
      <c r="V2" s="72"/>
      <c r="X2" s="74"/>
      <c r="Y2" s="70"/>
      <c r="Z2" s="70"/>
      <c r="AA2" s="70"/>
      <c r="AB2" s="70"/>
      <c r="AC2" s="72"/>
    </row>
    <row r="3" spans="1:29" ht="15.75" hidden="1">
      <c r="A3" s="14" t="s">
        <v>9</v>
      </c>
      <c r="B3" s="15"/>
      <c r="C3" s="16" t="s">
        <v>10</v>
      </c>
      <c r="D3" s="8"/>
      <c r="E3" s="8"/>
      <c r="F3" s="9"/>
      <c r="G3" s="145"/>
      <c r="H3" s="70"/>
      <c r="I3" s="70"/>
      <c r="J3" s="84"/>
      <c r="K3" s="70"/>
      <c r="L3" s="70"/>
      <c r="M3" s="70"/>
      <c r="N3" s="89"/>
      <c r="O3" s="91"/>
      <c r="Q3" s="74"/>
      <c r="R3" s="70"/>
      <c r="S3" s="70"/>
      <c r="T3" s="70"/>
      <c r="U3" s="70"/>
      <c r="V3" s="72"/>
      <c r="X3" s="74"/>
      <c r="Y3" s="70"/>
      <c r="Z3" s="70"/>
      <c r="AA3" s="70"/>
      <c r="AB3" s="70"/>
      <c r="AC3" s="72"/>
    </row>
    <row r="4" spans="1:29" ht="15.75" hidden="1">
      <c r="A4" s="17"/>
      <c r="B4" s="18"/>
      <c r="C4" s="19" t="s">
        <v>11</v>
      </c>
      <c r="D4" s="20"/>
      <c r="E4" s="20"/>
      <c r="F4" s="21"/>
      <c r="G4" s="146"/>
      <c r="H4" s="70"/>
      <c r="I4" s="70"/>
      <c r="J4" s="84"/>
      <c r="K4" s="70"/>
      <c r="L4" s="70"/>
      <c r="M4" s="70"/>
      <c r="N4" s="89"/>
      <c r="O4" s="91"/>
      <c r="Q4" s="74"/>
      <c r="R4" s="70"/>
      <c r="S4" s="70"/>
      <c r="T4" s="70"/>
      <c r="U4" s="70"/>
      <c r="V4" s="72"/>
      <c r="X4" s="74"/>
      <c r="Y4" s="70"/>
      <c r="Z4" s="70"/>
      <c r="AA4" s="70"/>
      <c r="AB4" s="70"/>
      <c r="AC4" s="72"/>
    </row>
    <row r="5" spans="1:29" ht="15.75" hidden="1">
      <c r="A5" s="14"/>
      <c r="B5" s="15"/>
      <c r="C5" s="22"/>
      <c r="D5" s="8"/>
      <c r="E5" s="8"/>
      <c r="F5" s="9"/>
      <c r="G5" s="146"/>
      <c r="H5" s="70"/>
      <c r="I5" s="70"/>
      <c r="J5" s="84"/>
      <c r="K5" s="70"/>
      <c r="L5" s="70"/>
      <c r="M5" s="70"/>
      <c r="N5" s="89"/>
      <c r="O5" s="91"/>
      <c r="Q5" s="74"/>
      <c r="R5" s="70"/>
      <c r="S5" s="70"/>
      <c r="T5" s="70"/>
      <c r="U5" s="70"/>
      <c r="V5" s="72"/>
      <c r="X5" s="74"/>
      <c r="Y5" s="70"/>
      <c r="Z5" s="70"/>
      <c r="AA5" s="70"/>
      <c r="AB5" s="70"/>
      <c r="AC5" s="72"/>
    </row>
    <row r="6" spans="1:29" ht="15.75" hidden="1">
      <c r="A6" s="14"/>
      <c r="B6" s="15"/>
      <c r="C6" s="22"/>
      <c r="D6" s="8"/>
      <c r="E6" s="8"/>
      <c r="F6" s="9"/>
      <c r="G6" s="146"/>
      <c r="H6" s="70"/>
      <c r="I6" s="70"/>
      <c r="J6" s="84"/>
      <c r="K6" s="70"/>
      <c r="L6" s="70"/>
      <c r="M6" s="70"/>
      <c r="N6" s="89"/>
      <c r="O6" s="91"/>
      <c r="Q6" s="74"/>
      <c r="R6" s="70"/>
      <c r="S6" s="70"/>
      <c r="T6" s="70"/>
      <c r="U6" s="70"/>
      <c r="V6" s="72"/>
      <c r="X6" s="74"/>
      <c r="Y6" s="70"/>
      <c r="Z6" s="70"/>
      <c r="AA6" s="70"/>
      <c r="AB6" s="70"/>
      <c r="AC6" s="72"/>
    </row>
    <row r="7" spans="1:29" ht="15.75" hidden="1">
      <c r="A7" s="14"/>
      <c r="B7" s="15"/>
      <c r="C7" s="22"/>
      <c r="D7" s="8"/>
      <c r="E7" s="8"/>
      <c r="F7" s="9"/>
      <c r="G7" s="146"/>
      <c r="H7" s="70"/>
      <c r="I7" s="70"/>
      <c r="J7" s="84"/>
      <c r="K7" s="70"/>
      <c r="L7" s="70"/>
      <c r="M7" s="70"/>
      <c r="N7" s="89"/>
      <c r="O7" s="91"/>
      <c r="Q7" s="74"/>
      <c r="R7" s="70"/>
      <c r="S7" s="70"/>
      <c r="T7" s="70"/>
      <c r="U7" s="70"/>
      <c r="V7" s="72"/>
      <c r="X7" s="74"/>
      <c r="Y7" s="70"/>
      <c r="Z7" s="70"/>
      <c r="AA7" s="70"/>
      <c r="AB7" s="70"/>
      <c r="AC7" s="72"/>
    </row>
    <row r="8" spans="1:29" ht="15.75" hidden="1">
      <c r="A8" s="14"/>
      <c r="B8" s="15"/>
      <c r="C8" s="22"/>
      <c r="D8" s="8"/>
      <c r="E8" s="8"/>
      <c r="F8" s="9"/>
      <c r="G8" s="146"/>
      <c r="H8" s="70"/>
      <c r="I8" s="70"/>
      <c r="J8" s="84"/>
      <c r="K8" s="70"/>
      <c r="L8" s="70"/>
      <c r="M8" s="70"/>
      <c r="N8" s="89"/>
      <c r="O8" s="91"/>
      <c r="Q8" s="74"/>
      <c r="R8" s="70"/>
      <c r="S8" s="70"/>
      <c r="T8" s="70"/>
      <c r="U8" s="70"/>
      <c r="V8" s="72"/>
      <c r="X8" s="74"/>
      <c r="Y8" s="70"/>
      <c r="Z8" s="70"/>
      <c r="AA8" s="70"/>
      <c r="AB8" s="70"/>
      <c r="AC8" s="72"/>
    </row>
    <row r="9" spans="1:29" ht="15.75" hidden="1">
      <c r="A9" s="14"/>
      <c r="B9" s="15"/>
      <c r="C9" s="22"/>
      <c r="D9" s="8"/>
      <c r="E9" s="8"/>
      <c r="F9" s="9"/>
      <c r="G9" s="146"/>
      <c r="H9" s="70"/>
      <c r="I9" s="70"/>
      <c r="J9" s="84"/>
      <c r="K9" s="70"/>
      <c r="L9" s="70"/>
      <c r="M9" s="70"/>
      <c r="N9" s="89"/>
      <c r="O9" s="91"/>
      <c r="Q9" s="74"/>
      <c r="R9" s="70"/>
      <c r="S9" s="70"/>
      <c r="T9" s="70"/>
      <c r="U9" s="70"/>
      <c r="V9" s="72"/>
      <c r="X9" s="74"/>
      <c r="Y9" s="70"/>
      <c r="Z9" s="70"/>
      <c r="AA9" s="70"/>
      <c r="AB9" s="70"/>
      <c r="AC9" s="72"/>
    </row>
    <row r="10" spans="1:29" ht="15.75" hidden="1">
      <c r="A10" s="14"/>
      <c r="B10" s="15"/>
      <c r="C10" s="22"/>
      <c r="D10" s="8"/>
      <c r="E10" s="8"/>
      <c r="F10" s="9"/>
      <c r="G10" s="146"/>
      <c r="H10" s="70"/>
      <c r="I10" s="70"/>
      <c r="J10" s="84"/>
      <c r="K10" s="70"/>
      <c r="L10" s="70"/>
      <c r="M10" s="70"/>
      <c r="N10" s="89"/>
      <c r="O10" s="91"/>
      <c r="Q10" s="74"/>
      <c r="R10" s="70"/>
      <c r="S10" s="70"/>
      <c r="T10" s="70"/>
      <c r="U10" s="70"/>
      <c r="V10" s="72"/>
      <c r="X10" s="74"/>
      <c r="Y10" s="70"/>
      <c r="Z10" s="70"/>
      <c r="AA10" s="70"/>
      <c r="AB10" s="70"/>
      <c r="AC10" s="72"/>
    </row>
    <row r="11" spans="1:29" ht="15" hidden="1" customHeight="1">
      <c r="A11" s="14"/>
      <c r="B11" s="15"/>
      <c r="C11" s="22"/>
      <c r="D11" s="8"/>
      <c r="E11" s="8"/>
      <c r="F11" s="9"/>
      <c r="G11" s="146"/>
      <c r="H11" s="70"/>
      <c r="I11" s="70"/>
      <c r="J11" s="84"/>
      <c r="K11" s="70"/>
      <c r="L11" s="70"/>
      <c r="M11" s="70"/>
      <c r="N11" s="89"/>
      <c r="O11" s="91"/>
      <c r="Q11" s="74"/>
      <c r="R11" s="70"/>
      <c r="S11" s="70"/>
      <c r="T11" s="70"/>
      <c r="U11" s="70"/>
      <c r="V11" s="72"/>
      <c r="X11" s="74"/>
      <c r="Y11" s="70"/>
      <c r="Z11" s="70"/>
      <c r="AA11" s="70"/>
      <c r="AB11" s="70"/>
      <c r="AC11" s="72"/>
    </row>
    <row r="12" spans="1:29" ht="15.75" hidden="1">
      <c r="A12" s="14"/>
      <c r="B12" s="15"/>
      <c r="C12" s="22"/>
      <c r="D12" s="8"/>
      <c r="E12" s="8"/>
      <c r="F12" s="23"/>
      <c r="G12" s="146"/>
      <c r="H12" s="70"/>
      <c r="I12" s="70"/>
      <c r="J12" s="84"/>
      <c r="K12" s="70"/>
      <c r="L12" s="70"/>
      <c r="M12" s="70"/>
      <c r="N12" s="89"/>
      <c r="O12" s="91"/>
      <c r="Q12" s="74"/>
      <c r="R12" s="70"/>
      <c r="S12" s="70"/>
      <c r="T12" s="70"/>
      <c r="U12" s="70"/>
      <c r="V12" s="72"/>
      <c r="X12" s="74"/>
      <c r="Y12" s="70"/>
      <c r="Z12" s="70"/>
      <c r="AA12" s="70"/>
      <c r="AB12" s="70"/>
      <c r="AC12" s="72"/>
    </row>
    <row r="13" spans="1:29" ht="15.75" hidden="1">
      <c r="A13" s="24"/>
      <c r="B13" s="15"/>
      <c r="C13" s="22"/>
      <c r="D13" s="8"/>
      <c r="E13" s="8"/>
      <c r="F13" s="9"/>
      <c r="G13" s="146"/>
      <c r="H13" s="70"/>
      <c r="I13" s="70"/>
      <c r="J13" s="84"/>
      <c r="K13" s="70"/>
      <c r="L13" s="70"/>
      <c r="M13" s="70"/>
      <c r="N13" s="89"/>
      <c r="O13" s="91"/>
      <c r="Q13" s="74"/>
      <c r="R13" s="70"/>
      <c r="S13" s="70"/>
      <c r="T13" s="70"/>
      <c r="U13" s="70"/>
      <c r="V13" s="72"/>
      <c r="X13" s="74"/>
      <c r="Y13" s="70"/>
      <c r="Z13" s="70"/>
      <c r="AA13" s="70"/>
      <c r="AB13" s="70"/>
      <c r="AC13" s="72"/>
    </row>
    <row r="14" spans="1:29" ht="15.75" hidden="1">
      <c r="A14" s="24"/>
      <c r="B14" s="15"/>
      <c r="C14" s="22"/>
      <c r="D14" s="8"/>
      <c r="E14" s="8"/>
      <c r="F14" s="9"/>
      <c r="G14" s="146"/>
      <c r="H14" s="70"/>
      <c r="I14" s="70"/>
      <c r="J14" s="84"/>
      <c r="K14" s="70"/>
      <c r="L14" s="70"/>
      <c r="M14" s="70"/>
      <c r="N14" s="89"/>
      <c r="O14" s="91"/>
      <c r="Q14" s="74"/>
      <c r="R14" s="70"/>
      <c r="S14" s="70"/>
      <c r="T14" s="70"/>
      <c r="U14" s="70"/>
      <c r="V14" s="72"/>
      <c r="X14" s="74"/>
      <c r="Y14" s="70"/>
      <c r="Z14" s="70"/>
      <c r="AA14" s="70"/>
      <c r="AB14" s="70"/>
      <c r="AC14" s="72"/>
    </row>
    <row r="15" spans="1:29" ht="15.75" hidden="1">
      <c r="A15" s="25"/>
      <c r="B15" s="26"/>
      <c r="C15" s="27"/>
      <c r="D15" s="28"/>
      <c r="E15" s="28"/>
      <c r="F15" s="29"/>
      <c r="G15" s="147"/>
      <c r="H15" s="70"/>
      <c r="I15" s="70"/>
      <c r="J15" s="84"/>
      <c r="K15" s="70"/>
      <c r="L15" s="70"/>
      <c r="M15" s="70"/>
      <c r="N15" s="89"/>
      <c r="O15" s="91"/>
      <c r="Q15" s="74"/>
      <c r="R15" s="70"/>
      <c r="S15" s="70"/>
      <c r="T15" s="70"/>
      <c r="U15" s="70"/>
      <c r="V15" s="72"/>
      <c r="X15" s="74"/>
      <c r="Y15" s="70"/>
      <c r="Z15" s="70"/>
      <c r="AA15" s="70"/>
      <c r="AB15" s="70"/>
      <c r="AC15" s="72"/>
    </row>
    <row r="16" spans="1:29" ht="15.75" hidden="1">
      <c r="A16" s="24"/>
      <c r="B16" s="15"/>
      <c r="C16" s="22"/>
      <c r="D16" s="8"/>
      <c r="E16" s="8"/>
      <c r="F16" s="9"/>
      <c r="G16" s="147"/>
      <c r="H16" s="70"/>
      <c r="I16" s="70"/>
      <c r="J16" s="84"/>
      <c r="K16" s="70"/>
      <c r="L16" s="70"/>
      <c r="M16" s="70"/>
      <c r="N16" s="89"/>
      <c r="O16" s="91"/>
      <c r="Q16" s="74"/>
      <c r="R16" s="70"/>
      <c r="S16" s="70"/>
      <c r="T16" s="70"/>
      <c r="U16" s="70"/>
      <c r="V16" s="72"/>
      <c r="X16" s="74"/>
      <c r="Y16" s="70"/>
      <c r="Z16" s="70"/>
      <c r="AA16" s="70"/>
      <c r="AB16" s="70"/>
      <c r="AC16" s="72"/>
    </row>
    <row r="17" spans="1:29" ht="15.75" hidden="1">
      <c r="A17" s="14"/>
      <c r="B17" s="15"/>
      <c r="C17" s="22"/>
      <c r="D17" s="8"/>
      <c r="E17" s="8"/>
      <c r="F17" s="9"/>
      <c r="G17" s="146"/>
      <c r="H17" s="70"/>
      <c r="I17" s="70"/>
      <c r="J17" s="84"/>
      <c r="K17" s="70"/>
      <c r="L17" s="70"/>
      <c r="M17" s="70"/>
      <c r="N17" s="89"/>
      <c r="O17" s="91"/>
      <c r="Q17" s="74"/>
      <c r="R17" s="70"/>
      <c r="S17" s="70"/>
      <c r="T17" s="70"/>
      <c r="U17" s="70"/>
      <c r="V17" s="72"/>
      <c r="X17" s="74"/>
      <c r="Y17" s="70"/>
      <c r="Z17" s="70"/>
      <c r="AA17" s="70"/>
      <c r="AB17" s="70"/>
      <c r="AC17" s="72"/>
    </row>
    <row r="18" spans="1:29" ht="15.75" hidden="1">
      <c r="A18" s="14"/>
      <c r="B18" s="15"/>
      <c r="C18" s="22"/>
      <c r="D18" s="8"/>
      <c r="E18" s="8"/>
      <c r="F18" s="9"/>
      <c r="G18" s="146"/>
      <c r="H18" s="70"/>
      <c r="I18" s="70"/>
      <c r="J18" s="84"/>
      <c r="K18" s="70"/>
      <c r="L18" s="70"/>
      <c r="M18" s="70"/>
      <c r="N18" s="89"/>
      <c r="O18" s="91"/>
      <c r="Q18" s="74"/>
      <c r="R18" s="70"/>
      <c r="S18" s="70"/>
      <c r="T18" s="70"/>
      <c r="U18" s="70"/>
      <c r="V18" s="72"/>
      <c r="X18" s="74"/>
      <c r="Y18" s="70"/>
      <c r="Z18" s="70"/>
      <c r="AA18" s="70"/>
      <c r="AB18" s="70"/>
      <c r="AC18" s="72"/>
    </row>
    <row r="19" spans="1:29" ht="15.75" hidden="1">
      <c r="A19" s="14"/>
      <c r="B19" s="15"/>
      <c r="C19" s="22"/>
      <c r="D19" s="8"/>
      <c r="E19" s="8"/>
      <c r="F19" s="9"/>
      <c r="G19" s="146"/>
      <c r="H19" s="70"/>
      <c r="I19" s="70"/>
      <c r="J19" s="84"/>
      <c r="K19" s="70"/>
      <c r="L19" s="70"/>
      <c r="M19" s="70"/>
      <c r="N19" s="89"/>
      <c r="O19" s="91"/>
      <c r="Q19" s="74"/>
      <c r="R19" s="70"/>
      <c r="S19" s="70"/>
      <c r="T19" s="70"/>
      <c r="U19" s="70"/>
      <c r="V19" s="72"/>
      <c r="X19" s="74"/>
      <c r="Y19" s="70"/>
      <c r="Z19" s="70"/>
      <c r="AA19" s="70"/>
      <c r="AB19" s="70"/>
      <c r="AC19" s="72"/>
    </row>
    <row r="20" spans="1:29" ht="15.75" hidden="1">
      <c r="A20" s="14"/>
      <c r="B20" s="15"/>
      <c r="C20" s="22"/>
      <c r="D20" s="8"/>
      <c r="E20" s="8"/>
      <c r="F20" s="9"/>
      <c r="G20" s="146"/>
      <c r="H20" s="70"/>
      <c r="I20" s="70"/>
      <c r="J20" s="84"/>
      <c r="K20" s="70"/>
      <c r="L20" s="70"/>
      <c r="M20" s="70"/>
      <c r="N20" s="89"/>
      <c r="O20" s="91"/>
      <c r="Q20" s="74"/>
      <c r="R20" s="70"/>
      <c r="S20" s="70"/>
      <c r="T20" s="70"/>
      <c r="U20" s="70"/>
      <c r="V20" s="72"/>
      <c r="X20" s="74"/>
      <c r="Y20" s="70"/>
      <c r="Z20" s="70"/>
      <c r="AA20" s="70"/>
      <c r="AB20" s="70"/>
      <c r="AC20" s="72"/>
    </row>
    <row r="21" spans="1:29" ht="15.75" hidden="1">
      <c r="A21" s="14"/>
      <c r="B21" s="15"/>
      <c r="C21" s="22"/>
      <c r="D21" s="8"/>
      <c r="E21" s="8"/>
      <c r="F21" s="9"/>
      <c r="G21" s="146"/>
      <c r="H21" s="70"/>
      <c r="I21" s="70"/>
      <c r="J21" s="84"/>
      <c r="K21" s="70"/>
      <c r="L21" s="70"/>
      <c r="M21" s="70"/>
      <c r="N21" s="89"/>
      <c r="O21" s="91"/>
      <c r="Q21" s="74"/>
      <c r="R21" s="70"/>
      <c r="S21" s="70"/>
      <c r="T21" s="70"/>
      <c r="U21" s="70"/>
      <c r="V21" s="72"/>
      <c r="X21" s="74"/>
      <c r="Y21" s="70"/>
      <c r="Z21" s="70"/>
      <c r="AA21" s="70"/>
      <c r="AB21" s="70"/>
      <c r="AC21" s="72"/>
    </row>
    <row r="22" spans="1:29" ht="15.75" hidden="1">
      <c r="A22" s="14"/>
      <c r="B22" s="15"/>
      <c r="C22" s="22"/>
      <c r="D22" s="8"/>
      <c r="E22" s="8"/>
      <c r="F22" s="9"/>
      <c r="G22" s="146"/>
      <c r="H22" s="70"/>
      <c r="I22" s="70"/>
      <c r="J22" s="84"/>
      <c r="K22" s="70"/>
      <c r="L22" s="70"/>
      <c r="M22" s="70"/>
      <c r="N22" s="89"/>
      <c r="O22" s="91"/>
      <c r="Q22" s="74"/>
      <c r="R22" s="70"/>
      <c r="S22" s="70"/>
      <c r="T22" s="70"/>
      <c r="U22" s="70"/>
      <c r="V22" s="72"/>
      <c r="X22" s="74"/>
      <c r="Y22" s="70"/>
      <c r="Z22" s="70"/>
      <c r="AA22" s="70"/>
      <c r="AB22" s="70"/>
      <c r="AC22" s="72"/>
    </row>
    <row r="23" spans="1:29" ht="15.75" hidden="1">
      <c r="A23" s="14"/>
      <c r="B23" s="15"/>
      <c r="C23" s="22"/>
      <c r="D23" s="8"/>
      <c r="E23" s="8"/>
      <c r="F23" s="9"/>
      <c r="G23" s="146"/>
      <c r="H23" s="70"/>
      <c r="I23" s="70"/>
      <c r="J23" s="84"/>
      <c r="K23" s="70"/>
      <c r="L23" s="70"/>
      <c r="M23" s="70"/>
      <c r="N23" s="89"/>
      <c r="O23" s="91"/>
      <c r="Q23" s="74"/>
      <c r="R23" s="70"/>
      <c r="S23" s="70"/>
      <c r="T23" s="70"/>
      <c r="U23" s="70"/>
      <c r="V23" s="72"/>
      <c r="X23" s="74"/>
      <c r="Y23" s="70"/>
      <c r="Z23" s="70"/>
      <c r="AA23" s="70"/>
      <c r="AB23" s="70"/>
      <c r="AC23" s="72"/>
    </row>
    <row r="24" spans="1:29" ht="15.75" hidden="1">
      <c r="A24" s="14"/>
      <c r="B24" s="15"/>
      <c r="C24" s="22"/>
      <c r="D24" s="8"/>
      <c r="E24" s="8"/>
      <c r="F24" s="9"/>
      <c r="G24" s="146"/>
      <c r="H24" s="70"/>
      <c r="I24" s="70"/>
      <c r="J24" s="84"/>
      <c r="K24" s="70"/>
      <c r="L24" s="70"/>
      <c r="M24" s="70"/>
      <c r="N24" s="89"/>
      <c r="O24" s="91"/>
      <c r="Q24" s="74"/>
      <c r="R24" s="70"/>
      <c r="S24" s="70"/>
      <c r="T24" s="70"/>
      <c r="U24" s="70"/>
      <c r="V24" s="72"/>
      <c r="X24" s="74"/>
      <c r="Y24" s="70"/>
      <c r="Z24" s="70"/>
      <c r="AA24" s="70"/>
      <c r="AB24" s="70"/>
      <c r="AC24" s="72"/>
    </row>
    <row r="25" spans="1:29" ht="15.75" hidden="1">
      <c r="A25" s="14"/>
      <c r="B25" s="15"/>
      <c r="C25" s="22"/>
      <c r="D25" s="8"/>
      <c r="E25" s="8"/>
      <c r="F25" s="9"/>
      <c r="G25" s="146"/>
      <c r="H25" s="70"/>
      <c r="I25" s="70"/>
      <c r="J25" s="84"/>
      <c r="K25" s="70"/>
      <c r="L25" s="70"/>
      <c r="M25" s="70"/>
      <c r="N25" s="89"/>
      <c r="O25" s="91"/>
      <c r="Q25" s="74"/>
      <c r="R25" s="70"/>
      <c r="S25" s="70"/>
      <c r="T25" s="70"/>
      <c r="U25" s="70"/>
      <c r="V25" s="72"/>
      <c r="X25" s="74"/>
      <c r="Y25" s="70"/>
      <c r="Z25" s="70"/>
      <c r="AA25" s="70"/>
      <c r="AB25" s="70"/>
      <c r="AC25" s="72"/>
    </row>
    <row r="26" spans="1:29" ht="15.75" hidden="1">
      <c r="A26" s="14"/>
      <c r="B26" s="15"/>
      <c r="C26" s="22"/>
      <c r="D26" s="8"/>
      <c r="E26" s="8"/>
      <c r="F26" s="9"/>
      <c r="G26" s="146"/>
      <c r="H26" s="70"/>
      <c r="I26" s="70"/>
      <c r="J26" s="84"/>
      <c r="K26" s="70"/>
      <c r="L26" s="70"/>
      <c r="M26" s="70"/>
      <c r="N26" s="89"/>
      <c r="O26" s="91"/>
      <c r="Q26" s="74"/>
      <c r="R26" s="70"/>
      <c r="S26" s="70"/>
      <c r="T26" s="70"/>
      <c r="U26" s="70"/>
      <c r="V26" s="72"/>
      <c r="X26" s="74"/>
      <c r="Y26" s="70"/>
      <c r="Z26" s="70"/>
      <c r="AA26" s="70"/>
      <c r="AB26" s="70"/>
      <c r="AC26" s="72"/>
    </row>
    <row r="27" spans="1:29" ht="15.75" hidden="1">
      <c r="A27" s="14"/>
      <c r="B27" s="15"/>
      <c r="C27" s="22"/>
      <c r="D27" s="8"/>
      <c r="E27" s="8"/>
      <c r="F27" s="9"/>
      <c r="G27" s="146"/>
      <c r="H27" s="70"/>
      <c r="I27" s="70"/>
      <c r="J27" s="84"/>
      <c r="K27" s="70"/>
      <c r="L27" s="70"/>
      <c r="M27" s="70"/>
      <c r="N27" s="89"/>
      <c r="O27" s="91"/>
      <c r="Q27" s="74"/>
      <c r="R27" s="70"/>
      <c r="S27" s="70"/>
      <c r="T27" s="70"/>
      <c r="U27" s="70"/>
      <c r="V27" s="72"/>
      <c r="X27" s="74"/>
      <c r="Y27" s="70"/>
      <c r="Z27" s="70"/>
      <c r="AA27" s="70"/>
      <c r="AB27" s="70"/>
      <c r="AC27" s="72"/>
    </row>
    <row r="28" spans="1:29" ht="15.75" hidden="1">
      <c r="A28" s="14"/>
      <c r="B28" s="15"/>
      <c r="C28" s="22"/>
      <c r="D28" s="8"/>
      <c r="E28" s="8"/>
      <c r="F28" s="9"/>
      <c r="G28" s="146"/>
      <c r="H28" s="70"/>
      <c r="I28" s="70"/>
      <c r="J28" s="84"/>
      <c r="K28" s="70"/>
      <c r="L28" s="70"/>
      <c r="M28" s="70"/>
      <c r="N28" s="89"/>
      <c r="O28" s="91"/>
      <c r="Q28" s="74"/>
      <c r="R28" s="70"/>
      <c r="S28" s="70"/>
      <c r="T28" s="70"/>
      <c r="U28" s="70"/>
      <c r="V28" s="72"/>
      <c r="X28" s="74"/>
      <c r="Y28" s="70"/>
      <c r="Z28" s="70"/>
      <c r="AA28" s="70"/>
      <c r="AB28" s="70"/>
      <c r="AC28" s="72"/>
    </row>
    <row r="29" spans="1:29" ht="15.75" hidden="1">
      <c r="A29" s="14"/>
      <c r="B29" s="15"/>
      <c r="C29" s="22"/>
      <c r="D29" s="8"/>
      <c r="E29" s="8"/>
      <c r="F29" s="9"/>
      <c r="G29" s="146"/>
      <c r="H29" s="70"/>
      <c r="I29" s="70"/>
      <c r="J29" s="84"/>
      <c r="K29" s="70"/>
      <c r="L29" s="70"/>
      <c r="M29" s="70"/>
      <c r="N29" s="89"/>
      <c r="O29" s="91"/>
      <c r="Q29" s="74"/>
      <c r="R29" s="70"/>
      <c r="S29" s="70"/>
      <c r="T29" s="70"/>
      <c r="U29" s="70"/>
      <c r="V29" s="72"/>
      <c r="X29" s="74"/>
      <c r="Y29" s="70"/>
      <c r="Z29" s="70"/>
      <c r="AA29" s="70"/>
      <c r="AB29" s="70"/>
      <c r="AC29" s="72"/>
    </row>
    <row r="30" spans="1:29" ht="15.75" hidden="1">
      <c r="A30" s="14"/>
      <c r="B30" s="15"/>
      <c r="C30" s="22"/>
      <c r="D30" s="8"/>
      <c r="E30" s="8"/>
      <c r="F30" s="9"/>
      <c r="G30" s="146"/>
      <c r="H30" s="70"/>
      <c r="I30" s="70"/>
      <c r="J30" s="84"/>
      <c r="K30" s="70"/>
      <c r="L30" s="70"/>
      <c r="M30" s="70"/>
      <c r="N30" s="89"/>
      <c r="O30" s="91"/>
      <c r="Q30" s="74"/>
      <c r="R30" s="70"/>
      <c r="S30" s="70"/>
      <c r="T30" s="70"/>
      <c r="U30" s="70"/>
      <c r="V30" s="72"/>
      <c r="X30" s="74"/>
      <c r="Y30" s="70"/>
      <c r="Z30" s="70"/>
      <c r="AA30" s="70"/>
      <c r="AB30" s="70"/>
      <c r="AC30" s="72"/>
    </row>
    <row r="31" spans="1:29" ht="15.75" hidden="1">
      <c r="A31" s="14"/>
      <c r="B31" s="15"/>
      <c r="C31" s="22"/>
      <c r="D31" s="8"/>
      <c r="E31" s="8"/>
      <c r="F31" s="9"/>
      <c r="G31" s="146"/>
      <c r="H31" s="70"/>
      <c r="I31" s="70"/>
      <c r="J31" s="84"/>
      <c r="K31" s="70"/>
      <c r="L31" s="70"/>
      <c r="M31" s="70"/>
      <c r="N31" s="89"/>
      <c r="O31" s="91"/>
      <c r="Q31" s="74"/>
      <c r="R31" s="70"/>
      <c r="S31" s="70"/>
      <c r="T31" s="70"/>
      <c r="U31" s="70"/>
      <c r="V31" s="72"/>
      <c r="X31" s="74"/>
      <c r="Y31" s="70"/>
      <c r="Z31" s="70"/>
      <c r="AA31" s="70"/>
      <c r="AB31" s="70"/>
      <c r="AC31" s="72"/>
    </row>
    <row r="32" spans="1:29" ht="15.75" hidden="1">
      <c r="A32" s="14"/>
      <c r="B32" s="15"/>
      <c r="C32" s="22"/>
      <c r="D32" s="8"/>
      <c r="E32" s="8"/>
      <c r="F32" s="9"/>
      <c r="G32" s="146"/>
      <c r="H32" s="70"/>
      <c r="I32" s="70"/>
      <c r="J32" s="84"/>
      <c r="K32" s="70"/>
      <c r="L32" s="70"/>
      <c r="M32" s="70"/>
      <c r="N32" s="89"/>
      <c r="O32" s="91"/>
      <c r="Q32" s="74"/>
      <c r="R32" s="70"/>
      <c r="S32" s="70"/>
      <c r="T32" s="70"/>
      <c r="U32" s="70"/>
      <c r="V32" s="72"/>
      <c r="X32" s="74"/>
      <c r="Y32" s="70"/>
      <c r="Z32" s="70"/>
      <c r="AA32" s="70"/>
      <c r="AB32" s="70"/>
      <c r="AC32" s="72"/>
    </row>
    <row r="33" spans="1:29" ht="11.25" hidden="1" customHeight="1">
      <c r="A33" s="14"/>
      <c r="B33" s="15"/>
      <c r="C33" s="22"/>
      <c r="D33" s="8"/>
      <c r="E33" s="8"/>
      <c r="F33" s="9"/>
      <c r="G33" s="146"/>
      <c r="H33" s="70"/>
      <c r="I33" s="70"/>
      <c r="J33" s="84"/>
      <c r="K33" s="70"/>
      <c r="L33" s="70"/>
      <c r="M33" s="70"/>
      <c r="N33" s="89"/>
      <c r="O33" s="91"/>
      <c r="Q33" s="74"/>
      <c r="R33" s="70"/>
      <c r="S33" s="70"/>
      <c r="T33" s="70"/>
      <c r="U33" s="70"/>
      <c r="V33" s="72"/>
      <c r="X33" s="74"/>
      <c r="Y33" s="70"/>
      <c r="Z33" s="70"/>
      <c r="AA33" s="70"/>
      <c r="AB33" s="70"/>
      <c r="AC33" s="72"/>
    </row>
    <row r="34" spans="1:29" ht="15.75" hidden="1">
      <c r="A34" s="14"/>
      <c r="B34" s="15"/>
      <c r="C34" s="22"/>
      <c r="D34" s="8"/>
      <c r="E34" s="8"/>
      <c r="F34" s="9"/>
      <c r="G34" s="146"/>
      <c r="H34" s="70"/>
      <c r="I34" s="70"/>
      <c r="J34" s="84"/>
      <c r="K34" s="70"/>
      <c r="L34" s="70"/>
      <c r="M34" s="70"/>
      <c r="N34" s="89"/>
      <c r="O34" s="91"/>
      <c r="Q34" s="74"/>
      <c r="R34" s="70"/>
      <c r="S34" s="70"/>
      <c r="T34" s="70"/>
      <c r="U34" s="70"/>
      <c r="V34" s="72"/>
      <c r="X34" s="74"/>
      <c r="Y34" s="70"/>
      <c r="Z34" s="70"/>
      <c r="AA34" s="70"/>
      <c r="AB34" s="70"/>
      <c r="AC34" s="72"/>
    </row>
    <row r="35" spans="1:29" ht="15.75" hidden="1">
      <c r="A35" s="14"/>
      <c r="B35" s="31"/>
      <c r="C35" s="32"/>
      <c r="D35" s="54"/>
      <c r="E35" s="54"/>
      <c r="F35" s="23"/>
      <c r="G35" s="148"/>
      <c r="H35" s="70"/>
      <c r="I35" s="70"/>
      <c r="J35" s="84"/>
      <c r="K35" s="70"/>
      <c r="L35" s="70"/>
      <c r="M35" s="70"/>
      <c r="N35" s="89"/>
      <c r="O35" s="91"/>
      <c r="Q35" s="74"/>
      <c r="R35" s="70"/>
      <c r="S35" s="70"/>
      <c r="T35" s="70"/>
      <c r="U35" s="70"/>
      <c r="V35" s="72"/>
      <c r="X35" s="74"/>
      <c r="Y35" s="70"/>
      <c r="Z35" s="70"/>
      <c r="AA35" s="70"/>
      <c r="AB35" s="70"/>
      <c r="AC35" s="72"/>
    </row>
    <row r="36" spans="1:29" ht="15.75" hidden="1">
      <c r="A36" s="17"/>
      <c r="B36" s="33"/>
      <c r="C36" s="34"/>
      <c r="D36" s="54"/>
      <c r="E36" s="8"/>
      <c r="F36" s="9"/>
      <c r="G36" s="146"/>
      <c r="H36" s="70"/>
      <c r="I36" s="70"/>
      <c r="J36" s="84"/>
      <c r="K36" s="70"/>
      <c r="L36" s="70"/>
      <c r="M36" s="70"/>
      <c r="N36" s="89"/>
      <c r="O36" s="91"/>
      <c r="Q36" s="74"/>
      <c r="R36" s="70"/>
      <c r="S36" s="70"/>
      <c r="T36" s="70"/>
      <c r="U36" s="70"/>
      <c r="V36" s="72"/>
      <c r="X36" s="74"/>
      <c r="Y36" s="70"/>
      <c r="Z36" s="70"/>
      <c r="AA36" s="70"/>
      <c r="AB36" s="70"/>
      <c r="AC36" s="72"/>
    </row>
    <row r="37" spans="1:29" ht="15.75" hidden="1">
      <c r="A37" s="14"/>
      <c r="B37" s="15"/>
      <c r="C37" s="22"/>
      <c r="D37" s="8"/>
      <c r="E37" s="8"/>
      <c r="F37" s="9"/>
      <c r="G37" s="146"/>
      <c r="H37" s="70"/>
      <c r="I37" s="70"/>
      <c r="J37" s="84"/>
      <c r="K37" s="70"/>
      <c r="L37" s="70"/>
      <c r="M37" s="70"/>
      <c r="N37" s="89"/>
      <c r="O37" s="91"/>
      <c r="Q37" s="74"/>
      <c r="R37" s="70"/>
      <c r="S37" s="70"/>
      <c r="T37" s="70"/>
      <c r="U37" s="70"/>
      <c r="V37" s="72"/>
      <c r="X37" s="74"/>
      <c r="Y37" s="70"/>
      <c r="Z37" s="70"/>
      <c r="AA37" s="70"/>
      <c r="AB37" s="70"/>
      <c r="AC37" s="72"/>
    </row>
    <row r="38" spans="1:29" ht="15.75" hidden="1">
      <c r="A38" s="14"/>
      <c r="B38" s="15"/>
      <c r="C38" s="22"/>
      <c r="D38" s="8"/>
      <c r="E38" s="8"/>
      <c r="F38" s="9"/>
      <c r="G38" s="146"/>
      <c r="H38" s="70"/>
      <c r="I38" s="70"/>
      <c r="J38" s="84"/>
      <c r="K38" s="70"/>
      <c r="L38" s="70"/>
      <c r="M38" s="70"/>
      <c r="N38" s="89"/>
      <c r="O38" s="91"/>
      <c r="Q38" s="74"/>
      <c r="R38" s="70"/>
      <c r="S38" s="70"/>
      <c r="T38" s="70"/>
      <c r="U38" s="70"/>
      <c r="V38" s="72"/>
      <c r="X38" s="74"/>
      <c r="Y38" s="70"/>
      <c r="Z38" s="70"/>
      <c r="AA38" s="70"/>
      <c r="AB38" s="70"/>
      <c r="AC38" s="72"/>
    </row>
    <row r="39" spans="1:29" ht="15.75" hidden="1">
      <c r="A39" s="14"/>
      <c r="B39" s="15"/>
      <c r="C39" s="22"/>
      <c r="D39" s="8"/>
      <c r="E39" s="8"/>
      <c r="F39" s="9"/>
      <c r="G39" s="146"/>
      <c r="H39" s="70"/>
      <c r="I39" s="70"/>
      <c r="J39" s="84"/>
      <c r="K39" s="70"/>
      <c r="L39" s="70"/>
      <c r="M39" s="70"/>
      <c r="N39" s="89"/>
      <c r="O39" s="91"/>
      <c r="Q39" s="74"/>
      <c r="R39" s="70"/>
      <c r="S39" s="70"/>
      <c r="T39" s="70"/>
      <c r="U39" s="70"/>
      <c r="V39" s="72"/>
      <c r="X39" s="74"/>
      <c r="Y39" s="70"/>
      <c r="Z39" s="70"/>
      <c r="AA39" s="70"/>
      <c r="AB39" s="70"/>
      <c r="AC39" s="72"/>
    </row>
    <row r="40" spans="1:29" ht="15.75" hidden="1">
      <c r="A40" s="14"/>
      <c r="B40" s="15"/>
      <c r="C40" s="22"/>
      <c r="D40" s="8"/>
      <c r="E40" s="8"/>
      <c r="F40" s="9"/>
      <c r="G40" s="146"/>
      <c r="H40" s="70"/>
      <c r="I40" s="70"/>
      <c r="J40" s="84"/>
      <c r="K40" s="70"/>
      <c r="L40" s="70"/>
      <c r="M40" s="70"/>
      <c r="N40" s="89"/>
      <c r="O40" s="91"/>
      <c r="Q40" s="74"/>
      <c r="R40" s="70"/>
      <c r="S40" s="70"/>
      <c r="T40" s="70"/>
      <c r="U40" s="70"/>
      <c r="V40" s="72"/>
      <c r="X40" s="74"/>
      <c r="Y40" s="70"/>
      <c r="Z40" s="70"/>
      <c r="AA40" s="70"/>
      <c r="AB40" s="70"/>
      <c r="AC40" s="72"/>
    </row>
    <row r="41" spans="1:29" ht="15.75" hidden="1">
      <c r="A41" s="14"/>
      <c r="B41" s="15"/>
      <c r="C41" s="35"/>
      <c r="D41" s="8"/>
      <c r="E41" s="8"/>
      <c r="F41" s="9"/>
      <c r="G41" s="146"/>
      <c r="H41" s="70"/>
      <c r="I41" s="70"/>
      <c r="J41" s="84"/>
      <c r="K41" s="70"/>
      <c r="L41" s="70"/>
      <c r="M41" s="70"/>
      <c r="N41" s="89"/>
      <c r="O41" s="91"/>
      <c r="Q41" s="74"/>
      <c r="R41" s="70"/>
      <c r="S41" s="70"/>
      <c r="T41" s="70"/>
      <c r="U41" s="70"/>
      <c r="V41" s="72"/>
      <c r="X41" s="74"/>
      <c r="Y41" s="70"/>
      <c r="Z41" s="70"/>
      <c r="AA41" s="70"/>
      <c r="AB41" s="70"/>
      <c r="AC41" s="72"/>
    </row>
    <row r="42" spans="1:29" ht="15.75" hidden="1">
      <c r="A42" s="14"/>
      <c r="B42" s="15"/>
      <c r="C42" s="35"/>
      <c r="D42" s="8"/>
      <c r="E42" s="8"/>
      <c r="F42" s="9"/>
      <c r="G42" s="146"/>
      <c r="H42" s="70"/>
      <c r="I42" s="70"/>
      <c r="J42" s="84"/>
      <c r="K42" s="70"/>
      <c r="L42" s="70"/>
      <c r="M42" s="70"/>
      <c r="N42" s="89"/>
      <c r="O42" s="91"/>
      <c r="Q42" s="74"/>
      <c r="R42" s="70"/>
      <c r="S42" s="70"/>
      <c r="T42" s="70"/>
      <c r="U42" s="70"/>
      <c r="V42" s="72"/>
      <c r="X42" s="74"/>
      <c r="Y42" s="70"/>
      <c r="Z42" s="70"/>
      <c r="AA42" s="70"/>
      <c r="AB42" s="70"/>
      <c r="AC42" s="72"/>
    </row>
    <row r="43" spans="1:29" ht="15.75" hidden="1">
      <c r="A43" s="14"/>
      <c r="B43" s="15"/>
      <c r="C43" s="35"/>
      <c r="D43" s="8"/>
      <c r="E43" s="8"/>
      <c r="F43" s="9"/>
      <c r="G43" s="146"/>
      <c r="H43" s="70"/>
      <c r="I43" s="70"/>
      <c r="J43" s="84"/>
      <c r="K43" s="70"/>
      <c r="L43" s="70"/>
      <c r="M43" s="70"/>
      <c r="N43" s="89"/>
      <c r="O43" s="91"/>
      <c r="Q43" s="74"/>
      <c r="R43" s="70"/>
      <c r="S43" s="70"/>
      <c r="T43" s="70"/>
      <c r="U43" s="70"/>
      <c r="V43" s="72"/>
      <c r="X43" s="74"/>
      <c r="Y43" s="70"/>
      <c r="Z43" s="70"/>
      <c r="AA43" s="70"/>
      <c r="AB43" s="70"/>
      <c r="AC43" s="72"/>
    </row>
    <row r="44" spans="1:29" ht="15.75" hidden="1">
      <c r="A44" s="14"/>
      <c r="B44" s="15"/>
      <c r="C44" s="35"/>
      <c r="D44" s="8"/>
      <c r="E44" s="8"/>
      <c r="F44" s="9"/>
      <c r="G44" s="146"/>
      <c r="H44" s="70"/>
      <c r="I44" s="70"/>
      <c r="J44" s="84"/>
      <c r="K44" s="70"/>
      <c r="L44" s="70"/>
      <c r="M44" s="70"/>
      <c r="N44" s="89"/>
      <c r="O44" s="91"/>
      <c r="Q44" s="74"/>
      <c r="R44" s="70"/>
      <c r="S44" s="70"/>
      <c r="T44" s="70"/>
      <c r="U44" s="70"/>
      <c r="V44" s="72"/>
      <c r="X44" s="74"/>
      <c r="Y44" s="70"/>
      <c r="Z44" s="70"/>
      <c r="AA44" s="70"/>
      <c r="AB44" s="70"/>
      <c r="AC44" s="72"/>
    </row>
    <row r="45" spans="1:29" ht="15.75" hidden="1">
      <c r="A45" s="14"/>
      <c r="B45" s="15"/>
      <c r="C45" s="35"/>
      <c r="D45" s="8"/>
      <c r="E45" s="8"/>
      <c r="F45" s="9"/>
      <c r="G45" s="146"/>
      <c r="H45" s="70"/>
      <c r="I45" s="70"/>
      <c r="J45" s="84"/>
      <c r="K45" s="70"/>
      <c r="L45" s="70"/>
      <c r="M45" s="70"/>
      <c r="N45" s="89"/>
      <c r="O45" s="91"/>
      <c r="Q45" s="74"/>
      <c r="R45" s="70"/>
      <c r="S45" s="70"/>
      <c r="T45" s="70"/>
      <c r="U45" s="70"/>
      <c r="V45" s="72"/>
      <c r="X45" s="74"/>
      <c r="Y45" s="70"/>
      <c r="Z45" s="70"/>
      <c r="AA45" s="70"/>
      <c r="AB45" s="70"/>
      <c r="AC45" s="72"/>
    </row>
    <row r="46" spans="1:29" ht="15.75" hidden="1">
      <c r="A46" s="14"/>
      <c r="B46" s="15"/>
      <c r="C46" s="35"/>
      <c r="D46" s="8"/>
      <c r="E46" s="8"/>
      <c r="F46" s="9"/>
      <c r="G46" s="146"/>
      <c r="H46" s="70"/>
      <c r="I46" s="70"/>
      <c r="J46" s="84"/>
      <c r="K46" s="70"/>
      <c r="L46" s="70"/>
      <c r="M46" s="70"/>
      <c r="N46" s="89"/>
      <c r="O46" s="91"/>
      <c r="Q46" s="74"/>
      <c r="R46" s="70"/>
      <c r="S46" s="70"/>
      <c r="T46" s="70"/>
      <c r="U46" s="70"/>
      <c r="V46" s="72"/>
      <c r="X46" s="74"/>
      <c r="Y46" s="70"/>
      <c r="Z46" s="70"/>
      <c r="AA46" s="70"/>
      <c r="AB46" s="70"/>
      <c r="AC46" s="72"/>
    </row>
    <row r="47" spans="1:29" ht="15.75" hidden="1">
      <c r="A47" s="14"/>
      <c r="B47" s="15"/>
      <c r="C47" s="35"/>
      <c r="D47" s="8"/>
      <c r="E47" s="8"/>
      <c r="F47" s="9"/>
      <c r="G47" s="146"/>
      <c r="H47" s="70"/>
      <c r="I47" s="70"/>
      <c r="J47" s="84"/>
      <c r="K47" s="70"/>
      <c r="L47" s="70"/>
      <c r="M47" s="70"/>
      <c r="N47" s="89"/>
      <c r="O47" s="91"/>
      <c r="Q47" s="74"/>
      <c r="R47" s="70"/>
      <c r="S47" s="70"/>
      <c r="T47" s="70"/>
      <c r="U47" s="70"/>
      <c r="V47" s="72"/>
      <c r="X47" s="74"/>
      <c r="Y47" s="70"/>
      <c r="Z47" s="70"/>
      <c r="AA47" s="70"/>
      <c r="AB47" s="70"/>
      <c r="AC47" s="72"/>
    </row>
    <row r="48" spans="1:29" ht="15.75" hidden="1">
      <c r="A48" s="14"/>
      <c r="B48" s="15"/>
      <c r="C48" s="35"/>
      <c r="D48" s="8"/>
      <c r="E48" s="8"/>
      <c r="F48" s="9"/>
      <c r="G48" s="146"/>
      <c r="H48" s="70"/>
      <c r="I48" s="70"/>
      <c r="J48" s="84"/>
      <c r="K48" s="70"/>
      <c r="L48" s="70"/>
      <c r="M48" s="70"/>
      <c r="N48" s="89"/>
      <c r="O48" s="91"/>
      <c r="Q48" s="74"/>
      <c r="R48" s="70"/>
      <c r="S48" s="70"/>
      <c r="T48" s="70"/>
      <c r="U48" s="70"/>
      <c r="V48" s="72"/>
      <c r="X48" s="74"/>
      <c r="Y48" s="70"/>
      <c r="Z48" s="70"/>
      <c r="AA48" s="70"/>
      <c r="AB48" s="70"/>
      <c r="AC48" s="72"/>
    </row>
    <row r="49" spans="1:29" ht="15.75" hidden="1">
      <c r="A49" s="14"/>
      <c r="B49" s="15"/>
      <c r="C49" s="35"/>
      <c r="D49" s="8"/>
      <c r="E49" s="8"/>
      <c r="F49" s="9"/>
      <c r="G49" s="146"/>
      <c r="H49" s="70"/>
      <c r="I49" s="70"/>
      <c r="J49" s="84"/>
      <c r="K49" s="70"/>
      <c r="L49" s="70"/>
      <c r="M49" s="70"/>
      <c r="N49" s="89"/>
      <c r="O49" s="91"/>
      <c r="Q49" s="74"/>
      <c r="R49" s="70"/>
      <c r="S49" s="70"/>
      <c r="T49" s="70"/>
      <c r="U49" s="70"/>
      <c r="V49" s="72"/>
      <c r="X49" s="74"/>
      <c r="Y49" s="70"/>
      <c r="Z49" s="70"/>
      <c r="AA49" s="70"/>
      <c r="AB49" s="70"/>
      <c r="AC49" s="72"/>
    </row>
    <row r="50" spans="1:29" ht="15.75" hidden="1">
      <c r="A50" s="14"/>
      <c r="B50" s="15"/>
      <c r="C50" s="35"/>
      <c r="D50" s="8"/>
      <c r="E50" s="8"/>
      <c r="F50" s="9"/>
      <c r="G50" s="146"/>
      <c r="H50" s="70"/>
      <c r="I50" s="70"/>
      <c r="J50" s="84"/>
      <c r="K50" s="70"/>
      <c r="L50" s="70"/>
      <c r="M50" s="70"/>
      <c r="N50" s="89"/>
      <c r="O50" s="91"/>
      <c r="Q50" s="74"/>
      <c r="R50" s="70"/>
      <c r="S50" s="70"/>
      <c r="T50" s="70"/>
      <c r="U50" s="70"/>
      <c r="V50" s="72"/>
      <c r="X50" s="74"/>
      <c r="Y50" s="70"/>
      <c r="Z50" s="70"/>
      <c r="AA50" s="70"/>
      <c r="AB50" s="70"/>
      <c r="AC50" s="72"/>
    </row>
    <row r="51" spans="1:29" ht="14.25" hidden="1" customHeight="1">
      <c r="A51" s="14"/>
      <c r="B51" s="15"/>
      <c r="C51" s="35"/>
      <c r="D51" s="8"/>
      <c r="E51" s="8"/>
      <c r="F51" s="9"/>
      <c r="G51" s="146"/>
      <c r="H51" s="70"/>
      <c r="I51" s="70"/>
      <c r="J51" s="84"/>
      <c r="K51" s="70"/>
      <c r="L51" s="70"/>
      <c r="M51" s="70"/>
      <c r="N51" s="89"/>
      <c r="O51" s="91"/>
      <c r="Q51" s="74"/>
      <c r="R51" s="70"/>
      <c r="S51" s="70"/>
      <c r="T51" s="70"/>
      <c r="U51" s="70"/>
      <c r="V51" s="72"/>
      <c r="X51" s="74"/>
      <c r="Y51" s="70"/>
      <c r="Z51" s="70"/>
      <c r="AA51" s="70"/>
      <c r="AB51" s="70"/>
      <c r="AC51" s="72"/>
    </row>
    <row r="52" spans="1:29" ht="15.75" hidden="1">
      <c r="A52" s="14"/>
      <c r="B52" s="15"/>
      <c r="C52" s="22"/>
      <c r="D52" s="8"/>
      <c r="E52" s="8"/>
      <c r="F52" s="9"/>
      <c r="G52" s="146"/>
      <c r="H52" s="70"/>
      <c r="I52" s="70"/>
      <c r="J52" s="84"/>
      <c r="K52" s="70"/>
      <c r="L52" s="70"/>
      <c r="M52" s="70"/>
      <c r="N52" s="89"/>
      <c r="O52" s="91"/>
      <c r="Q52" s="74"/>
      <c r="R52" s="70"/>
      <c r="S52" s="70"/>
      <c r="T52" s="70"/>
      <c r="U52" s="70"/>
      <c r="V52" s="72"/>
      <c r="X52" s="74"/>
      <c r="Y52" s="70"/>
      <c r="Z52" s="70"/>
      <c r="AA52" s="70"/>
      <c r="AB52" s="70"/>
      <c r="AC52" s="72"/>
    </row>
    <row r="53" spans="1:29" ht="15.75" hidden="1">
      <c r="A53" s="14"/>
      <c r="B53" s="15"/>
      <c r="C53" s="22"/>
      <c r="D53" s="8"/>
      <c r="E53" s="8"/>
      <c r="F53" s="9"/>
      <c r="G53" s="146"/>
      <c r="H53" s="70"/>
      <c r="I53" s="70"/>
      <c r="J53" s="84"/>
      <c r="K53" s="70"/>
      <c r="L53" s="70"/>
      <c r="M53" s="70"/>
      <c r="N53" s="89"/>
      <c r="O53" s="91"/>
      <c r="Q53" s="74"/>
      <c r="R53" s="70"/>
      <c r="S53" s="70"/>
      <c r="T53" s="70"/>
      <c r="U53" s="70"/>
      <c r="V53" s="72"/>
      <c r="X53" s="74"/>
      <c r="Y53" s="70"/>
      <c r="Z53" s="70"/>
      <c r="AA53" s="70"/>
      <c r="AB53" s="70"/>
      <c r="AC53" s="72"/>
    </row>
    <row r="54" spans="1:29" ht="15.75" hidden="1">
      <c r="A54" s="14"/>
      <c r="B54" s="15"/>
      <c r="C54" s="22"/>
      <c r="D54" s="8"/>
      <c r="E54" s="8"/>
      <c r="F54" s="9"/>
      <c r="G54" s="146"/>
      <c r="H54" s="70"/>
      <c r="I54" s="70"/>
      <c r="J54" s="84"/>
      <c r="K54" s="70"/>
      <c r="L54" s="70"/>
      <c r="M54" s="70"/>
      <c r="N54" s="89"/>
      <c r="O54" s="91"/>
      <c r="Q54" s="74"/>
      <c r="R54" s="70"/>
      <c r="S54" s="70"/>
      <c r="T54" s="70"/>
      <c r="U54" s="70"/>
      <c r="V54" s="72"/>
      <c r="X54" s="74"/>
      <c r="Y54" s="70"/>
      <c r="Z54" s="70"/>
      <c r="AA54" s="70"/>
      <c r="AB54" s="70"/>
      <c r="AC54" s="72"/>
    </row>
    <row r="55" spans="1:29" ht="15.75" hidden="1">
      <c r="A55" s="14"/>
      <c r="B55" s="15"/>
      <c r="C55" s="22"/>
      <c r="D55" s="8"/>
      <c r="E55" s="8"/>
      <c r="F55" s="9"/>
      <c r="G55" s="146"/>
      <c r="H55" s="70"/>
      <c r="I55" s="70"/>
      <c r="J55" s="84"/>
      <c r="K55" s="70"/>
      <c r="L55" s="70"/>
      <c r="M55" s="70"/>
      <c r="N55" s="89"/>
      <c r="O55" s="91"/>
      <c r="Q55" s="74"/>
      <c r="R55" s="70"/>
      <c r="S55" s="70"/>
      <c r="T55" s="70"/>
      <c r="U55" s="70"/>
      <c r="V55" s="72"/>
      <c r="X55" s="74"/>
      <c r="Y55" s="70"/>
      <c r="Z55" s="70"/>
      <c r="AA55" s="70"/>
      <c r="AB55" s="70"/>
      <c r="AC55" s="72"/>
    </row>
    <row r="56" spans="1:29" ht="15.75" hidden="1">
      <c r="A56" s="14"/>
      <c r="B56" s="15"/>
      <c r="C56" s="22"/>
      <c r="D56" s="8"/>
      <c r="E56" s="8"/>
      <c r="F56" s="9"/>
      <c r="G56" s="146"/>
      <c r="H56" s="70"/>
      <c r="I56" s="70"/>
      <c r="J56" s="84"/>
      <c r="K56" s="70"/>
      <c r="L56" s="70"/>
      <c r="M56" s="70"/>
      <c r="N56" s="89"/>
      <c r="O56" s="91"/>
      <c r="Q56" s="74"/>
      <c r="R56" s="70"/>
      <c r="S56" s="70"/>
      <c r="T56" s="70"/>
      <c r="U56" s="70"/>
      <c r="V56" s="72"/>
      <c r="X56" s="74"/>
      <c r="Y56" s="70"/>
      <c r="Z56" s="70"/>
      <c r="AA56" s="70"/>
      <c r="AB56" s="70"/>
      <c r="AC56" s="72"/>
    </row>
    <row r="57" spans="1:29" ht="15.75" hidden="1">
      <c r="A57" s="14"/>
      <c r="B57" s="15"/>
      <c r="C57" s="22"/>
      <c r="D57" s="8"/>
      <c r="E57" s="8"/>
      <c r="F57" s="9"/>
      <c r="G57" s="146"/>
      <c r="H57" s="70"/>
      <c r="I57" s="70"/>
      <c r="J57" s="84"/>
      <c r="K57" s="70"/>
      <c r="L57" s="70"/>
      <c r="M57" s="70"/>
      <c r="N57" s="89"/>
      <c r="O57" s="91"/>
      <c r="Q57" s="74"/>
      <c r="R57" s="70"/>
      <c r="S57" s="70"/>
      <c r="T57" s="70"/>
      <c r="U57" s="70"/>
      <c r="V57" s="72"/>
      <c r="X57" s="74"/>
      <c r="Y57" s="70"/>
      <c r="Z57" s="70"/>
      <c r="AA57" s="70"/>
      <c r="AB57" s="70"/>
      <c r="AC57" s="72"/>
    </row>
    <row r="58" spans="1:29" ht="15.75" hidden="1">
      <c r="A58" s="14"/>
      <c r="B58" s="15"/>
      <c r="C58" s="22"/>
      <c r="D58" s="8"/>
      <c r="E58" s="8"/>
      <c r="F58" s="9"/>
      <c r="G58" s="146"/>
      <c r="H58" s="70"/>
      <c r="I58" s="70"/>
      <c r="J58" s="84"/>
      <c r="K58" s="70"/>
      <c r="L58" s="70"/>
      <c r="M58" s="70"/>
      <c r="N58" s="89"/>
      <c r="O58" s="91"/>
      <c r="Q58" s="74"/>
      <c r="R58" s="70"/>
      <c r="S58" s="70"/>
      <c r="T58" s="70"/>
      <c r="U58" s="70"/>
      <c r="V58" s="72"/>
      <c r="X58" s="74"/>
      <c r="Y58" s="70"/>
      <c r="Z58" s="70"/>
      <c r="AA58" s="70"/>
      <c r="AB58" s="70"/>
      <c r="AC58" s="72"/>
    </row>
    <row r="59" spans="1:29" ht="15.75" hidden="1">
      <c r="A59" s="14"/>
      <c r="B59" s="15"/>
      <c r="C59" s="22"/>
      <c r="D59" s="8"/>
      <c r="E59" s="8"/>
      <c r="F59" s="9"/>
      <c r="G59" s="146"/>
      <c r="H59" s="70"/>
      <c r="I59" s="70"/>
      <c r="J59" s="84"/>
      <c r="K59" s="70"/>
      <c r="L59" s="70"/>
      <c r="M59" s="70"/>
      <c r="N59" s="89"/>
      <c r="O59" s="91"/>
      <c r="Q59" s="74"/>
      <c r="R59" s="70"/>
      <c r="S59" s="70"/>
      <c r="T59" s="70"/>
      <c r="U59" s="70"/>
      <c r="V59" s="72"/>
      <c r="X59" s="74"/>
      <c r="Y59" s="70"/>
      <c r="Z59" s="70"/>
      <c r="AA59" s="70"/>
      <c r="AB59" s="70"/>
      <c r="AC59" s="72"/>
    </row>
    <row r="60" spans="1:29" ht="15.75" hidden="1">
      <c r="A60" s="14"/>
      <c r="B60" s="15"/>
      <c r="C60" s="22"/>
      <c r="D60" s="8"/>
      <c r="E60" s="8"/>
      <c r="F60" s="9"/>
      <c r="G60" s="146"/>
      <c r="H60" s="70"/>
      <c r="I60" s="70"/>
      <c r="J60" s="84"/>
      <c r="K60" s="70"/>
      <c r="L60" s="70"/>
      <c r="M60" s="70"/>
      <c r="N60" s="89"/>
      <c r="O60" s="91"/>
      <c r="Q60" s="74"/>
      <c r="R60" s="70"/>
      <c r="S60" s="70"/>
      <c r="T60" s="70"/>
      <c r="U60" s="70"/>
      <c r="V60" s="72"/>
      <c r="X60" s="74"/>
      <c r="Y60" s="70"/>
      <c r="Z60" s="70"/>
      <c r="AA60" s="70"/>
      <c r="AB60" s="70"/>
      <c r="AC60" s="72"/>
    </row>
    <row r="61" spans="1:29" ht="15.75" hidden="1">
      <c r="A61" s="14"/>
      <c r="B61" s="15"/>
      <c r="C61" s="22"/>
      <c r="D61" s="8"/>
      <c r="E61" s="8"/>
      <c r="F61" s="9"/>
      <c r="G61" s="146"/>
      <c r="H61" s="70"/>
      <c r="I61" s="70"/>
      <c r="J61" s="84"/>
      <c r="K61" s="70"/>
      <c r="L61" s="70"/>
      <c r="M61" s="70"/>
      <c r="N61" s="89"/>
      <c r="O61" s="91"/>
      <c r="Q61" s="74"/>
      <c r="R61" s="70"/>
      <c r="S61" s="70"/>
      <c r="T61" s="70"/>
      <c r="U61" s="70"/>
      <c r="V61" s="72"/>
      <c r="X61" s="74"/>
      <c r="Y61" s="70"/>
      <c r="Z61" s="70"/>
      <c r="AA61" s="70"/>
      <c r="AB61" s="70"/>
      <c r="AC61" s="72"/>
    </row>
    <row r="62" spans="1:29" ht="15.75" hidden="1">
      <c r="A62" s="14"/>
      <c r="B62" s="15"/>
      <c r="C62" s="22"/>
      <c r="D62" s="8"/>
      <c r="E62" s="8"/>
      <c r="F62" s="9"/>
      <c r="G62" s="146"/>
      <c r="H62" s="70"/>
      <c r="I62" s="70"/>
      <c r="J62" s="84"/>
      <c r="K62" s="70"/>
      <c r="L62" s="70"/>
      <c r="M62" s="70"/>
      <c r="N62" s="89"/>
      <c r="O62" s="91"/>
      <c r="Q62" s="74"/>
      <c r="R62" s="70"/>
      <c r="S62" s="70"/>
      <c r="T62" s="70"/>
      <c r="U62" s="70"/>
      <c r="V62" s="72"/>
      <c r="X62" s="74"/>
      <c r="Y62" s="70"/>
      <c r="Z62" s="70"/>
      <c r="AA62" s="70"/>
      <c r="AB62" s="70"/>
      <c r="AC62" s="72"/>
    </row>
    <row r="63" spans="1:29" ht="15.75" hidden="1">
      <c r="A63" s="14"/>
      <c r="B63" s="15"/>
      <c r="C63" s="22"/>
      <c r="D63" s="8"/>
      <c r="E63" s="8"/>
      <c r="F63" s="9"/>
      <c r="G63" s="146"/>
      <c r="H63" s="70"/>
      <c r="I63" s="70"/>
      <c r="J63" s="84"/>
      <c r="K63" s="70"/>
      <c r="L63" s="70"/>
      <c r="M63" s="70"/>
      <c r="N63" s="89"/>
      <c r="O63" s="91"/>
      <c r="Q63" s="74"/>
      <c r="R63" s="70"/>
      <c r="S63" s="70"/>
      <c r="T63" s="70"/>
      <c r="U63" s="70"/>
      <c r="V63" s="72"/>
      <c r="X63" s="74"/>
      <c r="Y63" s="70"/>
      <c r="Z63" s="70"/>
      <c r="AA63" s="70"/>
      <c r="AB63" s="70"/>
      <c r="AC63" s="72"/>
    </row>
    <row r="64" spans="1:29" ht="15.75" hidden="1">
      <c r="A64" s="14"/>
      <c r="B64" s="15"/>
      <c r="C64" s="22"/>
      <c r="D64" s="8"/>
      <c r="E64" s="8"/>
      <c r="F64" s="9"/>
      <c r="G64" s="146"/>
      <c r="H64" s="70"/>
      <c r="I64" s="70"/>
      <c r="J64" s="84"/>
      <c r="K64" s="70"/>
      <c r="L64" s="70"/>
      <c r="M64" s="70"/>
      <c r="N64" s="89"/>
      <c r="O64" s="91"/>
      <c r="Q64" s="74"/>
      <c r="R64" s="70"/>
      <c r="S64" s="70"/>
      <c r="T64" s="70"/>
      <c r="U64" s="70"/>
      <c r="V64" s="72"/>
      <c r="X64" s="74"/>
      <c r="Y64" s="70"/>
      <c r="Z64" s="70"/>
      <c r="AA64" s="70"/>
      <c r="AB64" s="70"/>
      <c r="AC64" s="72"/>
    </row>
    <row r="65" spans="1:29" ht="15.75" hidden="1">
      <c r="A65" s="14"/>
      <c r="B65" s="15"/>
      <c r="C65" s="22"/>
      <c r="D65" s="8"/>
      <c r="E65" s="8"/>
      <c r="F65" s="9"/>
      <c r="G65" s="146"/>
      <c r="H65" s="70"/>
      <c r="I65" s="70"/>
      <c r="J65" s="84"/>
      <c r="K65" s="70"/>
      <c r="L65" s="70"/>
      <c r="M65" s="70"/>
      <c r="N65" s="89"/>
      <c r="O65" s="91"/>
      <c r="Q65" s="74"/>
      <c r="R65" s="70"/>
      <c r="S65" s="70"/>
      <c r="T65" s="70"/>
      <c r="U65" s="70"/>
      <c r="V65" s="72"/>
      <c r="X65" s="74"/>
      <c r="Y65" s="70"/>
      <c r="Z65" s="70"/>
      <c r="AA65" s="70"/>
      <c r="AB65" s="70"/>
      <c r="AC65" s="72"/>
    </row>
    <row r="66" spans="1:29" ht="15.75" hidden="1">
      <c r="A66" s="36"/>
      <c r="B66" s="26"/>
      <c r="C66" s="27"/>
      <c r="D66" s="28"/>
      <c r="E66" s="28"/>
      <c r="F66" s="29"/>
      <c r="G66" s="147"/>
      <c r="H66" s="70"/>
      <c r="I66" s="70"/>
      <c r="J66" s="84"/>
      <c r="K66" s="70"/>
      <c r="L66" s="70"/>
      <c r="M66" s="70"/>
      <c r="N66" s="89"/>
      <c r="O66" s="91"/>
      <c r="Q66" s="74"/>
      <c r="R66" s="70"/>
      <c r="S66" s="70"/>
      <c r="T66" s="70"/>
      <c r="U66" s="70"/>
      <c r="V66" s="72"/>
      <c r="X66" s="74"/>
      <c r="Y66" s="70"/>
      <c r="Z66" s="70"/>
      <c r="AA66" s="70"/>
      <c r="AB66" s="70"/>
      <c r="AC66" s="72"/>
    </row>
    <row r="67" spans="1:29" ht="15.75" hidden="1">
      <c r="A67" s="36"/>
      <c r="B67" s="26"/>
      <c r="C67" s="27"/>
      <c r="D67" s="28"/>
      <c r="E67" s="28"/>
      <c r="F67" s="29"/>
      <c r="G67" s="147"/>
      <c r="H67" s="70"/>
      <c r="I67" s="70"/>
      <c r="J67" s="84"/>
      <c r="K67" s="70"/>
      <c r="L67" s="70"/>
      <c r="M67" s="70"/>
      <c r="N67" s="89"/>
      <c r="O67" s="91"/>
      <c r="Q67" s="74"/>
      <c r="R67" s="70"/>
      <c r="S67" s="70"/>
      <c r="T67" s="70"/>
      <c r="U67" s="70"/>
      <c r="V67" s="72"/>
      <c r="X67" s="74"/>
      <c r="Y67" s="70"/>
      <c r="Z67" s="70"/>
      <c r="AA67" s="70"/>
      <c r="AB67" s="70"/>
      <c r="AC67" s="72"/>
    </row>
    <row r="68" spans="1:29" ht="15.75" hidden="1">
      <c r="A68" s="36"/>
      <c r="B68" s="26"/>
      <c r="C68" s="27"/>
      <c r="D68" s="28"/>
      <c r="E68" s="28"/>
      <c r="F68" s="29"/>
      <c r="G68" s="147"/>
      <c r="H68" s="70"/>
      <c r="I68" s="70"/>
      <c r="J68" s="84"/>
      <c r="K68" s="70"/>
      <c r="L68" s="70"/>
      <c r="M68" s="70"/>
      <c r="N68" s="89"/>
      <c r="O68" s="91"/>
      <c r="Q68" s="74"/>
      <c r="R68" s="70"/>
      <c r="S68" s="70"/>
      <c r="T68" s="70"/>
      <c r="U68" s="70"/>
      <c r="V68" s="72"/>
      <c r="X68" s="74"/>
      <c r="Y68" s="70"/>
      <c r="Z68" s="70"/>
      <c r="AA68" s="70"/>
      <c r="AB68" s="70"/>
      <c r="AC68" s="72"/>
    </row>
    <row r="69" spans="1:29" ht="15.75" hidden="1">
      <c r="A69" s="36"/>
      <c r="B69" s="26"/>
      <c r="C69" s="27"/>
      <c r="D69" s="28"/>
      <c r="E69" s="28"/>
      <c r="F69" s="29"/>
      <c r="G69" s="147"/>
      <c r="H69" s="70"/>
      <c r="I69" s="70"/>
      <c r="J69" s="84"/>
      <c r="K69" s="70"/>
      <c r="L69" s="70"/>
      <c r="M69" s="70"/>
      <c r="N69" s="89"/>
      <c r="O69" s="91"/>
      <c r="Q69" s="74"/>
      <c r="R69" s="70"/>
      <c r="S69" s="70"/>
      <c r="T69" s="70"/>
      <c r="U69" s="70"/>
      <c r="V69" s="72"/>
      <c r="X69" s="74"/>
      <c r="Y69" s="70"/>
      <c r="Z69" s="70"/>
      <c r="AA69" s="70"/>
      <c r="AB69" s="70"/>
      <c r="AC69" s="72"/>
    </row>
    <row r="70" spans="1:29" ht="9" hidden="1" customHeight="1">
      <c r="A70" s="36"/>
      <c r="B70" s="26"/>
      <c r="C70" s="27"/>
      <c r="D70" s="28"/>
      <c r="E70" s="28"/>
      <c r="F70" s="29"/>
      <c r="G70" s="147"/>
      <c r="H70" s="70"/>
      <c r="I70" s="70"/>
      <c r="J70" s="84"/>
      <c r="K70" s="70"/>
      <c r="L70" s="70"/>
      <c r="M70" s="70"/>
      <c r="N70" s="89"/>
      <c r="O70" s="91"/>
      <c r="Q70" s="74"/>
      <c r="R70" s="70"/>
      <c r="S70" s="70"/>
      <c r="T70" s="70"/>
      <c r="U70" s="70"/>
      <c r="V70" s="72"/>
      <c r="X70" s="74"/>
      <c r="Y70" s="70"/>
      <c r="Z70" s="70"/>
      <c r="AA70" s="70"/>
      <c r="AB70" s="70"/>
      <c r="AC70" s="72"/>
    </row>
    <row r="71" spans="1:29" ht="37.5" hidden="1" customHeight="1">
      <c r="A71" s="36"/>
      <c r="B71" s="26"/>
      <c r="C71" s="27"/>
      <c r="D71" s="28"/>
      <c r="E71" s="28"/>
      <c r="F71" s="29"/>
      <c r="G71" s="147"/>
      <c r="H71" s="70"/>
      <c r="I71" s="70"/>
      <c r="J71" s="84"/>
      <c r="K71" s="70"/>
      <c r="L71" s="70"/>
      <c r="M71" s="70"/>
      <c r="N71" s="89"/>
      <c r="O71" s="91"/>
      <c r="Q71" s="74"/>
      <c r="R71" s="70"/>
      <c r="S71" s="70"/>
      <c r="T71" s="70"/>
      <c r="U71" s="70"/>
      <c r="V71" s="72"/>
      <c r="X71" s="74"/>
      <c r="Y71" s="70"/>
      <c r="Z71" s="70"/>
      <c r="AA71" s="70"/>
      <c r="AB71" s="70"/>
      <c r="AC71" s="72"/>
    </row>
    <row r="72" spans="1:29" ht="15.75" hidden="1">
      <c r="A72" s="14" t="s">
        <v>9</v>
      </c>
      <c r="B72" s="15"/>
      <c r="C72" s="16" t="s">
        <v>10</v>
      </c>
      <c r="D72" s="8"/>
      <c r="E72" s="8"/>
      <c r="F72" s="9"/>
      <c r="G72" s="149">
        <f>SUM(G74:G120)</f>
        <v>513241.99500000011</v>
      </c>
      <c r="H72" s="70"/>
      <c r="I72" s="70"/>
      <c r="J72" s="84"/>
      <c r="K72" s="70"/>
      <c r="L72" s="70"/>
      <c r="M72" s="70"/>
      <c r="N72" s="89"/>
      <c r="O72" s="91"/>
      <c r="Q72" s="74"/>
      <c r="R72" s="70"/>
      <c r="S72" s="70"/>
      <c r="T72" s="70"/>
      <c r="U72" s="70"/>
      <c r="V72" s="72"/>
      <c r="X72" s="74"/>
      <c r="Y72" s="70"/>
      <c r="Z72" s="70"/>
      <c r="AA72" s="70"/>
      <c r="AB72" s="70"/>
      <c r="AC72" s="72"/>
    </row>
    <row r="73" spans="1:29" ht="15.75" hidden="1">
      <c r="A73" s="17"/>
      <c r="B73" s="18"/>
      <c r="C73" s="48" t="s">
        <v>11</v>
      </c>
      <c r="D73" s="20"/>
      <c r="E73" s="20"/>
      <c r="F73" s="21"/>
      <c r="G73" s="150">
        <f>SUM(G74:G120)</f>
        <v>513241.99500000011</v>
      </c>
      <c r="H73" s="70"/>
      <c r="I73" s="70"/>
      <c r="J73" s="84"/>
      <c r="K73" s="70"/>
      <c r="L73" s="70"/>
      <c r="M73" s="70"/>
      <c r="N73" s="89"/>
      <c r="O73" s="91"/>
      <c r="Q73" s="74"/>
      <c r="R73" s="70"/>
      <c r="S73" s="70"/>
      <c r="T73" s="70"/>
      <c r="U73" s="70"/>
      <c r="V73" s="72"/>
      <c r="X73" s="74"/>
      <c r="Y73" s="70"/>
      <c r="Z73" s="70"/>
      <c r="AA73" s="70"/>
      <c r="AB73" s="70"/>
      <c r="AC73" s="72"/>
    </row>
    <row r="74" spans="1:29" ht="47.25" hidden="1">
      <c r="A74" s="17"/>
      <c r="B74" s="49"/>
      <c r="C74" s="32" t="s">
        <v>35</v>
      </c>
      <c r="D74" s="50" t="s">
        <v>36</v>
      </c>
      <c r="E74" s="8">
        <v>7</v>
      </c>
      <c r="F74" s="9">
        <v>1149.97</v>
      </c>
      <c r="G74" s="146">
        <f t="shared" ref="G74:G103" si="0">F74*E74</f>
        <v>8049.79</v>
      </c>
      <c r="H74" s="70"/>
      <c r="I74" s="70"/>
      <c r="J74" s="84"/>
      <c r="K74" s="70"/>
      <c r="L74" s="70"/>
      <c r="M74" s="70"/>
      <c r="N74" s="89"/>
      <c r="O74" s="91"/>
      <c r="Q74" s="74"/>
      <c r="R74" s="70"/>
      <c r="S74" s="70"/>
      <c r="T74" s="70"/>
      <c r="U74" s="70"/>
      <c r="V74" s="72"/>
      <c r="X74" s="74"/>
      <c r="Y74" s="70"/>
      <c r="Z74" s="70"/>
      <c r="AA74" s="70"/>
      <c r="AB74" s="70"/>
      <c r="AC74" s="72"/>
    </row>
    <row r="75" spans="1:29" ht="47.25" hidden="1">
      <c r="A75" s="17"/>
      <c r="B75" s="49"/>
      <c r="C75" s="32" t="s">
        <v>37</v>
      </c>
      <c r="D75" s="50" t="s">
        <v>36</v>
      </c>
      <c r="E75" s="8">
        <v>7</v>
      </c>
      <c r="F75" s="9">
        <v>999.97</v>
      </c>
      <c r="G75" s="146">
        <f t="shared" si="0"/>
        <v>6999.79</v>
      </c>
      <c r="H75" s="70"/>
      <c r="I75" s="70"/>
      <c r="J75" s="84"/>
      <c r="K75" s="70"/>
      <c r="L75" s="70"/>
      <c r="M75" s="70"/>
      <c r="N75" s="89"/>
      <c r="O75" s="91"/>
      <c r="Q75" s="74"/>
      <c r="R75" s="70"/>
      <c r="S75" s="70"/>
      <c r="T75" s="70"/>
      <c r="U75" s="70"/>
      <c r="V75" s="72"/>
      <c r="X75" s="74"/>
      <c r="Y75" s="70"/>
      <c r="Z75" s="70"/>
      <c r="AA75" s="70"/>
      <c r="AB75" s="70"/>
      <c r="AC75" s="72"/>
    </row>
    <row r="76" spans="1:29" ht="15.75" hidden="1">
      <c r="A76" s="17"/>
      <c r="B76" s="49"/>
      <c r="C76" s="32" t="s">
        <v>38</v>
      </c>
      <c r="D76" s="50" t="s">
        <v>36</v>
      </c>
      <c r="E76" s="8">
        <v>4</v>
      </c>
      <c r="F76" s="9">
        <v>2545.4</v>
      </c>
      <c r="G76" s="146">
        <f t="shared" si="0"/>
        <v>10181.6</v>
      </c>
      <c r="H76" s="70"/>
      <c r="I76" s="70"/>
      <c r="J76" s="84"/>
      <c r="K76" s="70"/>
      <c r="L76" s="70"/>
      <c r="M76" s="70"/>
      <c r="N76" s="89"/>
      <c r="O76" s="91"/>
      <c r="Q76" s="74"/>
      <c r="R76" s="70"/>
      <c r="S76" s="70"/>
      <c r="T76" s="70"/>
      <c r="U76" s="70"/>
      <c r="V76" s="72"/>
      <c r="X76" s="74"/>
      <c r="Y76" s="70"/>
      <c r="Z76" s="70"/>
      <c r="AA76" s="70"/>
      <c r="AB76" s="70"/>
      <c r="AC76" s="72"/>
    </row>
    <row r="77" spans="1:29" ht="15.75" hidden="1">
      <c r="A77" s="17"/>
      <c r="B77" s="49"/>
      <c r="C77" s="55" t="s">
        <v>39</v>
      </c>
      <c r="D77" s="50" t="s">
        <v>36</v>
      </c>
      <c r="E77" s="8">
        <v>7</v>
      </c>
      <c r="F77" s="9">
        <v>3377.2</v>
      </c>
      <c r="G77" s="146">
        <f t="shared" si="0"/>
        <v>23640.399999999998</v>
      </c>
      <c r="H77" s="70"/>
      <c r="I77" s="70"/>
      <c r="J77" s="84"/>
      <c r="K77" s="70"/>
      <c r="L77" s="70"/>
      <c r="M77" s="70"/>
      <c r="N77" s="89"/>
      <c r="O77" s="91"/>
      <c r="Q77" s="74"/>
      <c r="R77" s="70"/>
      <c r="S77" s="70"/>
      <c r="T77" s="70"/>
      <c r="U77" s="70"/>
      <c r="V77" s="72"/>
      <c r="X77" s="74"/>
      <c r="Y77" s="70"/>
      <c r="Z77" s="70"/>
      <c r="AA77" s="70"/>
      <c r="AB77" s="70"/>
      <c r="AC77" s="72"/>
    </row>
    <row r="78" spans="1:29" ht="15.75" hidden="1">
      <c r="A78" s="17"/>
      <c r="B78" s="49"/>
      <c r="C78" s="55" t="s">
        <v>40</v>
      </c>
      <c r="D78" s="50" t="s">
        <v>36</v>
      </c>
      <c r="E78" s="8">
        <v>6</v>
      </c>
      <c r="F78" s="9">
        <v>1399.97</v>
      </c>
      <c r="G78" s="146">
        <f t="shared" si="0"/>
        <v>8399.82</v>
      </c>
      <c r="H78" s="70"/>
      <c r="I78" s="70"/>
      <c r="J78" s="84"/>
      <c r="K78" s="70"/>
      <c r="L78" s="70"/>
      <c r="M78" s="70"/>
      <c r="N78" s="89"/>
      <c r="O78" s="91"/>
      <c r="Q78" s="74"/>
      <c r="R78" s="70"/>
      <c r="S78" s="70"/>
      <c r="T78" s="70"/>
      <c r="U78" s="70"/>
      <c r="V78" s="72"/>
      <c r="X78" s="74"/>
      <c r="Y78" s="70"/>
      <c r="Z78" s="70"/>
      <c r="AA78" s="70"/>
      <c r="AB78" s="70"/>
      <c r="AC78" s="72"/>
    </row>
    <row r="79" spans="1:29" ht="15.75" hidden="1">
      <c r="A79" s="17"/>
      <c r="B79" s="49"/>
      <c r="C79" s="55" t="s">
        <v>41</v>
      </c>
      <c r="D79" s="50" t="s">
        <v>36</v>
      </c>
      <c r="E79" s="8">
        <v>4</v>
      </c>
      <c r="F79" s="9">
        <v>802.25</v>
      </c>
      <c r="G79" s="146">
        <f t="shared" si="0"/>
        <v>3209</v>
      </c>
      <c r="H79" s="70"/>
      <c r="I79" s="70"/>
      <c r="J79" s="84"/>
      <c r="K79" s="70"/>
      <c r="L79" s="70"/>
      <c r="M79" s="70"/>
      <c r="N79" s="89"/>
      <c r="O79" s="91"/>
      <c r="Q79" s="74"/>
      <c r="R79" s="70"/>
      <c r="S79" s="70"/>
      <c r="T79" s="70"/>
      <c r="U79" s="70"/>
      <c r="V79" s="72"/>
      <c r="X79" s="74"/>
      <c r="Y79" s="70"/>
      <c r="Z79" s="70"/>
      <c r="AA79" s="70"/>
      <c r="AB79" s="70"/>
      <c r="AC79" s="72"/>
    </row>
    <row r="80" spans="1:29" ht="15.75" hidden="1">
      <c r="A80" s="17"/>
      <c r="B80" s="49"/>
      <c r="C80" s="55" t="s">
        <v>42</v>
      </c>
      <c r="D80" s="50" t="s">
        <v>36</v>
      </c>
      <c r="E80" s="8">
        <v>7</v>
      </c>
      <c r="F80" s="9">
        <v>2509.0300000000002</v>
      </c>
      <c r="G80" s="146">
        <f t="shared" si="0"/>
        <v>17563.210000000003</v>
      </c>
      <c r="H80" s="70"/>
      <c r="I80" s="70"/>
      <c r="J80" s="84"/>
      <c r="K80" s="70"/>
      <c r="L80" s="70"/>
      <c r="M80" s="70"/>
      <c r="N80" s="89"/>
      <c r="O80" s="91"/>
      <c r="Q80" s="74"/>
      <c r="R80" s="70"/>
      <c r="S80" s="70"/>
      <c r="T80" s="70"/>
      <c r="U80" s="70"/>
      <c r="V80" s="72"/>
      <c r="X80" s="74"/>
      <c r="Y80" s="70"/>
      <c r="Z80" s="70"/>
      <c r="AA80" s="70"/>
      <c r="AB80" s="70"/>
      <c r="AC80" s="72"/>
    </row>
    <row r="81" spans="1:29" ht="15.75" hidden="1">
      <c r="A81" s="17"/>
      <c r="B81" s="49"/>
      <c r="C81" s="55" t="s">
        <v>43</v>
      </c>
      <c r="D81" s="50" t="s">
        <v>36</v>
      </c>
      <c r="E81" s="8">
        <v>5</v>
      </c>
      <c r="F81" s="9">
        <v>1351.1</v>
      </c>
      <c r="G81" s="146">
        <f t="shared" si="0"/>
        <v>6755.5</v>
      </c>
      <c r="H81" s="70"/>
      <c r="I81" s="70"/>
      <c r="J81" s="84"/>
      <c r="K81" s="70"/>
      <c r="L81" s="70"/>
      <c r="M81" s="70"/>
      <c r="N81" s="89"/>
      <c r="O81" s="91"/>
      <c r="Q81" s="74"/>
      <c r="R81" s="70"/>
      <c r="S81" s="70"/>
      <c r="T81" s="70"/>
      <c r="U81" s="70"/>
      <c r="V81" s="72"/>
      <c r="X81" s="74"/>
      <c r="Y81" s="70"/>
      <c r="Z81" s="70"/>
      <c r="AA81" s="70"/>
      <c r="AB81" s="70"/>
      <c r="AC81" s="72"/>
    </row>
    <row r="82" spans="1:29" ht="15.75" hidden="1">
      <c r="A82" s="17"/>
      <c r="B82" s="49"/>
      <c r="C82" s="55" t="s">
        <v>44</v>
      </c>
      <c r="D82" s="50" t="s">
        <v>36</v>
      </c>
      <c r="E82" s="8">
        <v>5</v>
      </c>
      <c r="F82" s="9">
        <v>2001.09</v>
      </c>
      <c r="G82" s="146">
        <f t="shared" si="0"/>
        <v>10005.449999999999</v>
      </c>
      <c r="H82" s="70"/>
      <c r="I82" s="70"/>
      <c r="J82" s="84"/>
      <c r="K82" s="70"/>
      <c r="L82" s="70"/>
      <c r="M82" s="70"/>
      <c r="N82" s="89"/>
      <c r="O82" s="91"/>
      <c r="Q82" s="74"/>
      <c r="R82" s="70"/>
      <c r="S82" s="70"/>
      <c r="T82" s="70"/>
      <c r="U82" s="70"/>
      <c r="V82" s="72"/>
      <c r="X82" s="74"/>
      <c r="Y82" s="70"/>
      <c r="Z82" s="70"/>
      <c r="AA82" s="70"/>
      <c r="AB82" s="70"/>
      <c r="AC82" s="72"/>
    </row>
    <row r="83" spans="1:29" ht="15.75" hidden="1">
      <c r="A83" s="17"/>
      <c r="B83" s="49"/>
      <c r="C83" s="51" t="s">
        <v>45</v>
      </c>
      <c r="D83" s="50" t="s">
        <v>36</v>
      </c>
      <c r="E83" s="8">
        <v>3</v>
      </c>
      <c r="F83" s="9">
        <v>4176.04</v>
      </c>
      <c r="G83" s="146">
        <f t="shared" si="0"/>
        <v>12528.119999999999</v>
      </c>
      <c r="H83" s="70"/>
      <c r="I83" s="70"/>
      <c r="J83" s="84"/>
      <c r="K83" s="70"/>
      <c r="L83" s="70"/>
      <c r="M83" s="70"/>
      <c r="N83" s="89"/>
      <c r="O83" s="91"/>
      <c r="Q83" s="74"/>
      <c r="R83" s="70"/>
      <c r="S83" s="70"/>
      <c r="T83" s="70"/>
      <c r="U83" s="70"/>
      <c r="V83" s="72"/>
      <c r="X83" s="74"/>
      <c r="Y83" s="70"/>
      <c r="Z83" s="70"/>
      <c r="AA83" s="70"/>
      <c r="AB83" s="70"/>
      <c r="AC83" s="72"/>
    </row>
    <row r="84" spans="1:29" ht="15.75" hidden="1">
      <c r="A84" s="17"/>
      <c r="B84" s="49"/>
      <c r="C84" s="51" t="s">
        <v>46</v>
      </c>
      <c r="D84" s="50" t="s">
        <v>36</v>
      </c>
      <c r="E84" s="8">
        <v>2</v>
      </c>
      <c r="F84" s="9">
        <v>3119.25</v>
      </c>
      <c r="G84" s="146">
        <f t="shared" si="0"/>
        <v>6238.5</v>
      </c>
      <c r="H84" s="70"/>
      <c r="I84" s="70"/>
      <c r="J84" s="84"/>
      <c r="K84" s="70"/>
      <c r="L84" s="70"/>
      <c r="M84" s="70"/>
      <c r="N84" s="89"/>
      <c r="O84" s="91"/>
      <c r="Q84" s="74"/>
      <c r="R84" s="70"/>
      <c r="S84" s="70"/>
      <c r="T84" s="70"/>
      <c r="U84" s="70"/>
      <c r="V84" s="72"/>
      <c r="X84" s="74"/>
      <c r="Y84" s="70"/>
      <c r="Z84" s="70"/>
      <c r="AA84" s="70"/>
      <c r="AB84" s="70"/>
      <c r="AC84" s="72"/>
    </row>
    <row r="85" spans="1:29" ht="15.75" hidden="1">
      <c r="A85" s="17"/>
      <c r="B85" s="49"/>
      <c r="C85" s="51" t="s">
        <v>47</v>
      </c>
      <c r="D85" s="50" t="s">
        <v>36</v>
      </c>
      <c r="E85" s="8">
        <v>2</v>
      </c>
      <c r="F85" s="9">
        <v>1472.69</v>
      </c>
      <c r="G85" s="146">
        <f t="shared" si="0"/>
        <v>2945.38</v>
      </c>
      <c r="H85" s="70"/>
      <c r="I85" s="70"/>
      <c r="J85" s="84"/>
      <c r="K85" s="70"/>
      <c r="L85" s="70"/>
      <c r="M85" s="70"/>
      <c r="N85" s="89"/>
      <c r="O85" s="91"/>
      <c r="Q85" s="74"/>
      <c r="R85" s="70"/>
      <c r="S85" s="70"/>
      <c r="T85" s="70"/>
      <c r="U85" s="70"/>
      <c r="V85" s="72"/>
      <c r="X85" s="74"/>
      <c r="Y85" s="70"/>
      <c r="Z85" s="70"/>
      <c r="AA85" s="70"/>
      <c r="AB85" s="70"/>
      <c r="AC85" s="72"/>
    </row>
    <row r="86" spans="1:29" ht="15.75" hidden="1">
      <c r="A86" s="17"/>
      <c r="B86" s="49"/>
      <c r="C86" s="51" t="s">
        <v>48</v>
      </c>
      <c r="D86" s="50" t="s">
        <v>36</v>
      </c>
      <c r="E86" s="8">
        <v>4</v>
      </c>
      <c r="F86" s="9">
        <v>2368.13</v>
      </c>
      <c r="G86" s="146">
        <f t="shared" si="0"/>
        <v>9472.52</v>
      </c>
      <c r="H86" s="70"/>
      <c r="I86" s="70"/>
      <c r="J86" s="84"/>
      <c r="K86" s="70"/>
      <c r="L86" s="70"/>
      <c r="M86" s="70"/>
      <c r="N86" s="89"/>
      <c r="O86" s="91"/>
      <c r="Q86" s="74"/>
      <c r="R86" s="70"/>
      <c r="S86" s="70"/>
      <c r="T86" s="70"/>
      <c r="U86" s="70"/>
      <c r="V86" s="72"/>
      <c r="X86" s="74"/>
      <c r="Y86" s="70"/>
      <c r="Z86" s="70"/>
      <c r="AA86" s="70"/>
      <c r="AB86" s="70"/>
      <c r="AC86" s="72"/>
    </row>
    <row r="87" spans="1:29" ht="15.75" hidden="1">
      <c r="A87" s="17"/>
      <c r="B87" s="49"/>
      <c r="C87" s="51" t="s">
        <v>49</v>
      </c>
      <c r="D87" s="50" t="s">
        <v>36</v>
      </c>
      <c r="E87" s="8">
        <v>3</v>
      </c>
      <c r="F87" s="9">
        <v>898.84</v>
      </c>
      <c r="G87" s="146">
        <f t="shared" si="0"/>
        <v>2696.52</v>
      </c>
      <c r="H87" s="70"/>
      <c r="I87" s="70"/>
      <c r="J87" s="84"/>
      <c r="K87" s="70"/>
      <c r="L87" s="70"/>
      <c r="M87" s="70"/>
      <c r="N87" s="89"/>
      <c r="O87" s="91"/>
      <c r="Q87" s="74"/>
      <c r="R87" s="70"/>
      <c r="S87" s="70"/>
      <c r="T87" s="70"/>
      <c r="U87" s="70"/>
      <c r="V87" s="72"/>
      <c r="X87" s="74"/>
      <c r="Y87" s="70"/>
      <c r="Z87" s="70"/>
      <c r="AA87" s="70"/>
      <c r="AB87" s="70"/>
      <c r="AC87" s="72"/>
    </row>
    <row r="88" spans="1:29" ht="15.75" hidden="1">
      <c r="A88" s="17"/>
      <c r="B88" s="49"/>
      <c r="C88" s="51" t="s">
        <v>50</v>
      </c>
      <c r="D88" s="50" t="s">
        <v>36</v>
      </c>
      <c r="E88" s="8">
        <v>5</v>
      </c>
      <c r="F88" s="9">
        <v>1096.56</v>
      </c>
      <c r="G88" s="146">
        <f t="shared" si="0"/>
        <v>5482.7999999999993</v>
      </c>
      <c r="H88" s="70"/>
      <c r="I88" s="70"/>
      <c r="J88" s="84"/>
      <c r="K88" s="70"/>
      <c r="L88" s="70"/>
      <c r="M88" s="70"/>
      <c r="N88" s="89"/>
      <c r="O88" s="91"/>
      <c r="Q88" s="74"/>
      <c r="R88" s="70"/>
      <c r="S88" s="70"/>
      <c r="T88" s="70"/>
      <c r="U88" s="70"/>
      <c r="V88" s="72"/>
      <c r="X88" s="74"/>
      <c r="Y88" s="70"/>
      <c r="Z88" s="70"/>
      <c r="AA88" s="70"/>
      <c r="AB88" s="70"/>
      <c r="AC88" s="72"/>
    </row>
    <row r="89" spans="1:29" ht="15.75" hidden="1">
      <c r="A89" s="17"/>
      <c r="B89" s="49"/>
      <c r="C89" s="51" t="s">
        <v>51</v>
      </c>
      <c r="D89" s="50" t="s">
        <v>36</v>
      </c>
      <c r="E89" s="8">
        <v>4</v>
      </c>
      <c r="F89" s="9">
        <v>838.61</v>
      </c>
      <c r="G89" s="146">
        <f t="shared" si="0"/>
        <v>3354.44</v>
      </c>
      <c r="H89" s="70"/>
      <c r="I89" s="70"/>
      <c r="J89" s="84"/>
      <c r="K89" s="70"/>
      <c r="L89" s="70"/>
      <c r="M89" s="70"/>
      <c r="N89" s="89"/>
      <c r="O89" s="91"/>
      <c r="Q89" s="74"/>
      <c r="R89" s="70"/>
      <c r="S89" s="70"/>
      <c r="T89" s="70"/>
      <c r="U89" s="70"/>
      <c r="V89" s="72"/>
      <c r="X89" s="74"/>
      <c r="Y89" s="70"/>
      <c r="Z89" s="70"/>
      <c r="AA89" s="70"/>
      <c r="AB89" s="70"/>
      <c r="AC89" s="72"/>
    </row>
    <row r="90" spans="1:29" ht="15.75" hidden="1">
      <c r="A90" s="17"/>
      <c r="B90" s="49"/>
      <c r="C90" s="51" t="s">
        <v>52</v>
      </c>
      <c r="D90" s="50" t="s">
        <v>36</v>
      </c>
      <c r="E90" s="8">
        <v>6</v>
      </c>
      <c r="F90" s="9">
        <v>2251.08</v>
      </c>
      <c r="G90" s="146">
        <f t="shared" si="0"/>
        <v>13506.48</v>
      </c>
      <c r="H90" s="70"/>
      <c r="I90" s="70"/>
      <c r="J90" s="84"/>
      <c r="K90" s="70"/>
      <c r="L90" s="70"/>
      <c r="M90" s="70"/>
      <c r="N90" s="89"/>
      <c r="O90" s="91"/>
      <c r="Q90" s="74"/>
      <c r="R90" s="70"/>
      <c r="S90" s="70"/>
      <c r="T90" s="70"/>
      <c r="U90" s="70"/>
      <c r="V90" s="72"/>
      <c r="X90" s="74"/>
      <c r="Y90" s="70"/>
      <c r="Z90" s="70"/>
      <c r="AA90" s="70"/>
      <c r="AB90" s="70"/>
      <c r="AC90" s="72"/>
    </row>
    <row r="91" spans="1:29" ht="63" hidden="1">
      <c r="A91" s="17"/>
      <c r="B91" s="49"/>
      <c r="C91" s="51" t="s">
        <v>53</v>
      </c>
      <c r="D91" s="50" t="s">
        <v>36</v>
      </c>
      <c r="E91" s="8">
        <v>10</v>
      </c>
      <c r="F91" s="9">
        <v>1061.3399999999999</v>
      </c>
      <c r="G91" s="146">
        <f t="shared" si="0"/>
        <v>10613.4</v>
      </c>
      <c r="H91" s="70"/>
      <c r="I91" s="70"/>
      <c r="J91" s="84"/>
      <c r="K91" s="70"/>
      <c r="L91" s="70"/>
      <c r="M91" s="70"/>
      <c r="N91" s="89"/>
      <c r="O91" s="91"/>
      <c r="Q91" s="74"/>
      <c r="R91" s="70"/>
      <c r="S91" s="70"/>
      <c r="T91" s="70"/>
      <c r="U91" s="70"/>
      <c r="V91" s="72"/>
      <c r="X91" s="74"/>
      <c r="Y91" s="70"/>
      <c r="Z91" s="70"/>
      <c r="AA91" s="70"/>
      <c r="AB91" s="70"/>
      <c r="AC91" s="72"/>
    </row>
    <row r="92" spans="1:29" ht="15.75" hidden="1">
      <c r="A92" s="17"/>
      <c r="B92" s="49"/>
      <c r="C92" s="51" t="s">
        <v>54</v>
      </c>
      <c r="D92" s="50" t="s">
        <v>36</v>
      </c>
      <c r="E92" s="8">
        <v>2</v>
      </c>
      <c r="F92" s="9">
        <v>1779.5</v>
      </c>
      <c r="G92" s="146">
        <f t="shared" si="0"/>
        <v>3559</v>
      </c>
      <c r="H92" s="70"/>
      <c r="I92" s="70"/>
      <c r="J92" s="84"/>
      <c r="K92" s="70"/>
      <c r="L92" s="70"/>
      <c r="M92" s="70"/>
      <c r="N92" s="89"/>
      <c r="O92" s="91"/>
      <c r="Q92" s="74"/>
      <c r="R92" s="70"/>
      <c r="S92" s="70"/>
      <c r="T92" s="70"/>
      <c r="U92" s="70"/>
      <c r="V92" s="72"/>
      <c r="X92" s="74"/>
      <c r="Y92" s="70"/>
      <c r="Z92" s="70"/>
      <c r="AA92" s="70"/>
      <c r="AB92" s="70"/>
      <c r="AC92" s="72"/>
    </row>
    <row r="93" spans="1:29" ht="15.75" hidden="1">
      <c r="A93" s="17"/>
      <c r="B93" s="49"/>
      <c r="C93" s="51" t="s">
        <v>55</v>
      </c>
      <c r="D93" s="50" t="s">
        <v>36</v>
      </c>
      <c r="E93" s="8">
        <v>7</v>
      </c>
      <c r="F93" s="9">
        <v>798.84</v>
      </c>
      <c r="G93" s="146">
        <f t="shared" si="0"/>
        <v>5591.88</v>
      </c>
      <c r="H93" s="70"/>
      <c r="I93" s="70"/>
      <c r="J93" s="84"/>
      <c r="K93" s="70"/>
      <c r="L93" s="70"/>
      <c r="M93" s="70"/>
      <c r="N93" s="89"/>
      <c r="O93" s="91"/>
      <c r="Q93" s="74"/>
      <c r="R93" s="70"/>
      <c r="S93" s="70"/>
      <c r="T93" s="70"/>
      <c r="U93" s="70"/>
      <c r="V93" s="72"/>
      <c r="X93" s="74"/>
      <c r="Y93" s="70"/>
      <c r="Z93" s="70"/>
      <c r="AA93" s="70"/>
      <c r="AB93" s="70"/>
      <c r="AC93" s="72"/>
    </row>
    <row r="94" spans="1:29" ht="31.5" hidden="1">
      <c r="A94" s="17"/>
      <c r="B94" s="49"/>
      <c r="C94" s="51" t="s">
        <v>56</v>
      </c>
      <c r="D94" s="50" t="s">
        <v>36</v>
      </c>
      <c r="E94" s="8">
        <v>3</v>
      </c>
      <c r="F94" s="9">
        <v>8014.6</v>
      </c>
      <c r="G94" s="146">
        <f t="shared" si="0"/>
        <v>24043.800000000003</v>
      </c>
      <c r="H94" s="70"/>
      <c r="I94" s="70"/>
      <c r="J94" s="84"/>
      <c r="K94" s="70"/>
      <c r="L94" s="70"/>
      <c r="M94" s="70"/>
      <c r="N94" s="89"/>
      <c r="O94" s="91"/>
      <c r="Q94" s="74"/>
      <c r="R94" s="70"/>
      <c r="S94" s="70"/>
      <c r="T94" s="70"/>
      <c r="U94" s="70"/>
      <c r="V94" s="72"/>
      <c r="X94" s="74"/>
      <c r="Y94" s="70"/>
      <c r="Z94" s="70"/>
      <c r="AA94" s="70"/>
      <c r="AB94" s="70"/>
      <c r="AC94" s="72"/>
    </row>
    <row r="95" spans="1:29" ht="15.75" hidden="1">
      <c r="A95" s="37"/>
      <c r="B95" s="31"/>
      <c r="C95" s="51" t="s">
        <v>57</v>
      </c>
      <c r="D95" s="50" t="s">
        <v>36</v>
      </c>
      <c r="E95" s="8">
        <v>3</v>
      </c>
      <c r="F95" s="9">
        <v>3002.5</v>
      </c>
      <c r="G95" s="146">
        <f t="shared" si="0"/>
        <v>9007.5</v>
      </c>
      <c r="H95" s="70"/>
      <c r="I95" s="70"/>
      <c r="J95" s="84"/>
      <c r="K95" s="70"/>
      <c r="L95" s="70"/>
      <c r="M95" s="70"/>
      <c r="N95" s="89"/>
      <c r="O95" s="91"/>
      <c r="Q95" s="74"/>
      <c r="R95" s="70"/>
      <c r="S95" s="70"/>
      <c r="T95" s="70"/>
      <c r="U95" s="70"/>
      <c r="V95" s="72"/>
      <c r="X95" s="74"/>
      <c r="Y95" s="70"/>
      <c r="Z95" s="70"/>
      <c r="AA95" s="70"/>
      <c r="AB95" s="70"/>
      <c r="AC95" s="72"/>
    </row>
    <row r="96" spans="1:29" ht="15.75" hidden="1">
      <c r="A96" s="37"/>
      <c r="B96" s="31"/>
      <c r="C96" s="51" t="s">
        <v>58</v>
      </c>
      <c r="D96" s="50" t="s">
        <v>36</v>
      </c>
      <c r="E96" s="8">
        <v>2</v>
      </c>
      <c r="F96" s="9">
        <v>1024.97</v>
      </c>
      <c r="G96" s="146">
        <f t="shared" si="0"/>
        <v>2049.94</v>
      </c>
      <c r="H96" s="70"/>
      <c r="I96" s="70"/>
      <c r="J96" s="84"/>
      <c r="K96" s="70"/>
      <c r="L96" s="70"/>
      <c r="M96" s="70"/>
      <c r="N96" s="89"/>
      <c r="O96" s="91"/>
      <c r="Q96" s="74"/>
      <c r="R96" s="70"/>
      <c r="S96" s="70"/>
      <c r="T96" s="70"/>
      <c r="U96" s="70"/>
      <c r="V96" s="72"/>
      <c r="X96" s="74"/>
      <c r="Y96" s="70"/>
      <c r="Z96" s="70"/>
      <c r="AA96" s="70"/>
      <c r="AB96" s="70"/>
      <c r="AC96" s="72"/>
    </row>
    <row r="97" spans="1:29" ht="47.25" hidden="1">
      <c r="A97" s="37"/>
      <c r="B97" s="31"/>
      <c r="C97" s="51" t="s">
        <v>59</v>
      </c>
      <c r="D97" s="50" t="s">
        <v>36</v>
      </c>
      <c r="E97" s="8">
        <v>4</v>
      </c>
      <c r="F97" s="9">
        <v>3756.74</v>
      </c>
      <c r="G97" s="146">
        <f t="shared" si="0"/>
        <v>15026.96</v>
      </c>
      <c r="H97" s="70"/>
      <c r="I97" s="70"/>
      <c r="J97" s="84"/>
      <c r="K97" s="70"/>
      <c r="L97" s="70"/>
      <c r="M97" s="70"/>
      <c r="N97" s="89"/>
      <c r="O97" s="91"/>
      <c r="Q97" s="74"/>
      <c r="R97" s="70"/>
      <c r="S97" s="70"/>
      <c r="T97" s="70"/>
      <c r="U97" s="70"/>
      <c r="V97" s="72"/>
      <c r="X97" s="74"/>
      <c r="Y97" s="70"/>
      <c r="Z97" s="70"/>
      <c r="AA97" s="70"/>
      <c r="AB97" s="70"/>
      <c r="AC97" s="72"/>
    </row>
    <row r="98" spans="1:29" ht="31.5" hidden="1">
      <c r="A98" s="37"/>
      <c r="B98" s="31"/>
      <c r="C98" s="51" t="s">
        <v>60</v>
      </c>
      <c r="D98" s="50" t="s">
        <v>36</v>
      </c>
      <c r="E98" s="8">
        <v>4</v>
      </c>
      <c r="F98" s="9">
        <v>3744.24</v>
      </c>
      <c r="G98" s="146">
        <f t="shared" si="0"/>
        <v>14976.96</v>
      </c>
      <c r="H98" s="70"/>
      <c r="I98" s="70"/>
      <c r="J98" s="84"/>
      <c r="K98" s="70"/>
      <c r="L98" s="70"/>
      <c r="M98" s="70"/>
      <c r="N98" s="89"/>
      <c r="O98" s="91"/>
      <c r="Q98" s="74"/>
      <c r="R98" s="70"/>
      <c r="S98" s="70"/>
      <c r="T98" s="70"/>
      <c r="U98" s="70"/>
      <c r="V98" s="72"/>
      <c r="X98" s="74"/>
      <c r="Y98" s="70"/>
      <c r="Z98" s="70"/>
      <c r="AA98" s="70"/>
      <c r="AB98" s="70"/>
      <c r="AC98" s="72"/>
    </row>
    <row r="99" spans="1:29" ht="31.5" hidden="1">
      <c r="A99" s="37"/>
      <c r="B99" s="31"/>
      <c r="C99" s="51" t="s">
        <v>61</v>
      </c>
      <c r="D99" s="50" t="s">
        <v>36</v>
      </c>
      <c r="E99" s="8">
        <v>4</v>
      </c>
      <c r="F99" s="9">
        <v>5677.15</v>
      </c>
      <c r="G99" s="146">
        <f t="shared" si="0"/>
        <v>22708.6</v>
      </c>
      <c r="H99" s="70"/>
      <c r="I99" s="70"/>
      <c r="J99" s="84"/>
      <c r="K99" s="70"/>
      <c r="L99" s="70"/>
      <c r="M99" s="70"/>
      <c r="N99" s="89"/>
      <c r="O99" s="91"/>
      <c r="Q99" s="74"/>
      <c r="R99" s="70"/>
      <c r="S99" s="70"/>
      <c r="T99" s="70"/>
      <c r="U99" s="70"/>
      <c r="V99" s="72"/>
      <c r="X99" s="74"/>
      <c r="Y99" s="70"/>
      <c r="Z99" s="70"/>
      <c r="AA99" s="70"/>
      <c r="AB99" s="70"/>
      <c r="AC99" s="72"/>
    </row>
    <row r="100" spans="1:29" ht="5.25" hidden="1" customHeight="1">
      <c r="A100" s="37"/>
      <c r="B100" s="31"/>
      <c r="C100" s="51" t="s">
        <v>62</v>
      </c>
      <c r="D100" s="50" t="s">
        <v>36</v>
      </c>
      <c r="E100" s="8">
        <v>5</v>
      </c>
      <c r="F100" s="9">
        <v>7747.56</v>
      </c>
      <c r="G100" s="146">
        <f t="shared" si="0"/>
        <v>38737.800000000003</v>
      </c>
      <c r="H100" s="70"/>
      <c r="I100" s="70"/>
      <c r="J100" s="84"/>
      <c r="K100" s="70"/>
      <c r="L100" s="70"/>
      <c r="M100" s="70"/>
      <c r="N100" s="89"/>
      <c r="O100" s="91"/>
      <c r="Q100" s="74"/>
      <c r="R100" s="70"/>
      <c r="S100" s="70"/>
      <c r="T100" s="70"/>
      <c r="U100" s="70"/>
      <c r="V100" s="72"/>
      <c r="X100" s="74"/>
      <c r="Y100" s="70"/>
      <c r="Z100" s="70"/>
      <c r="AA100" s="70"/>
      <c r="AB100" s="70"/>
      <c r="AC100" s="72"/>
    </row>
    <row r="101" spans="1:29" ht="15.75" hidden="1">
      <c r="A101" s="37"/>
      <c r="B101" s="31"/>
      <c r="C101" s="51" t="s">
        <v>63</v>
      </c>
      <c r="D101" s="50" t="s">
        <v>36</v>
      </c>
      <c r="E101" s="8">
        <v>3</v>
      </c>
      <c r="F101" s="9">
        <v>4047.64</v>
      </c>
      <c r="G101" s="146">
        <f t="shared" si="0"/>
        <v>12142.92</v>
      </c>
      <c r="H101" s="70"/>
      <c r="I101" s="70"/>
      <c r="J101" s="84"/>
      <c r="K101" s="70"/>
      <c r="L101" s="70"/>
      <c r="M101" s="70"/>
      <c r="N101" s="89"/>
      <c r="O101" s="91"/>
      <c r="Q101" s="74"/>
      <c r="R101" s="70"/>
      <c r="S101" s="70"/>
      <c r="T101" s="70"/>
      <c r="U101" s="70"/>
      <c r="V101" s="72"/>
      <c r="X101" s="74"/>
      <c r="Y101" s="70"/>
      <c r="Z101" s="70"/>
      <c r="AA101" s="70"/>
      <c r="AB101" s="70"/>
      <c r="AC101" s="72"/>
    </row>
    <row r="102" spans="1:29" ht="15.75" hidden="1">
      <c r="A102" s="37"/>
      <c r="B102" s="31"/>
      <c r="C102" s="52" t="s">
        <v>64</v>
      </c>
      <c r="D102" s="50" t="s">
        <v>36</v>
      </c>
      <c r="E102" s="8">
        <v>2</v>
      </c>
      <c r="F102" s="9">
        <v>2759.07</v>
      </c>
      <c r="G102" s="146">
        <f t="shared" si="0"/>
        <v>5518.14</v>
      </c>
      <c r="H102" s="70"/>
      <c r="I102" s="70"/>
      <c r="J102" s="84"/>
      <c r="K102" s="70"/>
      <c r="L102" s="70"/>
      <c r="M102" s="70"/>
      <c r="N102" s="89"/>
      <c r="O102" s="91"/>
      <c r="Q102" s="74"/>
      <c r="R102" s="70"/>
      <c r="S102" s="70"/>
      <c r="T102" s="70"/>
      <c r="U102" s="70"/>
      <c r="V102" s="72"/>
      <c r="X102" s="74"/>
      <c r="Y102" s="70"/>
      <c r="Z102" s="70"/>
      <c r="AA102" s="70"/>
      <c r="AB102" s="70"/>
      <c r="AC102" s="72"/>
    </row>
    <row r="103" spans="1:29" ht="15.75" hidden="1">
      <c r="A103" s="37"/>
      <c r="B103" s="31"/>
      <c r="C103" s="55" t="s">
        <v>65</v>
      </c>
      <c r="D103" s="50" t="s">
        <v>36</v>
      </c>
      <c r="E103" s="8">
        <v>1</v>
      </c>
      <c r="F103" s="9">
        <v>2473.81</v>
      </c>
      <c r="G103" s="146">
        <f t="shared" si="0"/>
        <v>2473.81</v>
      </c>
      <c r="H103" s="70"/>
      <c r="I103" s="70"/>
      <c r="J103" s="84"/>
      <c r="K103" s="70"/>
      <c r="L103" s="70"/>
      <c r="M103" s="70"/>
      <c r="N103" s="89"/>
      <c r="O103" s="91"/>
      <c r="Q103" s="74"/>
      <c r="R103" s="70"/>
      <c r="S103" s="70"/>
      <c r="T103" s="70"/>
      <c r="U103" s="70"/>
      <c r="V103" s="72"/>
      <c r="X103" s="74"/>
      <c r="Y103" s="70"/>
      <c r="Z103" s="70"/>
      <c r="AA103" s="70"/>
      <c r="AB103" s="70"/>
      <c r="AC103" s="72"/>
    </row>
    <row r="104" spans="1:29" ht="15.75" hidden="1">
      <c r="A104" s="37"/>
      <c r="B104" s="31"/>
      <c r="C104" s="92" t="s">
        <v>66</v>
      </c>
      <c r="D104" s="93" t="s">
        <v>36</v>
      </c>
      <c r="E104" s="94">
        <v>8</v>
      </c>
      <c r="F104" s="95">
        <f>G104/E104</f>
        <v>2611.76125</v>
      </c>
      <c r="G104" s="151">
        <f>20749.52+144.57</f>
        <v>20894.09</v>
      </c>
      <c r="H104" s="70"/>
      <c r="I104" s="92" t="s">
        <v>66</v>
      </c>
      <c r="J104" s="93" t="s">
        <v>36</v>
      </c>
      <c r="K104" s="94">
        <v>8</v>
      </c>
      <c r="L104" s="97">
        <v>2466.35</v>
      </c>
      <c r="M104" s="70">
        <f>L104*K104</f>
        <v>19730.8</v>
      </c>
      <c r="N104" s="90">
        <f>G104-M104</f>
        <v>1163.2900000000009</v>
      </c>
      <c r="O104" s="91"/>
      <c r="Q104" s="74"/>
      <c r="R104" s="70"/>
      <c r="S104" s="70"/>
      <c r="T104" s="70"/>
      <c r="U104" s="70"/>
      <c r="V104" s="72"/>
      <c r="X104" s="74"/>
      <c r="Y104" s="70"/>
      <c r="Z104" s="70"/>
      <c r="AA104" s="70"/>
      <c r="AB104" s="70"/>
      <c r="AC104" s="72"/>
    </row>
    <row r="105" spans="1:29" ht="15.75" hidden="1">
      <c r="A105" s="37"/>
      <c r="B105" s="31"/>
      <c r="C105" s="92" t="s">
        <v>67</v>
      </c>
      <c r="D105" s="93" t="s">
        <v>36</v>
      </c>
      <c r="E105" s="94">
        <v>5</v>
      </c>
      <c r="F105" s="95">
        <f>G105/E105</f>
        <v>2611.7560000000003</v>
      </c>
      <c r="G105" s="151">
        <f>12968.45+90.33</f>
        <v>13058.78</v>
      </c>
      <c r="H105" s="70"/>
      <c r="I105" s="92" t="s">
        <v>67</v>
      </c>
      <c r="J105" s="93" t="s">
        <v>36</v>
      </c>
      <c r="K105" s="94">
        <v>5</v>
      </c>
      <c r="L105" s="97">
        <v>2466.35</v>
      </c>
      <c r="M105" s="70">
        <f t="shared" ref="M105:M109" si="1">L105*K105</f>
        <v>12331.75</v>
      </c>
      <c r="N105" s="90">
        <f t="shared" ref="N105:N109" si="2">G105-M105</f>
        <v>727.03000000000065</v>
      </c>
      <c r="O105" s="91"/>
      <c r="Q105" s="74"/>
      <c r="R105" s="70"/>
      <c r="S105" s="70"/>
      <c r="T105" s="70"/>
      <c r="U105" s="70"/>
      <c r="V105" s="72"/>
      <c r="X105" s="74"/>
      <c r="Y105" s="70"/>
      <c r="Z105" s="70"/>
      <c r="AA105" s="70"/>
      <c r="AB105" s="70"/>
      <c r="AC105" s="72"/>
    </row>
    <row r="106" spans="1:29" ht="31.5" hidden="1">
      <c r="A106" s="37"/>
      <c r="B106" s="31"/>
      <c r="C106" s="92" t="s">
        <v>68</v>
      </c>
      <c r="D106" s="93" t="s">
        <v>36</v>
      </c>
      <c r="E106" s="94">
        <v>4</v>
      </c>
      <c r="F106" s="95">
        <f>G106/E106</f>
        <v>5400.9400000000005</v>
      </c>
      <c r="G106" s="151">
        <f>21549.52+54.24</f>
        <v>21603.760000000002</v>
      </c>
      <c r="H106" s="70"/>
      <c r="I106" s="92" t="s">
        <v>68</v>
      </c>
      <c r="J106" s="93" t="s">
        <v>36</v>
      </c>
      <c r="K106" s="94">
        <v>4</v>
      </c>
      <c r="L106" s="97">
        <v>5408.85</v>
      </c>
      <c r="M106" s="70">
        <f t="shared" si="1"/>
        <v>21635.4</v>
      </c>
      <c r="N106" s="90">
        <f t="shared" si="2"/>
        <v>-31.639999999999418</v>
      </c>
      <c r="O106" s="91"/>
      <c r="Q106" s="74"/>
      <c r="R106" s="70"/>
      <c r="S106" s="70"/>
      <c r="T106" s="70"/>
      <c r="U106" s="70"/>
      <c r="V106" s="72"/>
      <c r="X106" s="74"/>
      <c r="Y106" s="70"/>
      <c r="Z106" s="70"/>
      <c r="AA106" s="70"/>
      <c r="AB106" s="70"/>
      <c r="AC106" s="72"/>
    </row>
    <row r="107" spans="1:29" ht="31.5" hidden="1">
      <c r="A107" s="37"/>
      <c r="B107" s="31"/>
      <c r="C107" s="92" t="s">
        <v>69</v>
      </c>
      <c r="D107" s="93" t="s">
        <v>36</v>
      </c>
      <c r="E107" s="94">
        <v>1</v>
      </c>
      <c r="F107" s="95">
        <v>2957.43</v>
      </c>
      <c r="G107" s="151">
        <f t="shared" ref="G107:G120" si="3">F107*E107</f>
        <v>2957.43</v>
      </c>
      <c r="H107" s="70"/>
      <c r="I107" s="92" t="s">
        <v>69</v>
      </c>
      <c r="J107" s="93" t="s">
        <v>36</v>
      </c>
      <c r="K107" s="94">
        <v>1</v>
      </c>
      <c r="L107" s="97">
        <v>2814.1</v>
      </c>
      <c r="M107" s="70">
        <f t="shared" si="1"/>
        <v>2814.1</v>
      </c>
      <c r="N107" s="90">
        <f t="shared" si="2"/>
        <v>143.32999999999993</v>
      </c>
      <c r="O107" s="91"/>
      <c r="Q107" s="74"/>
      <c r="R107" s="70"/>
      <c r="S107" s="70"/>
      <c r="T107" s="70"/>
      <c r="U107" s="70"/>
      <c r="V107" s="72"/>
      <c r="X107" s="74"/>
      <c r="Y107" s="70"/>
      <c r="Z107" s="70"/>
      <c r="AA107" s="70"/>
      <c r="AB107" s="70"/>
      <c r="AC107" s="72"/>
    </row>
    <row r="108" spans="1:29" ht="31.5" hidden="1">
      <c r="A108" s="37"/>
      <c r="B108" s="31"/>
      <c r="C108" s="92" t="s">
        <v>70</v>
      </c>
      <c r="D108" s="93" t="s">
        <v>36</v>
      </c>
      <c r="E108" s="94">
        <v>0.5</v>
      </c>
      <c r="F108" s="95">
        <v>886.85</v>
      </c>
      <c r="G108" s="151">
        <f t="shared" si="3"/>
        <v>443.42500000000001</v>
      </c>
      <c r="H108" s="70"/>
      <c r="I108" s="92" t="s">
        <v>70</v>
      </c>
      <c r="J108" s="93" t="s">
        <v>36</v>
      </c>
      <c r="K108" s="94">
        <v>0.5</v>
      </c>
      <c r="L108" s="98">
        <v>1690.6</v>
      </c>
      <c r="M108" s="70">
        <f t="shared" si="1"/>
        <v>845.3</v>
      </c>
      <c r="N108" s="90">
        <f t="shared" si="2"/>
        <v>-401.87499999999994</v>
      </c>
      <c r="O108" s="91"/>
      <c r="Q108" s="74"/>
      <c r="R108" s="70"/>
      <c r="S108" s="70"/>
      <c r="T108" s="70"/>
      <c r="U108" s="70"/>
      <c r="V108" s="72"/>
      <c r="X108" s="74"/>
      <c r="Y108" s="70"/>
      <c r="Z108" s="70"/>
      <c r="AA108" s="70"/>
      <c r="AB108" s="70"/>
      <c r="AC108" s="72"/>
    </row>
    <row r="109" spans="1:29" ht="31.5" hidden="1">
      <c r="A109" s="37"/>
      <c r="B109" s="31"/>
      <c r="C109" s="96" t="s">
        <v>71</v>
      </c>
      <c r="D109" s="93" t="s">
        <v>36</v>
      </c>
      <c r="E109" s="94">
        <v>80</v>
      </c>
      <c r="F109" s="95">
        <v>487.48</v>
      </c>
      <c r="G109" s="151">
        <f t="shared" si="3"/>
        <v>38998.400000000001</v>
      </c>
      <c r="H109" s="70"/>
      <c r="I109" s="96" t="s">
        <v>71</v>
      </c>
      <c r="J109" s="93" t="s">
        <v>36</v>
      </c>
      <c r="K109" s="94">
        <v>80</v>
      </c>
      <c r="L109" s="99">
        <v>428</v>
      </c>
      <c r="M109" s="70">
        <f t="shared" si="1"/>
        <v>34240</v>
      </c>
      <c r="N109" s="90">
        <f t="shared" si="2"/>
        <v>4758.4000000000015</v>
      </c>
      <c r="O109" s="91"/>
      <c r="Q109" s="74"/>
      <c r="R109" s="70"/>
      <c r="S109" s="70"/>
      <c r="T109" s="70"/>
      <c r="U109" s="70"/>
      <c r="V109" s="72"/>
      <c r="X109" s="74"/>
      <c r="Y109" s="70"/>
      <c r="Z109" s="70"/>
      <c r="AA109" s="70"/>
      <c r="AB109" s="70"/>
      <c r="AC109" s="72"/>
    </row>
    <row r="110" spans="1:29" ht="47.25" hidden="1">
      <c r="A110" s="37"/>
      <c r="B110" s="31"/>
      <c r="C110" s="53" t="s">
        <v>72</v>
      </c>
      <c r="D110" s="50" t="s">
        <v>36</v>
      </c>
      <c r="E110" s="8">
        <v>2</v>
      </c>
      <c r="F110" s="9">
        <v>1439.74</v>
      </c>
      <c r="G110" s="146">
        <f t="shared" si="3"/>
        <v>2879.48</v>
      </c>
      <c r="H110" s="70"/>
      <c r="I110" s="70"/>
      <c r="J110" s="84"/>
      <c r="K110" s="70"/>
      <c r="L110" s="70"/>
      <c r="M110" s="70"/>
      <c r="N110" s="89"/>
      <c r="O110" s="91"/>
      <c r="Q110" s="74"/>
      <c r="R110" s="70"/>
      <c r="S110" s="70"/>
      <c r="T110" s="70"/>
      <c r="U110" s="70"/>
      <c r="V110" s="72"/>
      <c r="X110" s="74"/>
      <c r="Y110" s="70"/>
      <c r="Z110" s="70"/>
      <c r="AA110" s="70"/>
      <c r="AB110" s="70"/>
      <c r="AC110" s="72"/>
    </row>
    <row r="111" spans="1:29" ht="15.75" hidden="1">
      <c r="A111" s="37"/>
      <c r="B111" s="31"/>
      <c r="C111" s="22" t="s">
        <v>73</v>
      </c>
      <c r="D111" s="50" t="s">
        <v>36</v>
      </c>
      <c r="E111" s="8">
        <v>2</v>
      </c>
      <c r="F111" s="9">
        <v>1774.96</v>
      </c>
      <c r="G111" s="146">
        <f t="shared" si="3"/>
        <v>3549.92</v>
      </c>
      <c r="H111" s="70"/>
      <c r="I111" s="70"/>
      <c r="J111" s="84"/>
      <c r="K111" s="70"/>
      <c r="L111" s="70"/>
      <c r="M111" s="70"/>
      <c r="N111" s="89"/>
      <c r="O111" s="91"/>
      <c r="Q111" s="74"/>
      <c r="R111" s="70"/>
      <c r="S111" s="70"/>
      <c r="T111" s="70"/>
      <c r="U111" s="70"/>
      <c r="V111" s="72"/>
      <c r="X111" s="74"/>
      <c r="Y111" s="70"/>
      <c r="Z111" s="70"/>
      <c r="AA111" s="70"/>
      <c r="AB111" s="70"/>
      <c r="AC111" s="72"/>
    </row>
    <row r="112" spans="1:29" ht="15.75" hidden="1">
      <c r="A112" s="37"/>
      <c r="B112" s="31"/>
      <c r="C112" s="32" t="s">
        <v>74</v>
      </c>
      <c r="D112" s="50" t="s">
        <v>36</v>
      </c>
      <c r="E112" s="8">
        <v>2</v>
      </c>
      <c r="F112" s="9">
        <v>1774.96</v>
      </c>
      <c r="G112" s="146">
        <f t="shared" si="3"/>
        <v>3549.92</v>
      </c>
      <c r="H112" s="70"/>
      <c r="I112" s="70"/>
      <c r="J112" s="84"/>
      <c r="K112" s="70"/>
      <c r="L112" s="70"/>
      <c r="M112" s="70"/>
      <c r="N112" s="89"/>
      <c r="O112" s="91"/>
      <c r="Q112" s="74"/>
      <c r="R112" s="70"/>
      <c r="S112" s="70"/>
      <c r="T112" s="70"/>
      <c r="U112" s="70"/>
      <c r="V112" s="72"/>
      <c r="X112" s="74"/>
      <c r="Y112" s="70"/>
      <c r="Z112" s="70"/>
      <c r="AA112" s="70"/>
      <c r="AB112" s="70"/>
      <c r="AC112" s="72"/>
    </row>
    <row r="113" spans="1:29" ht="15.75" hidden="1">
      <c r="A113" s="37"/>
      <c r="B113" s="31"/>
      <c r="C113" s="22" t="s">
        <v>75</v>
      </c>
      <c r="D113" s="50" t="s">
        <v>36</v>
      </c>
      <c r="E113" s="8">
        <v>3</v>
      </c>
      <c r="F113" s="9">
        <v>971.57</v>
      </c>
      <c r="G113" s="146">
        <f t="shared" si="3"/>
        <v>2914.71</v>
      </c>
      <c r="H113" s="70"/>
      <c r="I113" s="70"/>
      <c r="J113" s="84"/>
      <c r="K113" s="70"/>
      <c r="L113" s="70"/>
      <c r="M113" s="70"/>
      <c r="N113" s="89"/>
      <c r="O113" s="91"/>
      <c r="Q113" s="74"/>
      <c r="R113" s="70"/>
      <c r="S113" s="70"/>
      <c r="T113" s="70"/>
      <c r="U113" s="70"/>
      <c r="V113" s="72"/>
      <c r="X113" s="74"/>
      <c r="Y113" s="70"/>
      <c r="Z113" s="70"/>
      <c r="AA113" s="70"/>
      <c r="AB113" s="70"/>
      <c r="AC113" s="72"/>
    </row>
    <row r="114" spans="1:29" ht="31.5" hidden="1">
      <c r="A114" s="37"/>
      <c r="B114" s="31"/>
      <c r="C114" s="22" t="s">
        <v>76</v>
      </c>
      <c r="D114" s="50" t="s">
        <v>77</v>
      </c>
      <c r="E114" s="8">
        <v>8</v>
      </c>
      <c r="F114" s="9">
        <v>1547.69</v>
      </c>
      <c r="G114" s="146">
        <f t="shared" si="3"/>
        <v>12381.52</v>
      </c>
      <c r="H114" s="70"/>
      <c r="I114" s="70"/>
      <c r="J114" s="84"/>
      <c r="K114" s="70"/>
      <c r="L114" s="70"/>
      <c r="M114" s="70"/>
      <c r="N114" s="89"/>
      <c r="O114" s="91"/>
      <c r="Q114" s="74"/>
      <c r="R114" s="70"/>
      <c r="S114" s="70"/>
      <c r="T114" s="70"/>
      <c r="U114" s="70"/>
      <c r="V114" s="72"/>
      <c r="X114" s="74"/>
      <c r="Y114" s="70"/>
      <c r="Z114" s="70"/>
      <c r="AA114" s="70"/>
      <c r="AB114" s="70"/>
      <c r="AC114" s="72"/>
    </row>
    <row r="115" spans="1:29" ht="31.5" hidden="1">
      <c r="A115" s="37"/>
      <c r="B115" s="31"/>
      <c r="C115" s="22" t="s">
        <v>78</v>
      </c>
      <c r="D115" s="50" t="s">
        <v>77</v>
      </c>
      <c r="E115" s="8">
        <v>1</v>
      </c>
      <c r="F115" s="9">
        <v>704.53</v>
      </c>
      <c r="G115" s="146">
        <f t="shared" si="3"/>
        <v>704.53</v>
      </c>
      <c r="H115" s="70"/>
      <c r="I115" s="70"/>
      <c r="J115" s="84"/>
      <c r="K115" s="70"/>
      <c r="L115" s="70"/>
      <c r="M115" s="70"/>
      <c r="N115" s="89"/>
      <c r="O115" s="91"/>
      <c r="Q115" s="74"/>
      <c r="R115" s="70"/>
      <c r="S115" s="70"/>
      <c r="T115" s="70"/>
      <c r="U115" s="70"/>
      <c r="V115" s="72"/>
      <c r="X115" s="74"/>
      <c r="Y115" s="70"/>
      <c r="Z115" s="70"/>
      <c r="AA115" s="70"/>
      <c r="AB115" s="70"/>
      <c r="AC115" s="72"/>
    </row>
    <row r="116" spans="1:29" ht="31.5" hidden="1">
      <c r="A116" s="37"/>
      <c r="B116" s="31"/>
      <c r="C116" s="22" t="s">
        <v>79</v>
      </c>
      <c r="D116" s="50" t="s">
        <v>77</v>
      </c>
      <c r="E116" s="8">
        <v>16</v>
      </c>
      <c r="F116" s="9">
        <v>960.2</v>
      </c>
      <c r="G116" s="146">
        <f t="shared" si="3"/>
        <v>15363.2</v>
      </c>
      <c r="H116" s="70"/>
      <c r="I116" s="70"/>
      <c r="J116" s="84"/>
      <c r="K116" s="70"/>
      <c r="L116" s="70"/>
      <c r="M116" s="70"/>
      <c r="N116" s="89"/>
      <c r="O116" s="91"/>
      <c r="Q116" s="74"/>
      <c r="R116" s="70"/>
      <c r="S116" s="70"/>
      <c r="T116" s="70"/>
      <c r="U116" s="70"/>
      <c r="V116" s="72"/>
      <c r="X116" s="74"/>
      <c r="Y116" s="70"/>
      <c r="Z116" s="70"/>
      <c r="AA116" s="70"/>
      <c r="AB116" s="70"/>
      <c r="AC116" s="72"/>
    </row>
    <row r="117" spans="1:29" ht="15.75" hidden="1">
      <c r="A117" s="37"/>
      <c r="B117" s="31"/>
      <c r="C117" s="32" t="s">
        <v>80</v>
      </c>
      <c r="D117" s="50" t="s">
        <v>77</v>
      </c>
      <c r="E117" s="8">
        <v>10</v>
      </c>
      <c r="F117" s="9">
        <v>2199.9499999999998</v>
      </c>
      <c r="G117" s="146">
        <f t="shared" si="3"/>
        <v>21999.5</v>
      </c>
      <c r="H117" s="70"/>
      <c r="I117" s="70"/>
      <c r="J117" s="84"/>
      <c r="K117" s="70"/>
      <c r="L117" s="70"/>
      <c r="M117" s="70"/>
      <c r="N117" s="89"/>
      <c r="O117" s="91"/>
      <c r="Q117" s="74"/>
      <c r="R117" s="70"/>
      <c r="S117" s="70"/>
      <c r="T117" s="70"/>
      <c r="U117" s="70"/>
      <c r="V117" s="72"/>
      <c r="X117" s="74"/>
      <c r="Y117" s="70"/>
      <c r="Z117" s="70"/>
      <c r="AA117" s="70"/>
      <c r="AB117" s="70"/>
      <c r="AC117" s="72"/>
    </row>
    <row r="118" spans="1:29" ht="31.5" hidden="1">
      <c r="A118" s="37"/>
      <c r="B118" s="31"/>
      <c r="C118" s="22" t="s">
        <v>81</v>
      </c>
      <c r="D118" s="50" t="s">
        <v>77</v>
      </c>
      <c r="E118" s="8">
        <v>10</v>
      </c>
      <c r="F118" s="9">
        <v>1602.23</v>
      </c>
      <c r="G118" s="146">
        <f t="shared" si="3"/>
        <v>16022.3</v>
      </c>
      <c r="H118" s="70"/>
      <c r="I118" s="70"/>
      <c r="J118" s="84"/>
      <c r="K118" s="70"/>
      <c r="L118" s="70"/>
      <c r="M118" s="70"/>
      <c r="N118" s="89"/>
      <c r="O118" s="91"/>
      <c r="Q118" s="74"/>
      <c r="R118" s="70"/>
      <c r="S118" s="70"/>
      <c r="T118" s="70"/>
      <c r="U118" s="70"/>
      <c r="V118" s="72"/>
      <c r="X118" s="74"/>
      <c r="Y118" s="70"/>
      <c r="Z118" s="70"/>
      <c r="AA118" s="70"/>
      <c r="AB118" s="70"/>
      <c r="AC118" s="72"/>
    </row>
    <row r="119" spans="1:29" ht="15.75" hidden="1">
      <c r="A119" s="37"/>
      <c r="B119" s="31"/>
      <c r="C119" s="22" t="s">
        <v>82</v>
      </c>
      <c r="D119" s="50" t="s">
        <v>77</v>
      </c>
      <c r="E119" s="8">
        <v>100</v>
      </c>
      <c r="F119" s="9">
        <v>27.61</v>
      </c>
      <c r="G119" s="146">
        <f t="shared" si="3"/>
        <v>2761</v>
      </c>
      <c r="H119" s="70"/>
      <c r="I119" s="70"/>
      <c r="J119" s="84"/>
      <c r="K119" s="70"/>
      <c r="L119" s="70"/>
      <c r="M119" s="70"/>
      <c r="N119" s="89"/>
      <c r="O119" s="91"/>
      <c r="Q119" s="74"/>
      <c r="R119" s="70"/>
      <c r="S119" s="70"/>
      <c r="T119" s="70"/>
      <c r="U119" s="70"/>
      <c r="V119" s="72"/>
      <c r="X119" s="74"/>
      <c r="Y119" s="70"/>
      <c r="Z119" s="70"/>
      <c r="AA119" s="70"/>
      <c r="AB119" s="70"/>
      <c r="AC119" s="72"/>
    </row>
    <row r="120" spans="1:29" ht="31.5" hidden="1">
      <c r="A120" s="37"/>
      <c r="B120" s="31"/>
      <c r="C120" s="22" t="s">
        <v>83</v>
      </c>
      <c r="D120" s="50" t="s">
        <v>77</v>
      </c>
      <c r="E120" s="8">
        <v>2000</v>
      </c>
      <c r="F120" s="9">
        <v>7.84</v>
      </c>
      <c r="G120" s="146">
        <f t="shared" si="3"/>
        <v>15680</v>
      </c>
      <c r="H120" s="70"/>
      <c r="I120" s="70"/>
      <c r="J120" s="84"/>
      <c r="K120" s="70"/>
      <c r="L120" s="70"/>
      <c r="M120" s="70"/>
      <c r="N120" s="89"/>
      <c r="O120" s="91"/>
      <c r="Q120" s="74"/>
      <c r="R120" s="70"/>
      <c r="S120" s="70"/>
      <c r="T120" s="70"/>
      <c r="U120" s="70"/>
      <c r="V120" s="72"/>
      <c r="X120" s="74"/>
      <c r="Y120" s="70"/>
      <c r="Z120" s="70"/>
      <c r="AA120" s="70"/>
      <c r="AB120" s="70"/>
      <c r="AC120" s="72"/>
    </row>
    <row r="121" spans="1:29" ht="31.5">
      <c r="A121" s="38">
        <v>1</v>
      </c>
      <c r="B121" s="12"/>
      <c r="C121" s="6" t="s">
        <v>8</v>
      </c>
      <c r="D121" s="5"/>
      <c r="E121" s="13"/>
      <c r="F121" s="7"/>
      <c r="G121" s="144">
        <f>G122</f>
        <v>1637223.4529999997</v>
      </c>
      <c r="H121" s="144">
        <f t="shared" ref="H121:I121" si="4">H122</f>
        <v>1733819.6367269999</v>
      </c>
      <c r="I121" s="144">
        <f t="shared" si="4"/>
        <v>1825712.0774735308</v>
      </c>
      <c r="J121" s="84"/>
      <c r="K121" s="70"/>
      <c r="L121" s="70"/>
      <c r="M121" s="70"/>
      <c r="N121" s="89"/>
      <c r="O121" s="91"/>
      <c r="Q121" s="74"/>
      <c r="R121" s="70"/>
      <c r="S121" s="70"/>
      <c r="T121" s="70"/>
      <c r="U121" s="70"/>
      <c r="V121" s="72"/>
      <c r="X121" s="74"/>
      <c r="Y121" s="70"/>
      <c r="Z121" s="70"/>
      <c r="AA121" s="70"/>
      <c r="AB121" s="70"/>
      <c r="AC121" s="72"/>
    </row>
    <row r="122" spans="1:29" ht="15.75">
      <c r="A122" s="14" t="s">
        <v>100</v>
      </c>
      <c r="B122" s="15"/>
      <c r="C122" s="16" t="s">
        <v>10</v>
      </c>
      <c r="D122" s="8"/>
      <c r="E122" s="8"/>
      <c r="F122" s="9"/>
      <c r="G122" s="149">
        <f>G123+G218</f>
        <v>1637223.4529999997</v>
      </c>
      <c r="H122" s="149">
        <f>H123+H218</f>
        <v>1733819.6367269999</v>
      </c>
      <c r="I122" s="149">
        <f>I123+I218</f>
        <v>1825712.0774735308</v>
      </c>
    </row>
    <row r="123" spans="1:29" ht="15.75">
      <c r="A123" s="17"/>
      <c r="B123" s="18"/>
      <c r="C123" s="48" t="s">
        <v>11</v>
      </c>
      <c r="D123" s="20"/>
      <c r="E123" s="20"/>
      <c r="F123" s="21"/>
      <c r="G123" s="150">
        <f>SUM(G124:G217)</f>
        <v>1070769.0729999999</v>
      </c>
      <c r="H123" s="198">
        <f>G123*1.059</f>
        <v>1133944.4483069999</v>
      </c>
      <c r="I123" s="198">
        <f>H123*1.053</f>
        <v>1194043.5040672708</v>
      </c>
    </row>
    <row r="124" spans="1:29" ht="47.25">
      <c r="A124" s="17"/>
      <c r="B124" s="49"/>
      <c r="C124" s="142" t="s">
        <v>35</v>
      </c>
      <c r="D124" s="143" t="s">
        <v>77</v>
      </c>
      <c r="E124" s="143">
        <v>8</v>
      </c>
      <c r="F124" s="165">
        <v>2222.9998999999998</v>
      </c>
      <c r="G124" s="146">
        <f>E124*F124</f>
        <v>17783.999199999998</v>
      </c>
      <c r="H124" s="197">
        <f>G124*1.059</f>
        <v>18833.255152799997</v>
      </c>
      <c r="I124" s="197">
        <f>H124*1.053</f>
        <v>19831.417675898396</v>
      </c>
    </row>
    <row r="125" spans="1:29" ht="47.25">
      <c r="A125" s="17"/>
      <c r="B125" s="49"/>
      <c r="C125" s="142" t="s">
        <v>37</v>
      </c>
      <c r="D125" s="143" t="s">
        <v>77</v>
      </c>
      <c r="E125" s="143">
        <v>8</v>
      </c>
      <c r="F125" s="165">
        <v>1936.9996000000001</v>
      </c>
      <c r="G125" s="146">
        <f t="shared" ref="G125:G188" si="5">E125*F125</f>
        <v>15495.996800000001</v>
      </c>
      <c r="H125" s="197">
        <f t="shared" ref="H125:H188" si="6">G125*1.059</f>
        <v>16410.260611199999</v>
      </c>
      <c r="I125" s="197">
        <f t="shared" ref="I125:I188" si="7">H125*1.053</f>
        <v>17280.004423593597</v>
      </c>
    </row>
    <row r="126" spans="1:29" ht="15.75">
      <c r="A126" s="17"/>
      <c r="B126" s="49"/>
      <c r="C126" s="142" t="s">
        <v>38</v>
      </c>
      <c r="D126" s="143" t="s">
        <v>77</v>
      </c>
      <c r="E126" s="143">
        <v>8</v>
      </c>
      <c r="F126" s="165">
        <v>4920.5020000000004</v>
      </c>
      <c r="G126" s="146">
        <f t="shared" si="5"/>
        <v>39364.016000000003</v>
      </c>
      <c r="H126" s="197">
        <f t="shared" si="6"/>
        <v>41686.492943999998</v>
      </c>
      <c r="I126" s="197">
        <f t="shared" si="7"/>
        <v>43895.877070031995</v>
      </c>
    </row>
    <row r="127" spans="1:29" ht="15.75">
      <c r="A127" s="17"/>
      <c r="B127" s="49"/>
      <c r="C127" s="142" t="s">
        <v>39</v>
      </c>
      <c r="D127" s="143" t="s">
        <v>77</v>
      </c>
      <c r="E127" s="143">
        <v>8</v>
      </c>
      <c r="F127" s="165">
        <v>6526.0048999999999</v>
      </c>
      <c r="G127" s="146">
        <f t="shared" si="5"/>
        <v>52208.039199999999</v>
      </c>
      <c r="H127" s="197">
        <f t="shared" si="6"/>
        <v>55288.313512799999</v>
      </c>
      <c r="I127" s="197">
        <f t="shared" si="7"/>
        <v>58218.594128978395</v>
      </c>
    </row>
    <row r="128" spans="1:29" ht="15.75">
      <c r="A128" s="17"/>
      <c r="B128" s="49"/>
      <c r="C128" s="142" t="s">
        <v>65</v>
      </c>
      <c r="D128" s="143" t="s">
        <v>77</v>
      </c>
      <c r="E128" s="143">
        <v>1</v>
      </c>
      <c r="F128" s="165">
        <v>4784.0020999999997</v>
      </c>
      <c r="G128" s="146">
        <f t="shared" si="5"/>
        <v>4784.0020999999997</v>
      </c>
      <c r="H128" s="197">
        <f t="shared" si="6"/>
        <v>5066.2582238999994</v>
      </c>
      <c r="I128" s="197">
        <f t="shared" si="7"/>
        <v>5334.7699097666991</v>
      </c>
    </row>
    <row r="129" spans="1:9" ht="31.5">
      <c r="A129" s="17"/>
      <c r="B129" s="49"/>
      <c r="C129" s="142" t="s">
        <v>62</v>
      </c>
      <c r="D129" s="143" t="s">
        <v>77</v>
      </c>
      <c r="E129" s="143">
        <v>5</v>
      </c>
      <c r="F129" s="165">
        <v>14975.9982</v>
      </c>
      <c r="G129" s="146">
        <f t="shared" si="5"/>
        <v>74879.990999999995</v>
      </c>
      <c r="H129" s="197">
        <f t="shared" si="6"/>
        <v>79297.910468999995</v>
      </c>
      <c r="I129" s="197">
        <f t="shared" si="7"/>
        <v>83500.699723856989</v>
      </c>
    </row>
    <row r="130" spans="1:9" ht="15.75">
      <c r="A130" s="17"/>
      <c r="B130" s="49"/>
      <c r="C130" s="142" t="s">
        <v>42</v>
      </c>
      <c r="D130" s="143" t="s">
        <v>77</v>
      </c>
      <c r="E130" s="143">
        <v>5</v>
      </c>
      <c r="F130" s="165">
        <v>4855.4994999999999</v>
      </c>
      <c r="G130" s="146">
        <f t="shared" si="5"/>
        <v>24277.497499999998</v>
      </c>
      <c r="H130" s="197">
        <f t="shared" si="6"/>
        <v>25709.869852499996</v>
      </c>
      <c r="I130" s="197">
        <f t="shared" si="7"/>
        <v>27072.492954682493</v>
      </c>
    </row>
    <row r="131" spans="1:9" ht="15.75">
      <c r="A131" s="17"/>
      <c r="B131" s="49"/>
      <c r="C131" s="142" t="s">
        <v>63</v>
      </c>
      <c r="D131" s="143" t="s">
        <v>77</v>
      </c>
      <c r="E131" s="143">
        <v>5</v>
      </c>
      <c r="F131" s="165">
        <v>7826.0014000000001</v>
      </c>
      <c r="G131" s="146">
        <f t="shared" si="5"/>
        <v>39130.006999999998</v>
      </c>
      <c r="H131" s="197">
        <f t="shared" si="6"/>
        <v>41438.677412999998</v>
      </c>
      <c r="I131" s="197">
        <f t="shared" si="7"/>
        <v>43634.927315888992</v>
      </c>
    </row>
    <row r="132" spans="1:9" ht="15.75">
      <c r="A132" s="17"/>
      <c r="B132" s="49"/>
      <c r="C132" s="142" t="s">
        <v>45</v>
      </c>
      <c r="D132" s="143" t="s">
        <v>77</v>
      </c>
      <c r="E132" s="143">
        <v>5</v>
      </c>
      <c r="F132" s="165">
        <v>8073.0002000000004</v>
      </c>
      <c r="G132" s="146">
        <f t="shared" si="5"/>
        <v>40365.001000000004</v>
      </c>
      <c r="H132" s="197">
        <f t="shared" si="6"/>
        <v>42746.536058999998</v>
      </c>
      <c r="I132" s="197">
        <f t="shared" si="7"/>
        <v>45012.102470126993</v>
      </c>
    </row>
    <row r="133" spans="1:9" ht="31.5">
      <c r="A133" s="17"/>
      <c r="B133" s="49"/>
      <c r="C133" s="142" t="s">
        <v>148</v>
      </c>
      <c r="D133" s="143" t="s">
        <v>77</v>
      </c>
      <c r="E133" s="143">
        <v>6</v>
      </c>
      <c r="F133" s="165">
        <v>4426.5043999999998</v>
      </c>
      <c r="G133" s="146">
        <f t="shared" si="5"/>
        <v>26559.026399999999</v>
      </c>
      <c r="H133" s="197">
        <f t="shared" si="6"/>
        <v>28126.008957599995</v>
      </c>
      <c r="I133" s="197">
        <f t="shared" si="7"/>
        <v>29616.687432352792</v>
      </c>
    </row>
    <row r="134" spans="1:9" ht="15.75">
      <c r="A134" s="17"/>
      <c r="B134" s="49"/>
      <c r="C134" s="142" t="s">
        <v>46</v>
      </c>
      <c r="D134" s="143" t="s">
        <v>77</v>
      </c>
      <c r="E134" s="143">
        <v>5</v>
      </c>
      <c r="F134" s="165">
        <v>6032.0073000000002</v>
      </c>
      <c r="G134" s="146">
        <f t="shared" si="5"/>
        <v>30160.036500000002</v>
      </c>
      <c r="H134" s="197">
        <f t="shared" si="6"/>
        <v>31939.478653500002</v>
      </c>
      <c r="I134" s="197">
        <f t="shared" si="7"/>
        <v>33632.271022135501</v>
      </c>
    </row>
    <row r="135" spans="1:9" ht="15.75">
      <c r="A135" s="17"/>
      <c r="B135" s="49"/>
      <c r="C135" s="142" t="s">
        <v>47</v>
      </c>
      <c r="D135" s="143" t="s">
        <v>77</v>
      </c>
      <c r="E135" s="143">
        <v>5</v>
      </c>
      <c r="F135" s="165">
        <v>2847.0025000000001</v>
      </c>
      <c r="G135" s="146">
        <f t="shared" si="5"/>
        <v>14235.012500000001</v>
      </c>
      <c r="H135" s="197">
        <f t="shared" si="6"/>
        <v>15074.878237499999</v>
      </c>
      <c r="I135" s="197">
        <f t="shared" si="7"/>
        <v>15873.846784087498</v>
      </c>
    </row>
    <row r="136" spans="1:9" ht="15.75">
      <c r="A136" s="17"/>
      <c r="B136" s="49"/>
      <c r="C136" s="142" t="s">
        <v>48</v>
      </c>
      <c r="D136" s="143" t="s">
        <v>77</v>
      </c>
      <c r="E136" s="143">
        <v>4</v>
      </c>
      <c r="F136" s="165">
        <v>4576.0047999999997</v>
      </c>
      <c r="G136" s="146">
        <f t="shared" si="5"/>
        <v>18304.019199999999</v>
      </c>
      <c r="H136" s="197">
        <f t="shared" si="6"/>
        <v>19383.956332799997</v>
      </c>
      <c r="I136" s="197">
        <f t="shared" si="7"/>
        <v>20411.306018438394</v>
      </c>
    </row>
    <row r="137" spans="1:9" ht="15.75">
      <c r="A137" s="17"/>
      <c r="B137" s="49"/>
      <c r="C137" s="142" t="s">
        <v>50</v>
      </c>
      <c r="D137" s="143" t="s">
        <v>77</v>
      </c>
      <c r="E137" s="143">
        <v>12</v>
      </c>
      <c r="F137" s="165">
        <v>2118.9958999999999</v>
      </c>
      <c r="G137" s="146">
        <f t="shared" si="5"/>
        <v>25427.950799999999</v>
      </c>
      <c r="H137" s="197">
        <f t="shared" si="6"/>
        <v>26928.199897199996</v>
      </c>
      <c r="I137" s="197">
        <f t="shared" si="7"/>
        <v>28355.394491751595</v>
      </c>
    </row>
    <row r="138" spans="1:9" ht="15.75">
      <c r="A138" s="17"/>
      <c r="B138" s="49"/>
      <c r="C138" s="142" t="s">
        <v>51</v>
      </c>
      <c r="D138" s="143" t="s">
        <v>77</v>
      </c>
      <c r="E138" s="143">
        <v>1</v>
      </c>
      <c r="F138" s="165">
        <v>1624.9983</v>
      </c>
      <c r="G138" s="146">
        <f t="shared" si="5"/>
        <v>1624.9983</v>
      </c>
      <c r="H138" s="197">
        <f t="shared" si="6"/>
        <v>1720.8731997</v>
      </c>
      <c r="I138" s="197">
        <f t="shared" si="7"/>
        <v>1812.0794792841</v>
      </c>
    </row>
    <row r="139" spans="1:9" ht="15.75">
      <c r="A139" s="17"/>
      <c r="B139" s="49"/>
      <c r="C139" s="142" t="s">
        <v>52</v>
      </c>
      <c r="D139" s="143" t="s">
        <v>77</v>
      </c>
      <c r="E139" s="143">
        <v>4</v>
      </c>
      <c r="F139" s="165">
        <v>4354.9962999999998</v>
      </c>
      <c r="G139" s="146">
        <f t="shared" si="5"/>
        <v>17419.985199999999</v>
      </c>
      <c r="H139" s="197">
        <f t="shared" si="6"/>
        <v>18447.764326799999</v>
      </c>
      <c r="I139" s="197">
        <f t="shared" si="7"/>
        <v>19425.495836120397</v>
      </c>
    </row>
    <row r="140" spans="1:9" ht="63">
      <c r="A140" s="17"/>
      <c r="B140" s="49"/>
      <c r="C140" s="142" t="s">
        <v>149</v>
      </c>
      <c r="D140" s="143" t="s">
        <v>77</v>
      </c>
      <c r="E140" s="143">
        <v>8</v>
      </c>
      <c r="F140" s="165">
        <v>2054.0041000000001</v>
      </c>
      <c r="G140" s="146">
        <f t="shared" si="5"/>
        <v>16432.032800000001</v>
      </c>
      <c r="H140" s="197">
        <f t="shared" si="6"/>
        <v>17401.5227352</v>
      </c>
      <c r="I140" s="197">
        <f t="shared" si="7"/>
        <v>18323.8034401656</v>
      </c>
    </row>
    <row r="141" spans="1:9" ht="15.75">
      <c r="A141" s="17"/>
      <c r="B141" s="49"/>
      <c r="C141" s="142" t="s">
        <v>54</v>
      </c>
      <c r="D141" s="143" t="s">
        <v>77</v>
      </c>
      <c r="E141" s="143">
        <v>2</v>
      </c>
      <c r="F141" s="165">
        <v>3438.4985000000001</v>
      </c>
      <c r="G141" s="146">
        <f t="shared" si="5"/>
        <v>6876.9970000000003</v>
      </c>
      <c r="H141" s="197">
        <f t="shared" si="6"/>
        <v>7282.7398229999999</v>
      </c>
      <c r="I141" s="197">
        <f t="shared" si="7"/>
        <v>7668.7250336189991</v>
      </c>
    </row>
    <row r="142" spans="1:9" ht="15.75">
      <c r="A142" s="17"/>
      <c r="B142" s="49"/>
      <c r="C142" s="142" t="s">
        <v>150</v>
      </c>
      <c r="D142" s="143" t="s">
        <v>77</v>
      </c>
      <c r="E142" s="143">
        <v>6</v>
      </c>
      <c r="F142" s="165">
        <v>4341.9957999999997</v>
      </c>
      <c r="G142" s="146">
        <f t="shared" si="5"/>
        <v>26051.974799999996</v>
      </c>
      <c r="H142" s="197">
        <f t="shared" si="6"/>
        <v>27589.041313199996</v>
      </c>
      <c r="I142" s="197">
        <f t="shared" si="7"/>
        <v>29051.260502799592</v>
      </c>
    </row>
    <row r="143" spans="1:9" ht="31.5">
      <c r="A143" s="17"/>
      <c r="B143" s="49"/>
      <c r="C143" s="142" t="s">
        <v>56</v>
      </c>
      <c r="D143" s="143" t="s">
        <v>77</v>
      </c>
      <c r="E143" s="143">
        <v>3</v>
      </c>
      <c r="F143" s="165">
        <v>15489.501899999999</v>
      </c>
      <c r="G143" s="146">
        <f t="shared" si="5"/>
        <v>46468.505699999994</v>
      </c>
      <c r="H143" s="197">
        <f t="shared" si="6"/>
        <v>49210.147536299992</v>
      </c>
      <c r="I143" s="197">
        <f t="shared" si="7"/>
        <v>51818.285355723885</v>
      </c>
    </row>
    <row r="144" spans="1:9" ht="15.75">
      <c r="A144" s="17"/>
      <c r="B144" s="49"/>
      <c r="C144" s="142" t="s">
        <v>57</v>
      </c>
      <c r="D144" s="143" t="s">
        <v>77</v>
      </c>
      <c r="E144" s="143">
        <v>3</v>
      </c>
      <c r="F144" s="165">
        <v>5804.4931999999999</v>
      </c>
      <c r="G144" s="146">
        <f t="shared" si="5"/>
        <v>17413.479599999999</v>
      </c>
      <c r="H144" s="197">
        <f t="shared" si="6"/>
        <v>18440.874896399997</v>
      </c>
      <c r="I144" s="197">
        <f t="shared" si="7"/>
        <v>19418.241265909197</v>
      </c>
    </row>
    <row r="145" spans="1:9" ht="15.75">
      <c r="A145" s="37"/>
      <c r="B145" s="31"/>
      <c r="C145" s="142" t="s">
        <v>58</v>
      </c>
      <c r="D145" s="143" t="s">
        <v>77</v>
      </c>
      <c r="E145" s="143">
        <v>2</v>
      </c>
      <c r="F145" s="165">
        <v>1982.5066999999999</v>
      </c>
      <c r="G145" s="146">
        <f t="shared" si="5"/>
        <v>3965.0133999999998</v>
      </c>
      <c r="H145" s="197">
        <f t="shared" si="6"/>
        <v>4198.9491905999994</v>
      </c>
      <c r="I145" s="197">
        <f t="shared" si="7"/>
        <v>4421.4934977017992</v>
      </c>
    </row>
    <row r="146" spans="1:9" ht="47.25">
      <c r="A146" s="37"/>
      <c r="B146" s="31"/>
      <c r="C146" s="142" t="s">
        <v>59</v>
      </c>
      <c r="D146" s="143" t="s">
        <v>77</v>
      </c>
      <c r="E146" s="143">
        <v>5</v>
      </c>
      <c r="F146" s="165">
        <v>7260.4957000000004</v>
      </c>
      <c r="G146" s="146">
        <f t="shared" si="5"/>
        <v>36302.478500000005</v>
      </c>
      <c r="H146" s="197">
        <f t="shared" si="6"/>
        <v>38444.324731500004</v>
      </c>
      <c r="I146" s="197">
        <f t="shared" si="7"/>
        <v>40481.8739422695</v>
      </c>
    </row>
    <row r="147" spans="1:9" ht="31.5">
      <c r="A147" s="37"/>
      <c r="B147" s="31"/>
      <c r="C147" s="142" t="s">
        <v>60</v>
      </c>
      <c r="D147" s="143" t="s">
        <v>77</v>
      </c>
      <c r="E147" s="143">
        <v>5</v>
      </c>
      <c r="F147" s="165">
        <v>7238.4002</v>
      </c>
      <c r="G147" s="146">
        <f t="shared" si="5"/>
        <v>36192.001000000004</v>
      </c>
      <c r="H147" s="197">
        <f t="shared" si="6"/>
        <v>38327.329059000003</v>
      </c>
      <c r="I147" s="197">
        <f t="shared" si="7"/>
        <v>40358.677499126999</v>
      </c>
    </row>
    <row r="148" spans="1:9" ht="31.5">
      <c r="A148" s="37"/>
      <c r="B148" s="31"/>
      <c r="C148" s="142" t="s">
        <v>61</v>
      </c>
      <c r="D148" s="143" t="s">
        <v>77</v>
      </c>
      <c r="E148" s="143">
        <v>5</v>
      </c>
      <c r="F148" s="165">
        <v>10972.0047</v>
      </c>
      <c r="G148" s="146">
        <f t="shared" si="5"/>
        <v>54860.023499999996</v>
      </c>
      <c r="H148" s="197">
        <f t="shared" si="6"/>
        <v>58096.764886499994</v>
      </c>
      <c r="I148" s="197">
        <f t="shared" si="7"/>
        <v>61175.893425484486</v>
      </c>
    </row>
    <row r="149" spans="1:9" ht="31.5">
      <c r="A149" s="37"/>
      <c r="B149" s="31"/>
      <c r="C149" s="142" t="s">
        <v>151</v>
      </c>
      <c r="D149" s="143" t="s">
        <v>77</v>
      </c>
      <c r="E149" s="143">
        <v>3</v>
      </c>
      <c r="F149" s="165">
        <v>2535.0012000000002</v>
      </c>
      <c r="G149" s="146">
        <f t="shared" si="5"/>
        <v>7605.0036</v>
      </c>
      <c r="H149" s="197">
        <f t="shared" si="6"/>
        <v>8053.6988124</v>
      </c>
      <c r="I149" s="197">
        <f t="shared" si="7"/>
        <v>8480.5448494571992</v>
      </c>
    </row>
    <row r="150" spans="1:9" ht="15.75">
      <c r="A150" s="37"/>
      <c r="B150" s="31"/>
      <c r="C150" s="142" t="s">
        <v>73</v>
      </c>
      <c r="D150" s="102" t="s">
        <v>77</v>
      </c>
      <c r="E150" s="143">
        <v>3</v>
      </c>
      <c r="F150" s="165">
        <v>3964.9920000000002</v>
      </c>
      <c r="G150" s="146">
        <f t="shared" si="5"/>
        <v>11894.976000000001</v>
      </c>
      <c r="H150" s="197">
        <f t="shared" si="6"/>
        <v>12596.779584</v>
      </c>
      <c r="I150" s="197">
        <f t="shared" si="7"/>
        <v>13264.408901952</v>
      </c>
    </row>
    <row r="151" spans="1:9" ht="15.75">
      <c r="A151" s="37"/>
      <c r="B151" s="31"/>
      <c r="C151" s="142" t="s">
        <v>152</v>
      </c>
      <c r="D151" s="102" t="s">
        <v>77</v>
      </c>
      <c r="E151" s="143">
        <v>6</v>
      </c>
      <c r="F151" s="165">
        <v>2209.9994000000002</v>
      </c>
      <c r="G151" s="146">
        <f t="shared" si="5"/>
        <v>13259.9964</v>
      </c>
      <c r="H151" s="197">
        <f t="shared" si="6"/>
        <v>14042.3361876</v>
      </c>
      <c r="I151" s="197">
        <f t="shared" si="7"/>
        <v>14786.580005542799</v>
      </c>
    </row>
    <row r="152" spans="1:9" ht="15.75">
      <c r="A152" s="37"/>
      <c r="B152" s="31"/>
      <c r="C152" s="142" t="s">
        <v>74</v>
      </c>
      <c r="D152" s="102" t="s">
        <v>77</v>
      </c>
      <c r="E152" s="143">
        <v>1</v>
      </c>
      <c r="F152" s="165">
        <v>3964.9920000000002</v>
      </c>
      <c r="G152" s="146">
        <f t="shared" si="5"/>
        <v>3964.9920000000002</v>
      </c>
      <c r="H152" s="197">
        <f t="shared" si="6"/>
        <v>4198.926528</v>
      </c>
      <c r="I152" s="197">
        <f t="shared" si="7"/>
        <v>4421.4696339839993</v>
      </c>
    </row>
    <row r="153" spans="1:9" ht="31.5">
      <c r="A153" s="37"/>
      <c r="B153" s="31"/>
      <c r="C153" s="164" t="s">
        <v>153</v>
      </c>
      <c r="D153" s="105" t="s">
        <v>77</v>
      </c>
      <c r="E153" s="105">
        <v>2</v>
      </c>
      <c r="F153" s="106">
        <v>5663</v>
      </c>
      <c r="G153" s="146">
        <f t="shared" si="5"/>
        <v>11326</v>
      </c>
      <c r="H153" s="197">
        <f t="shared" si="6"/>
        <v>11994.233999999999</v>
      </c>
      <c r="I153" s="197">
        <f t="shared" si="7"/>
        <v>12629.928401999998</v>
      </c>
    </row>
    <row r="154" spans="1:9" ht="31.5">
      <c r="A154" s="37"/>
      <c r="B154" s="31"/>
      <c r="C154" s="164" t="s">
        <v>154</v>
      </c>
      <c r="D154" s="105" t="s">
        <v>77</v>
      </c>
      <c r="E154" s="105">
        <v>1</v>
      </c>
      <c r="F154" s="106">
        <v>5105</v>
      </c>
      <c r="G154" s="146">
        <f t="shared" si="5"/>
        <v>5105</v>
      </c>
      <c r="H154" s="197">
        <f t="shared" si="6"/>
        <v>5406.1949999999997</v>
      </c>
      <c r="I154" s="197">
        <f t="shared" si="7"/>
        <v>5692.7233349999997</v>
      </c>
    </row>
    <row r="155" spans="1:9" ht="15.75">
      <c r="A155" s="37"/>
      <c r="B155" s="31"/>
      <c r="C155" s="164" t="s">
        <v>155</v>
      </c>
      <c r="D155" s="105" t="s">
        <v>77</v>
      </c>
      <c r="E155" s="105">
        <v>6</v>
      </c>
      <c r="F155" s="106">
        <v>3604.67</v>
      </c>
      <c r="G155" s="146">
        <f t="shared" si="5"/>
        <v>21628.02</v>
      </c>
      <c r="H155" s="197">
        <f t="shared" si="6"/>
        <v>22904.073179999999</v>
      </c>
      <c r="I155" s="197">
        <f t="shared" si="7"/>
        <v>24117.989058539999</v>
      </c>
    </row>
    <row r="156" spans="1:9" ht="31.5">
      <c r="A156" s="37"/>
      <c r="B156" s="31"/>
      <c r="C156" s="164" t="s">
        <v>156</v>
      </c>
      <c r="D156" s="105" t="s">
        <v>77</v>
      </c>
      <c r="E156" s="105">
        <v>10</v>
      </c>
      <c r="F156" s="106">
        <v>8803.2999999999993</v>
      </c>
      <c r="G156" s="146">
        <f t="shared" si="5"/>
        <v>88033</v>
      </c>
      <c r="H156" s="197">
        <f t="shared" si="6"/>
        <v>93226.947</v>
      </c>
      <c r="I156" s="197">
        <f t="shared" si="7"/>
        <v>98167.97519099999</v>
      </c>
    </row>
    <row r="157" spans="1:9" ht="15.75">
      <c r="A157" s="37"/>
      <c r="B157" s="31"/>
      <c r="C157" s="164" t="s">
        <v>157</v>
      </c>
      <c r="D157" s="105" t="s">
        <v>77</v>
      </c>
      <c r="E157" s="105">
        <v>2</v>
      </c>
      <c r="F157" s="106">
        <v>4390</v>
      </c>
      <c r="G157" s="146">
        <f t="shared" si="5"/>
        <v>8780</v>
      </c>
      <c r="H157" s="197">
        <f t="shared" si="6"/>
        <v>9298.0199999999986</v>
      </c>
      <c r="I157" s="197">
        <f t="shared" si="7"/>
        <v>9790.8150599999972</v>
      </c>
    </row>
    <row r="158" spans="1:9" ht="15.75">
      <c r="A158" s="37"/>
      <c r="B158" s="31"/>
      <c r="C158" s="164" t="s">
        <v>158</v>
      </c>
      <c r="D158" s="105" t="s">
        <v>159</v>
      </c>
      <c r="E158" s="105">
        <v>2</v>
      </c>
      <c r="F158" s="106">
        <v>7042.5</v>
      </c>
      <c r="G158" s="146">
        <f t="shared" si="5"/>
        <v>14085</v>
      </c>
      <c r="H158" s="197">
        <f t="shared" si="6"/>
        <v>14916.014999999999</v>
      </c>
      <c r="I158" s="197">
        <f t="shared" si="7"/>
        <v>15706.563794999998</v>
      </c>
    </row>
    <row r="159" spans="1:9" ht="47.25">
      <c r="A159" s="37"/>
      <c r="B159" s="31"/>
      <c r="C159" s="171" t="s">
        <v>160</v>
      </c>
      <c r="D159" s="172" t="s">
        <v>36</v>
      </c>
      <c r="E159" s="173">
        <v>2</v>
      </c>
      <c r="F159" s="194">
        <v>3320</v>
      </c>
      <c r="G159" s="146">
        <f t="shared" si="5"/>
        <v>6640</v>
      </c>
      <c r="H159" s="197">
        <f t="shared" si="6"/>
        <v>7031.7599999999993</v>
      </c>
      <c r="I159" s="197">
        <f t="shared" si="7"/>
        <v>7404.4432799999986</v>
      </c>
    </row>
    <row r="160" spans="1:9" ht="47.25">
      <c r="A160" s="37"/>
      <c r="B160" s="31"/>
      <c r="C160" s="171" t="s">
        <v>161</v>
      </c>
      <c r="D160" s="172" t="s">
        <v>36</v>
      </c>
      <c r="E160" s="173">
        <v>4</v>
      </c>
      <c r="F160" s="194">
        <v>2800</v>
      </c>
      <c r="G160" s="146">
        <f t="shared" si="5"/>
        <v>11200</v>
      </c>
      <c r="H160" s="197">
        <f t="shared" si="6"/>
        <v>11860.8</v>
      </c>
      <c r="I160" s="197">
        <f t="shared" si="7"/>
        <v>12489.422399999998</v>
      </c>
    </row>
    <row r="161" spans="1:9" ht="47.25">
      <c r="A161" s="37"/>
      <c r="B161" s="31"/>
      <c r="C161" s="171" t="s">
        <v>162</v>
      </c>
      <c r="D161" s="172" t="s">
        <v>36</v>
      </c>
      <c r="E161" s="173">
        <v>3</v>
      </c>
      <c r="F161" s="194">
        <v>3680</v>
      </c>
      <c r="G161" s="146">
        <f t="shared" si="5"/>
        <v>11040</v>
      </c>
      <c r="H161" s="197">
        <f t="shared" si="6"/>
        <v>11691.359999999999</v>
      </c>
      <c r="I161" s="197">
        <f t="shared" si="7"/>
        <v>12311.002079999998</v>
      </c>
    </row>
    <row r="162" spans="1:9" ht="31.5">
      <c r="A162" s="37"/>
      <c r="B162" s="31"/>
      <c r="C162" s="171" t="s">
        <v>163</v>
      </c>
      <c r="D162" s="172" t="s">
        <v>36</v>
      </c>
      <c r="E162" s="173">
        <v>2</v>
      </c>
      <c r="F162" s="194">
        <v>4160</v>
      </c>
      <c r="G162" s="146">
        <f t="shared" si="5"/>
        <v>8320</v>
      </c>
      <c r="H162" s="197">
        <f t="shared" si="6"/>
        <v>8810.8799999999992</v>
      </c>
      <c r="I162" s="197">
        <f t="shared" si="7"/>
        <v>9277.8566399999982</v>
      </c>
    </row>
    <row r="163" spans="1:9" ht="47.25">
      <c r="A163" s="37"/>
      <c r="B163" s="31"/>
      <c r="C163" s="171" t="s">
        <v>164</v>
      </c>
      <c r="D163" s="172" t="s">
        <v>36</v>
      </c>
      <c r="E163" s="173">
        <v>4</v>
      </c>
      <c r="F163" s="194">
        <v>3680</v>
      </c>
      <c r="G163" s="146">
        <f t="shared" si="5"/>
        <v>14720</v>
      </c>
      <c r="H163" s="197">
        <f t="shared" si="6"/>
        <v>15588.48</v>
      </c>
      <c r="I163" s="197">
        <f t="shared" si="7"/>
        <v>16414.669439999998</v>
      </c>
    </row>
    <row r="164" spans="1:9" ht="47.25">
      <c r="A164" s="37"/>
      <c r="B164" s="31"/>
      <c r="C164" s="171" t="s">
        <v>165</v>
      </c>
      <c r="D164" s="172" t="s">
        <v>36</v>
      </c>
      <c r="E164" s="173">
        <v>2</v>
      </c>
      <c r="F164" s="194">
        <v>3360</v>
      </c>
      <c r="G164" s="146">
        <f t="shared" si="5"/>
        <v>6720</v>
      </c>
      <c r="H164" s="197">
        <f t="shared" si="6"/>
        <v>7116.48</v>
      </c>
      <c r="I164" s="197">
        <f t="shared" si="7"/>
        <v>7493.6534399999991</v>
      </c>
    </row>
    <row r="165" spans="1:9" ht="63">
      <c r="A165" s="37"/>
      <c r="B165" s="31"/>
      <c r="C165" s="171" t="s">
        <v>166</v>
      </c>
      <c r="D165" s="172" t="s">
        <v>36</v>
      </c>
      <c r="E165" s="173">
        <v>2</v>
      </c>
      <c r="F165" s="194">
        <v>3880</v>
      </c>
      <c r="G165" s="146">
        <f t="shared" si="5"/>
        <v>7760</v>
      </c>
      <c r="H165" s="197">
        <f t="shared" si="6"/>
        <v>8217.84</v>
      </c>
      <c r="I165" s="197">
        <f t="shared" si="7"/>
        <v>8653.3855199999998</v>
      </c>
    </row>
    <row r="166" spans="1:9" ht="63">
      <c r="A166" s="37"/>
      <c r="B166" s="31"/>
      <c r="C166" s="171" t="s">
        <v>167</v>
      </c>
      <c r="D166" s="172" t="s">
        <v>36</v>
      </c>
      <c r="E166" s="173">
        <v>2</v>
      </c>
      <c r="F166" s="194">
        <v>3440</v>
      </c>
      <c r="G166" s="146">
        <f t="shared" si="5"/>
        <v>6880</v>
      </c>
      <c r="H166" s="197">
        <f t="shared" si="6"/>
        <v>7285.9199999999992</v>
      </c>
      <c r="I166" s="197">
        <f t="shared" si="7"/>
        <v>7672.0737599999984</v>
      </c>
    </row>
    <row r="167" spans="1:9" ht="47.25">
      <c r="A167" s="37"/>
      <c r="B167" s="31"/>
      <c r="C167" s="171" t="s">
        <v>168</v>
      </c>
      <c r="D167" s="172" t="s">
        <v>36</v>
      </c>
      <c r="E167" s="173">
        <v>2</v>
      </c>
      <c r="F167" s="194">
        <v>1831</v>
      </c>
      <c r="G167" s="146">
        <f t="shared" si="5"/>
        <v>3662</v>
      </c>
      <c r="H167" s="197">
        <f t="shared" si="6"/>
        <v>3878.058</v>
      </c>
      <c r="I167" s="197">
        <f t="shared" si="7"/>
        <v>4083.5950739999998</v>
      </c>
    </row>
    <row r="168" spans="1:9" ht="31.5">
      <c r="A168" s="37"/>
      <c r="B168" s="31"/>
      <c r="C168" s="174" t="s">
        <v>169</v>
      </c>
      <c r="D168" s="175" t="s">
        <v>188</v>
      </c>
      <c r="E168" s="176">
        <v>10</v>
      </c>
      <c r="F168" s="194">
        <v>560</v>
      </c>
      <c r="G168" s="146">
        <f t="shared" si="5"/>
        <v>5600</v>
      </c>
      <c r="H168" s="197">
        <f t="shared" si="6"/>
        <v>5930.4</v>
      </c>
      <c r="I168" s="197">
        <f t="shared" si="7"/>
        <v>6244.7111999999988</v>
      </c>
    </row>
    <row r="169" spans="1:9" ht="31.5">
      <c r="A169" s="37"/>
      <c r="B169" s="31"/>
      <c r="C169" s="177" t="s">
        <v>190</v>
      </c>
      <c r="D169" s="178" t="s">
        <v>36</v>
      </c>
      <c r="E169" s="178">
        <v>1</v>
      </c>
      <c r="F169" s="194">
        <v>170</v>
      </c>
      <c r="G169" s="146">
        <f t="shared" si="5"/>
        <v>170</v>
      </c>
      <c r="H169" s="197">
        <f t="shared" si="6"/>
        <v>180.03</v>
      </c>
      <c r="I169" s="197">
        <f t="shared" si="7"/>
        <v>189.57158999999999</v>
      </c>
    </row>
    <row r="170" spans="1:9" ht="47.25">
      <c r="A170" s="37"/>
      <c r="B170" s="31"/>
      <c r="C170" s="177" t="s">
        <v>191</v>
      </c>
      <c r="D170" s="178" t="s">
        <v>36</v>
      </c>
      <c r="E170" s="178">
        <v>1</v>
      </c>
      <c r="F170" s="194">
        <v>170</v>
      </c>
      <c r="G170" s="146">
        <f t="shared" si="5"/>
        <v>170</v>
      </c>
      <c r="H170" s="197">
        <f t="shared" si="6"/>
        <v>180.03</v>
      </c>
      <c r="I170" s="197">
        <f t="shared" si="7"/>
        <v>189.57158999999999</v>
      </c>
    </row>
    <row r="171" spans="1:9" ht="47.25">
      <c r="A171" s="37"/>
      <c r="B171" s="31"/>
      <c r="C171" s="177" t="s">
        <v>192</v>
      </c>
      <c r="D171" s="178" t="s">
        <v>36</v>
      </c>
      <c r="E171" s="178">
        <v>1</v>
      </c>
      <c r="F171" s="194">
        <v>170</v>
      </c>
      <c r="G171" s="146">
        <f t="shared" si="5"/>
        <v>170</v>
      </c>
      <c r="H171" s="197">
        <f t="shared" si="6"/>
        <v>180.03</v>
      </c>
      <c r="I171" s="197">
        <f t="shared" si="7"/>
        <v>189.57158999999999</v>
      </c>
    </row>
    <row r="172" spans="1:9" ht="31.5">
      <c r="A172" s="37"/>
      <c r="B172" s="31"/>
      <c r="C172" s="177" t="s">
        <v>193</v>
      </c>
      <c r="D172" s="178" t="s">
        <v>36</v>
      </c>
      <c r="E172" s="178">
        <v>1</v>
      </c>
      <c r="F172" s="194">
        <v>470</v>
      </c>
      <c r="G172" s="146">
        <f t="shared" si="5"/>
        <v>470</v>
      </c>
      <c r="H172" s="197">
        <f t="shared" si="6"/>
        <v>497.72999999999996</v>
      </c>
      <c r="I172" s="197">
        <f t="shared" si="7"/>
        <v>524.10968999999989</v>
      </c>
    </row>
    <row r="173" spans="1:9" ht="47.25">
      <c r="A173" s="37"/>
      <c r="B173" s="31"/>
      <c r="C173" s="177" t="s">
        <v>194</v>
      </c>
      <c r="D173" s="178" t="s">
        <v>188</v>
      </c>
      <c r="E173" s="178">
        <v>1</v>
      </c>
      <c r="F173" s="194">
        <v>170</v>
      </c>
      <c r="G173" s="146">
        <f t="shared" si="5"/>
        <v>170</v>
      </c>
      <c r="H173" s="197">
        <f t="shared" si="6"/>
        <v>180.03</v>
      </c>
      <c r="I173" s="197">
        <f t="shared" si="7"/>
        <v>189.57158999999999</v>
      </c>
    </row>
    <row r="174" spans="1:9" ht="47.25">
      <c r="A174" s="37"/>
      <c r="B174" s="31"/>
      <c r="C174" s="177" t="s">
        <v>195</v>
      </c>
      <c r="D174" s="178" t="s">
        <v>36</v>
      </c>
      <c r="E174" s="178">
        <v>1</v>
      </c>
      <c r="F174" s="194">
        <v>170</v>
      </c>
      <c r="G174" s="146">
        <f t="shared" si="5"/>
        <v>170</v>
      </c>
      <c r="H174" s="197">
        <f t="shared" si="6"/>
        <v>180.03</v>
      </c>
      <c r="I174" s="197">
        <f t="shared" si="7"/>
        <v>189.57158999999999</v>
      </c>
    </row>
    <row r="175" spans="1:9" ht="47.25">
      <c r="A175" s="37"/>
      <c r="B175" s="31"/>
      <c r="C175" s="177" t="s">
        <v>196</v>
      </c>
      <c r="D175" s="178" t="s">
        <v>188</v>
      </c>
      <c r="E175" s="178">
        <v>1</v>
      </c>
      <c r="F175" s="194">
        <v>170</v>
      </c>
      <c r="G175" s="146">
        <f t="shared" si="5"/>
        <v>170</v>
      </c>
      <c r="H175" s="197">
        <f t="shared" si="6"/>
        <v>180.03</v>
      </c>
      <c r="I175" s="197">
        <f t="shared" si="7"/>
        <v>189.57158999999999</v>
      </c>
    </row>
    <row r="176" spans="1:9" ht="31.5">
      <c r="A176" s="37"/>
      <c r="B176" s="31"/>
      <c r="C176" s="177" t="s">
        <v>197</v>
      </c>
      <c r="D176" s="178" t="s">
        <v>188</v>
      </c>
      <c r="E176" s="178">
        <v>2</v>
      </c>
      <c r="F176" s="194">
        <v>170</v>
      </c>
      <c r="G176" s="146">
        <f t="shared" si="5"/>
        <v>340</v>
      </c>
      <c r="H176" s="197">
        <f t="shared" si="6"/>
        <v>360.06</v>
      </c>
      <c r="I176" s="197">
        <f t="shared" si="7"/>
        <v>379.14317999999997</v>
      </c>
    </row>
    <row r="177" spans="1:9" ht="47.25">
      <c r="A177" s="37"/>
      <c r="B177" s="31"/>
      <c r="C177" s="177" t="s">
        <v>198</v>
      </c>
      <c r="D177" s="178" t="s">
        <v>36</v>
      </c>
      <c r="E177" s="178">
        <v>1</v>
      </c>
      <c r="F177" s="194">
        <v>170</v>
      </c>
      <c r="G177" s="146">
        <f t="shared" si="5"/>
        <v>170</v>
      </c>
      <c r="H177" s="197">
        <f t="shared" si="6"/>
        <v>180.03</v>
      </c>
      <c r="I177" s="197">
        <f t="shared" si="7"/>
        <v>189.57158999999999</v>
      </c>
    </row>
    <row r="178" spans="1:9" ht="47.25">
      <c r="A178" s="37"/>
      <c r="B178" s="31"/>
      <c r="C178" s="177" t="s">
        <v>199</v>
      </c>
      <c r="D178" s="178" t="s">
        <v>36</v>
      </c>
      <c r="E178" s="178">
        <v>1</v>
      </c>
      <c r="F178" s="194">
        <v>170</v>
      </c>
      <c r="G178" s="146">
        <f t="shared" si="5"/>
        <v>170</v>
      </c>
      <c r="H178" s="197">
        <f t="shared" si="6"/>
        <v>180.03</v>
      </c>
      <c r="I178" s="197">
        <f t="shared" si="7"/>
        <v>189.57158999999999</v>
      </c>
    </row>
    <row r="179" spans="1:9" ht="31.5">
      <c r="A179" s="37"/>
      <c r="B179" s="31"/>
      <c r="C179" s="177" t="s">
        <v>200</v>
      </c>
      <c r="D179" s="178" t="s">
        <v>188</v>
      </c>
      <c r="E179" s="178">
        <v>1</v>
      </c>
      <c r="F179" s="194">
        <v>170</v>
      </c>
      <c r="G179" s="146">
        <f t="shared" si="5"/>
        <v>170</v>
      </c>
      <c r="H179" s="197">
        <f t="shared" si="6"/>
        <v>180.03</v>
      </c>
      <c r="I179" s="197">
        <f t="shared" si="7"/>
        <v>189.57158999999999</v>
      </c>
    </row>
    <row r="180" spans="1:9" ht="47.25">
      <c r="A180" s="37"/>
      <c r="B180" s="31"/>
      <c r="C180" s="177" t="s">
        <v>201</v>
      </c>
      <c r="D180" s="178" t="s">
        <v>188</v>
      </c>
      <c r="E180" s="178">
        <v>1</v>
      </c>
      <c r="F180" s="194">
        <v>170</v>
      </c>
      <c r="G180" s="146">
        <f t="shared" si="5"/>
        <v>170</v>
      </c>
      <c r="H180" s="197">
        <f t="shared" si="6"/>
        <v>180.03</v>
      </c>
      <c r="I180" s="197">
        <f t="shared" si="7"/>
        <v>189.57158999999999</v>
      </c>
    </row>
    <row r="181" spans="1:9" ht="63">
      <c r="A181" s="37"/>
      <c r="B181" s="31"/>
      <c r="C181" s="177" t="s">
        <v>202</v>
      </c>
      <c r="D181" s="178" t="s">
        <v>188</v>
      </c>
      <c r="E181" s="178">
        <v>1</v>
      </c>
      <c r="F181" s="194">
        <v>170</v>
      </c>
      <c r="G181" s="146">
        <f t="shared" si="5"/>
        <v>170</v>
      </c>
      <c r="H181" s="197">
        <f t="shared" si="6"/>
        <v>180.03</v>
      </c>
      <c r="I181" s="197">
        <f t="shared" si="7"/>
        <v>189.57158999999999</v>
      </c>
    </row>
    <row r="182" spans="1:9" ht="47.25">
      <c r="A182" s="37"/>
      <c r="B182" s="31"/>
      <c r="C182" s="177" t="s">
        <v>203</v>
      </c>
      <c r="D182" s="178" t="s">
        <v>36</v>
      </c>
      <c r="E182" s="178">
        <v>1</v>
      </c>
      <c r="F182" s="194">
        <v>170</v>
      </c>
      <c r="G182" s="146">
        <f t="shared" si="5"/>
        <v>170</v>
      </c>
      <c r="H182" s="197">
        <f t="shared" si="6"/>
        <v>180.03</v>
      </c>
      <c r="I182" s="197">
        <f t="shared" si="7"/>
        <v>189.57158999999999</v>
      </c>
    </row>
    <row r="183" spans="1:9" ht="47.25">
      <c r="A183" s="37"/>
      <c r="B183" s="31"/>
      <c r="C183" s="177" t="s">
        <v>204</v>
      </c>
      <c r="D183" s="178" t="s">
        <v>36</v>
      </c>
      <c r="E183" s="178">
        <v>1</v>
      </c>
      <c r="F183" s="194">
        <v>170</v>
      </c>
      <c r="G183" s="146">
        <f t="shared" si="5"/>
        <v>170</v>
      </c>
      <c r="H183" s="197">
        <f t="shared" si="6"/>
        <v>180.03</v>
      </c>
      <c r="I183" s="197">
        <f t="shared" si="7"/>
        <v>189.57158999999999</v>
      </c>
    </row>
    <row r="184" spans="1:9" ht="47.25">
      <c r="A184" s="37"/>
      <c r="B184" s="31"/>
      <c r="C184" s="177" t="s">
        <v>205</v>
      </c>
      <c r="D184" s="178" t="s">
        <v>188</v>
      </c>
      <c r="E184" s="178">
        <v>2</v>
      </c>
      <c r="F184" s="194">
        <v>170</v>
      </c>
      <c r="G184" s="146">
        <f t="shared" si="5"/>
        <v>340</v>
      </c>
      <c r="H184" s="197">
        <f t="shared" si="6"/>
        <v>360.06</v>
      </c>
      <c r="I184" s="197">
        <f t="shared" si="7"/>
        <v>379.14317999999997</v>
      </c>
    </row>
    <row r="185" spans="1:9" ht="47.25">
      <c r="A185" s="37"/>
      <c r="B185" s="31"/>
      <c r="C185" s="177" t="s">
        <v>206</v>
      </c>
      <c r="D185" s="178" t="s">
        <v>36</v>
      </c>
      <c r="E185" s="178">
        <v>1</v>
      </c>
      <c r="F185" s="194">
        <v>170</v>
      </c>
      <c r="G185" s="146">
        <f t="shared" si="5"/>
        <v>170</v>
      </c>
      <c r="H185" s="197">
        <f t="shared" si="6"/>
        <v>180.03</v>
      </c>
      <c r="I185" s="197">
        <f t="shared" si="7"/>
        <v>189.57158999999999</v>
      </c>
    </row>
    <row r="186" spans="1:9" ht="47.25">
      <c r="A186" s="37"/>
      <c r="B186" s="31"/>
      <c r="C186" s="177" t="s">
        <v>207</v>
      </c>
      <c r="D186" s="178" t="s">
        <v>36</v>
      </c>
      <c r="E186" s="178">
        <v>1</v>
      </c>
      <c r="F186" s="194">
        <v>170</v>
      </c>
      <c r="G186" s="146">
        <f t="shared" si="5"/>
        <v>170</v>
      </c>
      <c r="H186" s="197">
        <f t="shared" si="6"/>
        <v>180.03</v>
      </c>
      <c r="I186" s="197">
        <f t="shared" si="7"/>
        <v>189.57158999999999</v>
      </c>
    </row>
    <row r="187" spans="1:9" ht="47.25">
      <c r="A187" s="37"/>
      <c r="B187" s="31"/>
      <c r="C187" s="177" t="s">
        <v>208</v>
      </c>
      <c r="D187" s="178" t="s">
        <v>36</v>
      </c>
      <c r="E187" s="178">
        <v>1</v>
      </c>
      <c r="F187" s="194">
        <v>170</v>
      </c>
      <c r="G187" s="146">
        <f t="shared" si="5"/>
        <v>170</v>
      </c>
      <c r="H187" s="197">
        <f t="shared" si="6"/>
        <v>180.03</v>
      </c>
      <c r="I187" s="197">
        <f t="shared" si="7"/>
        <v>189.57158999999999</v>
      </c>
    </row>
    <row r="188" spans="1:9" ht="47.25">
      <c r="A188" s="37"/>
      <c r="B188" s="31"/>
      <c r="C188" s="177" t="s">
        <v>209</v>
      </c>
      <c r="D188" s="178" t="s">
        <v>36</v>
      </c>
      <c r="E188" s="178">
        <v>1</v>
      </c>
      <c r="F188" s="194">
        <v>170</v>
      </c>
      <c r="G188" s="146">
        <f t="shared" si="5"/>
        <v>170</v>
      </c>
      <c r="H188" s="197">
        <f t="shared" si="6"/>
        <v>180.03</v>
      </c>
      <c r="I188" s="197">
        <f t="shared" si="7"/>
        <v>189.57158999999999</v>
      </c>
    </row>
    <row r="189" spans="1:9" ht="47.25">
      <c r="A189" s="37"/>
      <c r="B189" s="31"/>
      <c r="C189" s="177" t="s">
        <v>210</v>
      </c>
      <c r="D189" s="178" t="s">
        <v>36</v>
      </c>
      <c r="E189" s="178">
        <v>1</v>
      </c>
      <c r="F189" s="194">
        <v>170</v>
      </c>
      <c r="G189" s="146">
        <f t="shared" ref="G189:G217" si="8">E189*F189</f>
        <v>170</v>
      </c>
      <c r="H189" s="197">
        <f t="shared" ref="H189:H217" si="9">G189*1.059</f>
        <v>180.03</v>
      </c>
      <c r="I189" s="197">
        <f t="shared" ref="I189:I216" si="10">H189*1.053</f>
        <v>189.57158999999999</v>
      </c>
    </row>
    <row r="190" spans="1:9" ht="47.25">
      <c r="A190" s="37"/>
      <c r="B190" s="31"/>
      <c r="C190" s="177" t="s">
        <v>211</v>
      </c>
      <c r="D190" s="178" t="s">
        <v>36</v>
      </c>
      <c r="E190" s="178">
        <v>1</v>
      </c>
      <c r="F190" s="194">
        <v>170</v>
      </c>
      <c r="G190" s="146">
        <f t="shared" si="8"/>
        <v>170</v>
      </c>
      <c r="H190" s="197">
        <f t="shared" si="9"/>
        <v>180.03</v>
      </c>
      <c r="I190" s="197">
        <f t="shared" si="10"/>
        <v>189.57158999999999</v>
      </c>
    </row>
    <row r="191" spans="1:9" ht="47.25">
      <c r="A191" s="37"/>
      <c r="B191" s="31"/>
      <c r="C191" s="177" t="s">
        <v>212</v>
      </c>
      <c r="D191" s="179" t="s">
        <v>36</v>
      </c>
      <c r="E191" s="179">
        <v>1</v>
      </c>
      <c r="F191" s="194">
        <v>470</v>
      </c>
      <c r="G191" s="146">
        <f t="shared" si="8"/>
        <v>470</v>
      </c>
      <c r="H191" s="197">
        <f t="shared" si="9"/>
        <v>497.72999999999996</v>
      </c>
      <c r="I191" s="197">
        <f t="shared" si="10"/>
        <v>524.10968999999989</v>
      </c>
    </row>
    <row r="192" spans="1:9" ht="47.25">
      <c r="A192" s="37"/>
      <c r="B192" s="31"/>
      <c r="C192" s="177" t="s">
        <v>213</v>
      </c>
      <c r="D192" s="178" t="s">
        <v>188</v>
      </c>
      <c r="E192" s="178">
        <v>1</v>
      </c>
      <c r="F192" s="194">
        <v>170</v>
      </c>
      <c r="G192" s="146">
        <f t="shared" si="8"/>
        <v>170</v>
      </c>
      <c r="H192" s="197">
        <f t="shared" si="9"/>
        <v>180.03</v>
      </c>
      <c r="I192" s="197">
        <f t="shared" si="10"/>
        <v>189.57158999999999</v>
      </c>
    </row>
    <row r="193" spans="1:9" ht="47.25">
      <c r="A193" s="37"/>
      <c r="B193" s="31"/>
      <c r="C193" s="177" t="s">
        <v>214</v>
      </c>
      <c r="D193" s="178" t="s">
        <v>36</v>
      </c>
      <c r="E193" s="178">
        <v>1</v>
      </c>
      <c r="F193" s="194">
        <v>470</v>
      </c>
      <c r="G193" s="146">
        <f t="shared" si="8"/>
        <v>470</v>
      </c>
      <c r="H193" s="197">
        <f t="shared" si="9"/>
        <v>497.72999999999996</v>
      </c>
      <c r="I193" s="197">
        <f t="shared" si="10"/>
        <v>524.10968999999989</v>
      </c>
    </row>
    <row r="194" spans="1:9" ht="47.25">
      <c r="A194" s="37"/>
      <c r="B194" s="31"/>
      <c r="C194" s="177" t="s">
        <v>215</v>
      </c>
      <c r="D194" s="178" t="s">
        <v>36</v>
      </c>
      <c r="E194" s="178">
        <v>1</v>
      </c>
      <c r="F194" s="194">
        <v>170</v>
      </c>
      <c r="G194" s="146">
        <f t="shared" si="8"/>
        <v>170</v>
      </c>
      <c r="H194" s="197">
        <f t="shared" si="9"/>
        <v>180.03</v>
      </c>
      <c r="I194" s="197">
        <f t="shared" si="10"/>
        <v>189.57158999999999</v>
      </c>
    </row>
    <row r="195" spans="1:9" ht="47.25">
      <c r="A195" s="37"/>
      <c r="B195" s="31"/>
      <c r="C195" s="177" t="s">
        <v>216</v>
      </c>
      <c r="D195" s="178" t="s">
        <v>36</v>
      </c>
      <c r="E195" s="178">
        <v>1</v>
      </c>
      <c r="F195" s="194">
        <v>170</v>
      </c>
      <c r="G195" s="146">
        <f t="shared" si="8"/>
        <v>170</v>
      </c>
      <c r="H195" s="197">
        <f t="shared" si="9"/>
        <v>180.03</v>
      </c>
      <c r="I195" s="197">
        <f t="shared" si="10"/>
        <v>189.57158999999999</v>
      </c>
    </row>
    <row r="196" spans="1:9" ht="47.25">
      <c r="A196" s="37"/>
      <c r="B196" s="31"/>
      <c r="C196" s="177" t="s">
        <v>217</v>
      </c>
      <c r="D196" s="178" t="s">
        <v>36</v>
      </c>
      <c r="E196" s="178">
        <v>1</v>
      </c>
      <c r="F196" s="194">
        <v>170</v>
      </c>
      <c r="G196" s="146">
        <f t="shared" si="8"/>
        <v>170</v>
      </c>
      <c r="H196" s="197">
        <f t="shared" si="9"/>
        <v>180.03</v>
      </c>
      <c r="I196" s="197">
        <f t="shared" si="10"/>
        <v>189.57158999999999</v>
      </c>
    </row>
    <row r="197" spans="1:9" ht="47.25">
      <c r="A197" s="37"/>
      <c r="B197" s="31"/>
      <c r="C197" s="177" t="s">
        <v>218</v>
      </c>
      <c r="D197" s="178" t="s">
        <v>36</v>
      </c>
      <c r="E197" s="178">
        <v>1</v>
      </c>
      <c r="F197" s="194">
        <v>170</v>
      </c>
      <c r="G197" s="146">
        <f t="shared" si="8"/>
        <v>170</v>
      </c>
      <c r="H197" s="197">
        <f t="shared" si="9"/>
        <v>180.03</v>
      </c>
      <c r="I197" s="197">
        <f t="shared" si="10"/>
        <v>189.57158999999999</v>
      </c>
    </row>
    <row r="198" spans="1:9" ht="47.25">
      <c r="A198" s="37"/>
      <c r="B198" s="31"/>
      <c r="C198" s="177" t="s">
        <v>219</v>
      </c>
      <c r="D198" s="178" t="s">
        <v>36</v>
      </c>
      <c r="E198" s="178">
        <v>1</v>
      </c>
      <c r="F198" s="194">
        <v>170</v>
      </c>
      <c r="G198" s="146">
        <f t="shared" si="8"/>
        <v>170</v>
      </c>
      <c r="H198" s="197">
        <f t="shared" si="9"/>
        <v>180.03</v>
      </c>
      <c r="I198" s="197">
        <f t="shared" si="10"/>
        <v>189.57158999999999</v>
      </c>
    </row>
    <row r="199" spans="1:9" ht="47.25">
      <c r="A199" s="37"/>
      <c r="B199" s="31"/>
      <c r="C199" s="177" t="s">
        <v>220</v>
      </c>
      <c r="D199" s="178" t="s">
        <v>36</v>
      </c>
      <c r="E199" s="178">
        <v>2</v>
      </c>
      <c r="F199" s="194">
        <v>170</v>
      </c>
      <c r="G199" s="146">
        <f t="shared" si="8"/>
        <v>340</v>
      </c>
      <c r="H199" s="197">
        <f t="shared" si="9"/>
        <v>360.06</v>
      </c>
      <c r="I199" s="197">
        <f t="shared" si="10"/>
        <v>379.14317999999997</v>
      </c>
    </row>
    <row r="200" spans="1:9" ht="15.75">
      <c r="A200" s="37"/>
      <c r="B200" s="31"/>
      <c r="C200" s="177" t="s">
        <v>170</v>
      </c>
      <c r="D200" s="178" t="s">
        <v>36</v>
      </c>
      <c r="E200" s="178">
        <v>1</v>
      </c>
      <c r="F200" s="194">
        <v>470</v>
      </c>
      <c r="G200" s="146">
        <f t="shared" si="8"/>
        <v>470</v>
      </c>
      <c r="H200" s="197">
        <f t="shared" si="9"/>
        <v>497.72999999999996</v>
      </c>
      <c r="I200" s="197">
        <f t="shared" si="10"/>
        <v>524.10968999999989</v>
      </c>
    </row>
    <row r="201" spans="1:9" ht="15.75">
      <c r="A201" s="37"/>
      <c r="B201" s="31"/>
      <c r="C201" s="177" t="s">
        <v>171</v>
      </c>
      <c r="D201" s="178" t="s">
        <v>36</v>
      </c>
      <c r="E201" s="178">
        <v>1</v>
      </c>
      <c r="F201" s="194">
        <v>470</v>
      </c>
      <c r="G201" s="146">
        <f t="shared" si="8"/>
        <v>470</v>
      </c>
      <c r="H201" s="197">
        <f t="shared" si="9"/>
        <v>497.72999999999996</v>
      </c>
      <c r="I201" s="197">
        <f t="shared" si="10"/>
        <v>524.10968999999989</v>
      </c>
    </row>
    <row r="202" spans="1:9" ht="15.75">
      <c r="A202" s="37"/>
      <c r="B202" s="31"/>
      <c r="C202" s="177" t="s">
        <v>172</v>
      </c>
      <c r="D202" s="178" t="s">
        <v>189</v>
      </c>
      <c r="E202" s="178">
        <v>0.5</v>
      </c>
      <c r="F202" s="194">
        <v>1507.2</v>
      </c>
      <c r="G202" s="146">
        <f t="shared" si="8"/>
        <v>753.6</v>
      </c>
      <c r="H202" s="197">
        <f t="shared" si="9"/>
        <v>798.06240000000003</v>
      </c>
      <c r="I202" s="197">
        <f t="shared" si="10"/>
        <v>840.3597072</v>
      </c>
    </row>
    <row r="203" spans="1:9" ht="15.75">
      <c r="A203" s="37"/>
      <c r="B203" s="31"/>
      <c r="C203" s="177" t="s">
        <v>173</v>
      </c>
      <c r="D203" s="178" t="s">
        <v>189</v>
      </c>
      <c r="E203" s="180">
        <v>0.25</v>
      </c>
      <c r="F203" s="194">
        <v>2896</v>
      </c>
      <c r="G203" s="146">
        <f t="shared" si="8"/>
        <v>724</v>
      </c>
      <c r="H203" s="197">
        <f t="shared" si="9"/>
        <v>766.71600000000001</v>
      </c>
      <c r="I203" s="197">
        <f t="shared" si="10"/>
        <v>807.35194799999999</v>
      </c>
    </row>
    <row r="204" spans="1:9" ht="15.75">
      <c r="A204" s="37"/>
      <c r="B204" s="31"/>
      <c r="C204" s="177" t="s">
        <v>174</v>
      </c>
      <c r="D204" s="178" t="s">
        <v>189</v>
      </c>
      <c r="E204" s="180">
        <v>0.25</v>
      </c>
      <c r="F204" s="194">
        <v>2420</v>
      </c>
      <c r="G204" s="146">
        <f t="shared" si="8"/>
        <v>605</v>
      </c>
      <c r="H204" s="197">
        <f t="shared" si="9"/>
        <v>640.69499999999994</v>
      </c>
      <c r="I204" s="197">
        <f t="shared" si="10"/>
        <v>674.65183499999989</v>
      </c>
    </row>
    <row r="205" spans="1:9" ht="15.75">
      <c r="A205" s="37"/>
      <c r="B205" s="31"/>
      <c r="C205" s="177" t="s">
        <v>175</v>
      </c>
      <c r="D205" s="178" t="s">
        <v>189</v>
      </c>
      <c r="E205" s="178">
        <v>0.25</v>
      </c>
      <c r="F205" s="194">
        <v>21600</v>
      </c>
      <c r="G205" s="146">
        <f t="shared" si="8"/>
        <v>5400</v>
      </c>
      <c r="H205" s="197">
        <f t="shared" si="9"/>
        <v>5718.5999999999995</v>
      </c>
      <c r="I205" s="197">
        <f t="shared" si="10"/>
        <v>6021.6857999999993</v>
      </c>
    </row>
    <row r="206" spans="1:9" ht="15.75">
      <c r="A206" s="37"/>
      <c r="B206" s="31"/>
      <c r="C206" s="177" t="s">
        <v>176</v>
      </c>
      <c r="D206" s="178" t="s">
        <v>77</v>
      </c>
      <c r="E206" s="178">
        <v>5</v>
      </c>
      <c r="F206" s="195">
        <v>5459</v>
      </c>
      <c r="G206" s="146">
        <f t="shared" si="8"/>
        <v>27295</v>
      </c>
      <c r="H206" s="197">
        <f t="shared" si="9"/>
        <v>28905.404999999999</v>
      </c>
      <c r="I206" s="197">
        <f t="shared" si="10"/>
        <v>30437.391464999997</v>
      </c>
    </row>
    <row r="207" spans="1:9" ht="15.75">
      <c r="A207" s="37"/>
      <c r="B207" s="31"/>
      <c r="C207" s="177" t="s">
        <v>177</v>
      </c>
      <c r="D207" s="178" t="s">
        <v>36</v>
      </c>
      <c r="E207" s="178">
        <v>3</v>
      </c>
      <c r="F207" s="194">
        <v>1500</v>
      </c>
      <c r="G207" s="146">
        <f t="shared" si="8"/>
        <v>4500</v>
      </c>
      <c r="H207" s="197">
        <f t="shared" si="9"/>
        <v>4765.5</v>
      </c>
      <c r="I207" s="197">
        <f t="shared" si="10"/>
        <v>5018.0715</v>
      </c>
    </row>
    <row r="208" spans="1:9" ht="31.5">
      <c r="A208" s="37"/>
      <c r="B208" s="31"/>
      <c r="C208" s="177" t="s">
        <v>178</v>
      </c>
      <c r="D208" s="180" t="s">
        <v>77</v>
      </c>
      <c r="E208" s="180">
        <v>1</v>
      </c>
      <c r="F208" s="194">
        <v>1800</v>
      </c>
      <c r="G208" s="146">
        <f t="shared" si="8"/>
        <v>1800</v>
      </c>
      <c r="H208" s="197">
        <f t="shared" si="9"/>
        <v>1906.1999999999998</v>
      </c>
      <c r="I208" s="197">
        <f t="shared" si="10"/>
        <v>2007.2285999999997</v>
      </c>
    </row>
    <row r="209" spans="1:9" ht="15.75">
      <c r="A209" s="37"/>
      <c r="B209" s="31"/>
      <c r="C209" s="181" t="s">
        <v>179</v>
      </c>
      <c r="D209" s="178" t="s">
        <v>77</v>
      </c>
      <c r="E209" s="182">
        <v>13</v>
      </c>
      <c r="F209" s="194">
        <v>280</v>
      </c>
      <c r="G209" s="146">
        <f t="shared" si="8"/>
        <v>3640</v>
      </c>
      <c r="H209" s="197">
        <f t="shared" si="9"/>
        <v>3854.7599999999998</v>
      </c>
      <c r="I209" s="197">
        <f t="shared" si="10"/>
        <v>4059.0622799999996</v>
      </c>
    </row>
    <row r="210" spans="1:9" ht="63">
      <c r="A210" s="37"/>
      <c r="B210" s="31"/>
      <c r="C210" s="177" t="s">
        <v>180</v>
      </c>
      <c r="D210" s="178" t="s">
        <v>188</v>
      </c>
      <c r="E210" s="178">
        <v>1</v>
      </c>
      <c r="F210" s="194">
        <v>2520</v>
      </c>
      <c r="G210" s="146">
        <f t="shared" si="8"/>
        <v>2520</v>
      </c>
      <c r="H210" s="197">
        <f t="shared" si="9"/>
        <v>2668.68</v>
      </c>
      <c r="I210" s="197">
        <f t="shared" si="10"/>
        <v>2810.1200399999998</v>
      </c>
    </row>
    <row r="211" spans="1:9" ht="47.25">
      <c r="A211" s="37"/>
      <c r="B211" s="31"/>
      <c r="C211" s="177" t="s">
        <v>181</v>
      </c>
      <c r="D211" s="178" t="s">
        <v>188</v>
      </c>
      <c r="E211" s="178">
        <v>1</v>
      </c>
      <c r="F211" s="194">
        <v>2520</v>
      </c>
      <c r="G211" s="146">
        <f t="shared" si="8"/>
        <v>2520</v>
      </c>
      <c r="H211" s="197">
        <f t="shared" si="9"/>
        <v>2668.68</v>
      </c>
      <c r="I211" s="197">
        <f t="shared" si="10"/>
        <v>2810.1200399999998</v>
      </c>
    </row>
    <row r="212" spans="1:9" ht="63">
      <c r="A212" s="37"/>
      <c r="B212" s="31"/>
      <c r="C212" s="177" t="s">
        <v>182</v>
      </c>
      <c r="D212" s="178" t="s">
        <v>188</v>
      </c>
      <c r="E212" s="178">
        <v>1</v>
      </c>
      <c r="F212" s="194">
        <v>2520</v>
      </c>
      <c r="G212" s="146">
        <f t="shared" si="8"/>
        <v>2520</v>
      </c>
      <c r="H212" s="197">
        <f t="shared" si="9"/>
        <v>2668.68</v>
      </c>
      <c r="I212" s="197">
        <f t="shared" si="10"/>
        <v>2810.1200399999998</v>
      </c>
    </row>
    <row r="213" spans="1:9" ht="15.75">
      <c r="A213" s="37"/>
      <c r="B213" s="31"/>
      <c r="C213" s="183" t="s">
        <v>183</v>
      </c>
      <c r="D213" s="184" t="s">
        <v>36</v>
      </c>
      <c r="E213" s="185">
        <v>1</v>
      </c>
      <c r="F213" s="194">
        <v>883.2</v>
      </c>
      <c r="G213" s="146">
        <f t="shared" si="8"/>
        <v>883.2</v>
      </c>
      <c r="H213" s="197">
        <f t="shared" si="9"/>
        <v>935.30880000000002</v>
      </c>
      <c r="I213" s="197">
        <f t="shared" si="10"/>
        <v>984.88016640000001</v>
      </c>
    </row>
    <row r="214" spans="1:9" ht="15.75">
      <c r="A214" s="37"/>
      <c r="B214" s="31"/>
      <c r="C214" s="171" t="s">
        <v>184</v>
      </c>
      <c r="D214" s="186" t="s">
        <v>36</v>
      </c>
      <c r="E214" s="187">
        <v>1</v>
      </c>
      <c r="F214" s="194">
        <v>41987.199999999997</v>
      </c>
      <c r="G214" s="146">
        <f t="shared" si="8"/>
        <v>41987.199999999997</v>
      </c>
      <c r="H214" s="197">
        <f t="shared" si="9"/>
        <v>44464.444799999997</v>
      </c>
      <c r="I214" s="197">
        <f t="shared" si="10"/>
        <v>46821.060374399996</v>
      </c>
    </row>
    <row r="215" spans="1:9" ht="47.25">
      <c r="A215" s="37"/>
      <c r="B215" s="31"/>
      <c r="C215" s="188" t="s">
        <v>185</v>
      </c>
      <c r="D215" s="189" t="s">
        <v>77</v>
      </c>
      <c r="E215" s="190">
        <v>100</v>
      </c>
      <c r="F215" s="194">
        <v>8.75</v>
      </c>
      <c r="G215" s="146">
        <f t="shared" si="8"/>
        <v>875</v>
      </c>
      <c r="H215" s="197">
        <f t="shared" si="9"/>
        <v>926.625</v>
      </c>
      <c r="I215" s="197">
        <f t="shared" si="10"/>
        <v>975.7361249999999</v>
      </c>
    </row>
    <row r="216" spans="1:9" ht="31.5">
      <c r="A216" s="37"/>
      <c r="B216" s="31"/>
      <c r="C216" s="188" t="s">
        <v>186</v>
      </c>
      <c r="D216" s="191" t="s">
        <v>77</v>
      </c>
      <c r="E216" s="173">
        <v>600</v>
      </c>
      <c r="F216" s="194">
        <v>17.600000000000001</v>
      </c>
      <c r="G216" s="146">
        <f t="shared" si="8"/>
        <v>10560</v>
      </c>
      <c r="H216" s="197">
        <f t="shared" si="9"/>
        <v>11183.039999999999</v>
      </c>
      <c r="I216" s="197">
        <f t="shared" si="10"/>
        <v>11775.741119999999</v>
      </c>
    </row>
    <row r="217" spans="1:9" ht="47.25">
      <c r="A217" s="37"/>
      <c r="B217" s="31"/>
      <c r="C217" s="192" t="s">
        <v>187</v>
      </c>
      <c r="D217" s="193" t="s">
        <v>77</v>
      </c>
      <c r="E217" s="176">
        <v>200</v>
      </c>
      <c r="F217" s="194">
        <v>8.8000000000000007</v>
      </c>
      <c r="G217" s="146">
        <f t="shared" si="8"/>
        <v>1760.0000000000002</v>
      </c>
      <c r="H217" s="197">
        <f t="shared" si="9"/>
        <v>1863.8400000000001</v>
      </c>
      <c r="I217" s="197">
        <f>H217*1.053</f>
        <v>1962.6235200000001</v>
      </c>
    </row>
    <row r="218" spans="1:9" ht="15.75">
      <c r="A218" s="14" t="s">
        <v>107</v>
      </c>
      <c r="B218" s="100"/>
      <c r="C218" s="19" t="s">
        <v>106</v>
      </c>
      <c r="D218" s="42"/>
      <c r="E218" s="42"/>
      <c r="F218" s="101"/>
      <c r="G218" s="149">
        <f>SUM(G219:G228)</f>
        <v>566454.38</v>
      </c>
      <c r="H218" s="159">
        <f>G218*1.059</f>
        <v>599875.18842000002</v>
      </c>
      <c r="I218" s="159">
        <f>H218*1.053</f>
        <v>631668.57340625999</v>
      </c>
    </row>
    <row r="219" spans="1:9" ht="47.25">
      <c r="A219" s="37"/>
      <c r="B219" s="103"/>
      <c r="C219" s="104" t="s">
        <v>128</v>
      </c>
      <c r="D219" s="105" t="s">
        <v>77</v>
      </c>
      <c r="E219" s="105">
        <v>600</v>
      </c>
      <c r="F219" s="106">
        <v>210</v>
      </c>
      <c r="G219" s="152">
        <f t="shared" ref="G219:G227" si="11">E219*F219</f>
        <v>126000</v>
      </c>
      <c r="H219" s="197">
        <f>G219*1.059</f>
        <v>133434</v>
      </c>
      <c r="I219" s="197">
        <f>H219*1.053</f>
        <v>140506.00199999998</v>
      </c>
    </row>
    <row r="220" spans="1:9" ht="31.5">
      <c r="A220" s="37"/>
      <c r="B220" s="103"/>
      <c r="C220" s="104" t="s">
        <v>127</v>
      </c>
      <c r="D220" s="105" t="s">
        <v>77</v>
      </c>
      <c r="E220" s="105">
        <v>400</v>
      </c>
      <c r="F220" s="106">
        <v>369</v>
      </c>
      <c r="G220" s="152">
        <f t="shared" si="11"/>
        <v>147600</v>
      </c>
      <c r="H220" s="197">
        <f t="shared" ref="H220:H228" si="12">G220*1.059</f>
        <v>156308.4</v>
      </c>
      <c r="I220" s="197">
        <f t="shared" ref="I220:I228" si="13">H220*1.053</f>
        <v>164592.74519999998</v>
      </c>
    </row>
    <row r="221" spans="1:9" ht="31.5">
      <c r="A221" s="37"/>
      <c r="B221" s="103"/>
      <c r="C221" s="104" t="s">
        <v>130</v>
      </c>
      <c r="D221" s="105" t="s">
        <v>77</v>
      </c>
      <c r="E221" s="105">
        <v>130</v>
      </c>
      <c r="F221" s="106">
        <v>297</v>
      </c>
      <c r="G221" s="152">
        <f t="shared" si="11"/>
        <v>38610</v>
      </c>
      <c r="H221" s="197">
        <f t="shared" si="12"/>
        <v>40887.99</v>
      </c>
      <c r="I221" s="197">
        <f t="shared" si="13"/>
        <v>43055.053469999992</v>
      </c>
    </row>
    <row r="222" spans="1:9" ht="31.5">
      <c r="A222" s="37"/>
      <c r="B222" s="103"/>
      <c r="C222" s="104" t="s">
        <v>129</v>
      </c>
      <c r="D222" s="105" t="s">
        <v>77</v>
      </c>
      <c r="E222" s="105">
        <v>100</v>
      </c>
      <c r="F222" s="106">
        <v>141</v>
      </c>
      <c r="G222" s="152">
        <f t="shared" si="11"/>
        <v>14100</v>
      </c>
      <c r="H222" s="197">
        <f t="shared" si="12"/>
        <v>14931.9</v>
      </c>
      <c r="I222" s="197">
        <f t="shared" si="13"/>
        <v>15723.2907</v>
      </c>
    </row>
    <row r="223" spans="1:9" ht="63">
      <c r="A223" s="37"/>
      <c r="B223" s="103"/>
      <c r="C223" s="104" t="s">
        <v>131</v>
      </c>
      <c r="D223" s="105" t="s">
        <v>77</v>
      </c>
      <c r="E223" s="105">
        <v>300</v>
      </c>
      <c r="F223" s="106">
        <v>232.19</v>
      </c>
      <c r="G223" s="152">
        <f t="shared" si="11"/>
        <v>69657</v>
      </c>
      <c r="H223" s="197">
        <f t="shared" si="12"/>
        <v>73766.762999999992</v>
      </c>
      <c r="I223" s="197">
        <f t="shared" si="13"/>
        <v>77676.401438999994</v>
      </c>
    </row>
    <row r="224" spans="1:9" ht="78.75">
      <c r="A224" s="37"/>
      <c r="B224" s="103"/>
      <c r="C224" s="104" t="s">
        <v>132</v>
      </c>
      <c r="D224" s="105" t="s">
        <v>77</v>
      </c>
      <c r="E224" s="105">
        <v>40</v>
      </c>
      <c r="F224" s="106">
        <v>339.19</v>
      </c>
      <c r="G224" s="152">
        <f t="shared" si="11"/>
        <v>13567.6</v>
      </c>
      <c r="H224" s="197">
        <f t="shared" si="12"/>
        <v>14368.088399999999</v>
      </c>
      <c r="I224" s="197">
        <f t="shared" si="13"/>
        <v>15129.597085199997</v>
      </c>
    </row>
    <row r="225" spans="1:9" ht="47.25">
      <c r="A225" s="37"/>
      <c r="B225" s="103"/>
      <c r="C225" s="104" t="s">
        <v>133</v>
      </c>
      <c r="D225" s="105" t="s">
        <v>77</v>
      </c>
      <c r="E225" s="105">
        <v>30</v>
      </c>
      <c r="F225" s="106">
        <v>480.43</v>
      </c>
      <c r="G225" s="152">
        <f t="shared" si="11"/>
        <v>14412.9</v>
      </c>
      <c r="H225" s="197">
        <f t="shared" si="12"/>
        <v>15263.261099999998</v>
      </c>
      <c r="I225" s="197">
        <f t="shared" si="13"/>
        <v>16072.213938299998</v>
      </c>
    </row>
    <row r="226" spans="1:9" ht="78.75">
      <c r="A226" s="37"/>
      <c r="B226" s="103"/>
      <c r="C226" s="104" t="s">
        <v>134</v>
      </c>
      <c r="D226" s="105" t="s">
        <v>77</v>
      </c>
      <c r="E226" s="105">
        <v>70</v>
      </c>
      <c r="F226" s="106">
        <v>297.45999999999998</v>
      </c>
      <c r="G226" s="152">
        <f t="shared" si="11"/>
        <v>20822.199999999997</v>
      </c>
      <c r="H226" s="197">
        <f t="shared" si="12"/>
        <v>22050.709799999997</v>
      </c>
      <c r="I226" s="197">
        <f t="shared" si="13"/>
        <v>23219.397419399997</v>
      </c>
    </row>
    <row r="227" spans="1:9" ht="63">
      <c r="A227" s="37"/>
      <c r="B227" s="103"/>
      <c r="C227" s="104" t="s">
        <v>135</v>
      </c>
      <c r="D227" s="105" t="s">
        <v>77</v>
      </c>
      <c r="E227" s="105">
        <v>72</v>
      </c>
      <c r="F227" s="106">
        <v>858.14</v>
      </c>
      <c r="G227" s="152">
        <f t="shared" si="11"/>
        <v>61786.080000000002</v>
      </c>
      <c r="H227" s="197">
        <f t="shared" si="12"/>
        <v>65431.458719999995</v>
      </c>
      <c r="I227" s="197">
        <f t="shared" si="13"/>
        <v>68899.326032159996</v>
      </c>
    </row>
    <row r="228" spans="1:9" ht="78.75">
      <c r="A228" s="37"/>
      <c r="B228" s="103"/>
      <c r="C228" s="104" t="s">
        <v>136</v>
      </c>
      <c r="D228" s="105" t="s">
        <v>77</v>
      </c>
      <c r="E228" s="105">
        <v>60</v>
      </c>
      <c r="F228" s="106">
        <v>998.31</v>
      </c>
      <c r="G228" s="152">
        <f>E228*F228</f>
        <v>59898.6</v>
      </c>
      <c r="H228" s="197">
        <f t="shared" si="12"/>
        <v>63432.617399999996</v>
      </c>
      <c r="I228" s="197">
        <f t="shared" si="13"/>
        <v>66794.546122199987</v>
      </c>
    </row>
    <row r="229" spans="1:9" ht="15.75">
      <c r="A229" s="38">
        <v>2</v>
      </c>
      <c r="B229" s="107"/>
      <c r="C229" s="108" t="s">
        <v>12</v>
      </c>
      <c r="D229" s="105"/>
      <c r="E229" s="107"/>
      <c r="F229" s="106"/>
      <c r="G229" s="153">
        <f>G230</f>
        <v>3153853.5</v>
      </c>
      <c r="H229" s="153">
        <f t="shared" ref="H229:I229" si="14">H230</f>
        <v>3339930.8564999998</v>
      </c>
      <c r="I229" s="110">
        <f t="shared" si="14"/>
        <v>3516947.1918944996</v>
      </c>
    </row>
    <row r="230" spans="1:9" ht="15.75">
      <c r="A230" s="39" t="s">
        <v>101</v>
      </c>
      <c r="B230" s="103"/>
      <c r="C230" s="109" t="s">
        <v>13</v>
      </c>
      <c r="D230" s="107"/>
      <c r="E230" s="107"/>
      <c r="F230" s="110"/>
      <c r="G230" s="153">
        <f>G231+G232+G233+G239+G241</f>
        <v>3153853.5</v>
      </c>
      <c r="H230" s="198">
        <f>G230*1.059</f>
        <v>3339930.8564999998</v>
      </c>
      <c r="I230" s="198">
        <f>H230*1.053</f>
        <v>3516947.1918944996</v>
      </c>
    </row>
    <row r="231" spans="1:9" ht="15.75">
      <c r="A231" s="39"/>
      <c r="B231" s="103"/>
      <c r="C231" s="104" t="s">
        <v>17</v>
      </c>
      <c r="D231" s="105" t="s">
        <v>15</v>
      </c>
      <c r="E231" s="105">
        <v>8300</v>
      </c>
      <c r="F231" s="106">
        <v>127.37</v>
      </c>
      <c r="G231" s="153">
        <f>ROUND(F231*E231,0)</f>
        <v>1057171</v>
      </c>
      <c r="H231" s="201">
        <f>G231*1.059</f>
        <v>1119544.0889999999</v>
      </c>
      <c r="I231" s="201">
        <f>H231*1.053</f>
        <v>1178879.9257169999</v>
      </c>
    </row>
    <row r="232" spans="1:9" ht="15.75">
      <c r="A232" s="40"/>
      <c r="B232" s="103"/>
      <c r="C232" s="104" t="s">
        <v>121</v>
      </c>
      <c r="D232" s="105" t="s">
        <v>15</v>
      </c>
      <c r="E232" s="105">
        <v>7500</v>
      </c>
      <c r="F232" s="111">
        <v>127.37</v>
      </c>
      <c r="G232" s="153">
        <f>ROUND(F232*E232,0)</f>
        <v>955275</v>
      </c>
      <c r="H232" s="201">
        <f>G232*1.059</f>
        <v>1011636.225</v>
      </c>
      <c r="I232" s="201">
        <f>H232*1.053</f>
        <v>1065252.944925</v>
      </c>
    </row>
    <row r="233" spans="1:9" ht="31.5">
      <c r="A233" s="40"/>
      <c r="B233" s="103"/>
      <c r="C233" s="104" t="s">
        <v>122</v>
      </c>
      <c r="D233" s="105"/>
      <c r="E233" s="105"/>
      <c r="F233" s="111"/>
      <c r="G233" s="153">
        <f>SUM(G234:G238)</f>
        <v>84945</v>
      </c>
      <c r="H233" s="153">
        <f t="shared" ref="H233:I233" si="15">SUM(H234:H238)</f>
        <v>89956.755000000005</v>
      </c>
      <c r="I233" s="110">
        <f t="shared" si="15"/>
        <v>94724.463014999987</v>
      </c>
    </row>
    <row r="234" spans="1:9" ht="15.75">
      <c r="A234" s="40"/>
      <c r="B234" s="103"/>
      <c r="C234" s="112" t="s">
        <v>112</v>
      </c>
      <c r="D234" s="113" t="s">
        <v>15</v>
      </c>
      <c r="E234" s="113">
        <v>200</v>
      </c>
      <c r="F234" s="114">
        <v>96.15</v>
      </c>
      <c r="G234" s="154">
        <f>ROUND(F234*E234,0)</f>
        <v>19230</v>
      </c>
      <c r="H234" s="154">
        <f>G234*1.059</f>
        <v>20364.57</v>
      </c>
      <c r="I234" s="199">
        <f>H234*1.053</f>
        <v>21443.892209999998</v>
      </c>
    </row>
    <row r="235" spans="1:9" ht="15.75">
      <c r="A235" s="40"/>
      <c r="B235" s="103"/>
      <c r="C235" s="112" t="s">
        <v>113</v>
      </c>
      <c r="D235" s="113" t="s">
        <v>15</v>
      </c>
      <c r="E235" s="113">
        <v>200</v>
      </c>
      <c r="F235" s="114">
        <v>126.73</v>
      </c>
      <c r="G235" s="154">
        <f t="shared" ref="G235:G238" si="16">ROUND(F235*E235,0)</f>
        <v>25346</v>
      </c>
      <c r="H235" s="154">
        <f t="shared" ref="H235:H238" si="17">G235*1.059</f>
        <v>26841.413999999997</v>
      </c>
      <c r="I235" s="199">
        <f t="shared" ref="I235:I238" si="18">H235*1.053</f>
        <v>28264.008941999997</v>
      </c>
    </row>
    <row r="236" spans="1:9" ht="15.75">
      <c r="A236" s="40"/>
      <c r="B236" s="103"/>
      <c r="C236" s="112" t="s">
        <v>114</v>
      </c>
      <c r="D236" s="113" t="s">
        <v>15</v>
      </c>
      <c r="E236" s="113">
        <v>100</v>
      </c>
      <c r="F236" s="114">
        <v>147.02000000000001</v>
      </c>
      <c r="G236" s="154">
        <f t="shared" si="16"/>
        <v>14702</v>
      </c>
      <c r="H236" s="154">
        <f t="shared" si="17"/>
        <v>15569.418</v>
      </c>
      <c r="I236" s="199">
        <f t="shared" si="18"/>
        <v>16394.597153999999</v>
      </c>
    </row>
    <row r="237" spans="1:9" ht="15.75">
      <c r="A237" s="40"/>
      <c r="B237" s="103"/>
      <c r="C237" s="112" t="s">
        <v>115</v>
      </c>
      <c r="D237" s="113" t="s">
        <v>15</v>
      </c>
      <c r="E237" s="113">
        <v>60</v>
      </c>
      <c r="F237" s="114">
        <v>134.52000000000001</v>
      </c>
      <c r="G237" s="154">
        <f t="shared" si="16"/>
        <v>8071</v>
      </c>
      <c r="H237" s="154">
        <f t="shared" si="17"/>
        <v>8547.1890000000003</v>
      </c>
      <c r="I237" s="199">
        <f t="shared" si="18"/>
        <v>9000.190016999999</v>
      </c>
    </row>
    <row r="238" spans="1:9" ht="15.75">
      <c r="A238" s="40"/>
      <c r="B238" s="103"/>
      <c r="C238" s="112" t="s">
        <v>116</v>
      </c>
      <c r="D238" s="113" t="s">
        <v>15</v>
      </c>
      <c r="E238" s="113">
        <v>100</v>
      </c>
      <c r="F238" s="114">
        <v>175.96</v>
      </c>
      <c r="G238" s="154">
        <f t="shared" si="16"/>
        <v>17596</v>
      </c>
      <c r="H238" s="154">
        <f t="shared" si="17"/>
        <v>18634.164000000001</v>
      </c>
      <c r="I238" s="199">
        <f t="shared" si="18"/>
        <v>19621.774691999999</v>
      </c>
    </row>
    <row r="239" spans="1:9" ht="15.75">
      <c r="A239" s="39"/>
      <c r="B239" s="103"/>
      <c r="C239" s="104" t="s">
        <v>18</v>
      </c>
      <c r="D239" s="105" t="s">
        <v>15</v>
      </c>
      <c r="E239" s="105">
        <v>5350</v>
      </c>
      <c r="F239" s="111">
        <v>127.37</v>
      </c>
      <c r="G239" s="153">
        <f>E239*F239</f>
        <v>681429.5</v>
      </c>
      <c r="H239" s="202">
        <f>G239*1.059</f>
        <v>721633.84049999993</v>
      </c>
      <c r="I239" s="202">
        <f>H239*1.053</f>
        <v>759880.4340464999</v>
      </c>
    </row>
    <row r="240" spans="1:9" ht="15.75" hidden="1">
      <c r="A240" s="39"/>
      <c r="B240" s="103"/>
      <c r="C240" s="104"/>
      <c r="D240" s="105"/>
      <c r="E240" s="105"/>
      <c r="F240" s="111"/>
      <c r="G240" s="152">
        <f>ROUND(E240*F240,0)</f>
        <v>0</v>
      </c>
      <c r="H240" s="70"/>
      <c r="I240" s="70"/>
    </row>
    <row r="241" spans="1:12" ht="15.75">
      <c r="A241" s="40"/>
      <c r="B241" s="103"/>
      <c r="C241" s="104" t="s">
        <v>119</v>
      </c>
      <c r="D241" s="105" t="s">
        <v>15</v>
      </c>
      <c r="E241" s="105"/>
      <c r="F241" s="111"/>
      <c r="G241" s="153">
        <f>G242+G243</f>
        <v>375033</v>
      </c>
      <c r="H241" s="153">
        <f t="shared" ref="H241:I241" si="19">H242+H243</f>
        <v>397159.94699999999</v>
      </c>
      <c r="I241" s="110">
        <f t="shared" si="19"/>
        <v>418209.42419099994</v>
      </c>
    </row>
    <row r="242" spans="1:12" ht="15.75">
      <c r="A242" s="40"/>
      <c r="B242" s="103"/>
      <c r="C242" s="112" t="s">
        <v>117</v>
      </c>
      <c r="D242" s="113" t="s">
        <v>15</v>
      </c>
      <c r="E242" s="113">
        <v>650</v>
      </c>
      <c r="F242" s="114">
        <v>180.35</v>
      </c>
      <c r="G242" s="154">
        <f>ROUND(F242*E242,0)</f>
        <v>117228</v>
      </c>
      <c r="H242" s="200">
        <f>G242*1.059</f>
        <v>124144.45199999999</v>
      </c>
      <c r="I242" s="200">
        <f>H242*1.053</f>
        <v>130724.10795599998</v>
      </c>
    </row>
    <row r="243" spans="1:12" ht="15.75">
      <c r="A243" s="40"/>
      <c r="B243" s="103"/>
      <c r="C243" s="112" t="s">
        <v>118</v>
      </c>
      <c r="D243" s="113" t="s">
        <v>15</v>
      </c>
      <c r="E243" s="113">
        <v>1500</v>
      </c>
      <c r="F243" s="114">
        <v>171.87</v>
      </c>
      <c r="G243" s="154">
        <f>ROUND(F243*E243,0)</f>
        <v>257805</v>
      </c>
      <c r="H243" s="200">
        <f>G243*1.059</f>
        <v>273015.495</v>
      </c>
      <c r="I243" s="200">
        <f>H243*1.053</f>
        <v>287485.31623499998</v>
      </c>
    </row>
    <row r="244" spans="1:12" ht="31.5">
      <c r="A244" s="38">
        <v>3</v>
      </c>
      <c r="B244" s="115"/>
      <c r="C244" s="109" t="s">
        <v>20</v>
      </c>
      <c r="D244" s="116"/>
      <c r="E244" s="107"/>
      <c r="F244" s="106"/>
      <c r="G244" s="153">
        <f>G245+G250+G255+G259+G262</f>
        <v>6605655</v>
      </c>
      <c r="H244" s="153">
        <f t="shared" ref="H244:I244" si="20">H245+H250+H255+H259+H262</f>
        <v>6996036.7529999996</v>
      </c>
      <c r="I244" s="153">
        <f t="shared" si="20"/>
        <v>7366826.700908999</v>
      </c>
    </row>
    <row r="245" spans="1:12" ht="15.75">
      <c r="A245" s="39" t="s">
        <v>9</v>
      </c>
      <c r="B245" s="117"/>
      <c r="C245" s="118" t="s">
        <v>21</v>
      </c>
      <c r="D245" s="117"/>
      <c r="E245" s="117"/>
      <c r="F245" s="117"/>
      <c r="G245" s="155">
        <f>G246+G248+G247+G249</f>
        <v>2876178</v>
      </c>
      <c r="H245" s="159">
        <f>H246+H247+H248+H249</f>
        <v>3045872.5019999999</v>
      </c>
      <c r="I245" s="159">
        <f>I246+I247+I248+I249</f>
        <v>3207303.7446059994</v>
      </c>
    </row>
    <row r="246" spans="1:12" ht="15.75">
      <c r="A246" s="43"/>
      <c r="B246" s="115"/>
      <c r="C246" s="119" t="s">
        <v>109</v>
      </c>
      <c r="D246" s="105" t="s">
        <v>22</v>
      </c>
      <c r="E246" s="105">
        <v>371</v>
      </c>
      <c r="F246" s="120">
        <v>2546.65</v>
      </c>
      <c r="G246" s="156">
        <f>ROUND(E246*F246,0)</f>
        <v>944807</v>
      </c>
      <c r="H246" s="161">
        <f>G246*1.059</f>
        <v>1000550.6129999999</v>
      </c>
      <c r="I246" s="161">
        <f>H246*1.053</f>
        <v>1053579.7954889999</v>
      </c>
    </row>
    <row r="247" spans="1:12" ht="47.25">
      <c r="A247" s="43"/>
      <c r="B247" s="115"/>
      <c r="C247" s="119" t="s">
        <v>123</v>
      </c>
      <c r="D247" s="121" t="s">
        <v>125</v>
      </c>
      <c r="E247" s="105">
        <v>3.1328520000000002</v>
      </c>
      <c r="F247" s="120">
        <v>224938.15</v>
      </c>
      <c r="G247" s="156">
        <f>ROUND(E247*F247,0)</f>
        <v>704698</v>
      </c>
      <c r="H247" s="161">
        <f t="shared" ref="H247:H249" si="21">G247*1.059</f>
        <v>746275.18199999991</v>
      </c>
      <c r="I247" s="161">
        <f t="shared" ref="I247:I249" si="22">H247*1.053</f>
        <v>785827.76664599986</v>
      </c>
    </row>
    <row r="248" spans="1:12" ht="31.5">
      <c r="A248" s="39"/>
      <c r="B248" s="115"/>
      <c r="C248" s="119" t="s">
        <v>108</v>
      </c>
      <c r="D248" s="105" t="s">
        <v>22</v>
      </c>
      <c r="E248" s="105">
        <v>280</v>
      </c>
      <c r="F248" s="120">
        <v>2546.65</v>
      </c>
      <c r="G248" s="156">
        <f>ROUND(E248*F248,0)</f>
        <v>713062</v>
      </c>
      <c r="H248" s="161">
        <f t="shared" si="21"/>
        <v>755132.65799999994</v>
      </c>
      <c r="I248" s="161">
        <f t="shared" si="22"/>
        <v>795154.68887399987</v>
      </c>
    </row>
    <row r="249" spans="1:12" ht="63">
      <c r="A249" s="39"/>
      <c r="B249" s="115"/>
      <c r="C249" s="119" t="s">
        <v>124</v>
      </c>
      <c r="D249" s="121" t="s">
        <v>125</v>
      </c>
      <c r="E249" s="105">
        <v>2.2715879999999999</v>
      </c>
      <c r="F249" s="120">
        <v>226102.39</v>
      </c>
      <c r="G249" s="156">
        <f>ROUND(E249*F249,0)</f>
        <v>513611</v>
      </c>
      <c r="H249" s="161">
        <f t="shared" si="21"/>
        <v>543914.049</v>
      </c>
      <c r="I249" s="161">
        <f t="shared" si="22"/>
        <v>572741.49359699991</v>
      </c>
    </row>
    <row r="250" spans="1:12" ht="31.5">
      <c r="A250" s="39" t="s">
        <v>102</v>
      </c>
      <c r="B250" s="117"/>
      <c r="C250" s="122" t="s">
        <v>23</v>
      </c>
      <c r="D250" s="123"/>
      <c r="E250" s="124"/>
      <c r="F250" s="125"/>
      <c r="G250" s="155">
        <f>SUM(G251:G253)</f>
        <v>506163</v>
      </c>
      <c r="H250" s="198">
        <f>H251+H252+H253+H254</f>
        <v>536674.72499999998</v>
      </c>
      <c r="I250" s="198">
        <f>I251+I252+I253+I254</f>
        <v>565118.48542499996</v>
      </c>
    </row>
    <row r="251" spans="1:12" ht="15.75">
      <c r="A251" s="43"/>
      <c r="B251" s="115"/>
      <c r="C251" s="104" t="s">
        <v>110</v>
      </c>
      <c r="D251" s="116" t="s">
        <v>24</v>
      </c>
      <c r="E251" s="116">
        <v>5400</v>
      </c>
      <c r="F251" s="126">
        <v>30.66</v>
      </c>
      <c r="G251" s="156">
        <f>ROUND(F251*E251,0)+1</f>
        <v>165565</v>
      </c>
      <c r="H251" s="160">
        <f>G251*1.059</f>
        <v>175333.33499999999</v>
      </c>
      <c r="I251" s="160">
        <f>H251*1.053</f>
        <v>184626.00175499998</v>
      </c>
    </row>
    <row r="252" spans="1:12" ht="15.75">
      <c r="A252" s="39"/>
      <c r="B252" s="115"/>
      <c r="C252" s="104" t="s">
        <v>111</v>
      </c>
      <c r="D252" s="116" t="s">
        <v>24</v>
      </c>
      <c r="E252" s="116">
        <v>9900</v>
      </c>
      <c r="F252" s="126">
        <v>34.295999999999999</v>
      </c>
      <c r="G252" s="156">
        <f>ROUND(F252*E252,0)</f>
        <v>339530</v>
      </c>
      <c r="H252" s="160">
        <f t="shared" ref="H252:H254" si="23">G252*1.059</f>
        <v>359562.26999999996</v>
      </c>
      <c r="I252" s="160">
        <f t="shared" ref="I252:I255" si="24">H252*1.053</f>
        <v>378619.07030999992</v>
      </c>
    </row>
    <row r="253" spans="1:12" ht="31.5">
      <c r="A253" s="39"/>
      <c r="B253" s="115"/>
      <c r="C253" s="104" t="s">
        <v>126</v>
      </c>
      <c r="D253" s="116" t="s">
        <v>25</v>
      </c>
      <c r="E253" s="116">
        <v>12</v>
      </c>
      <c r="F253" s="120">
        <v>88.78</v>
      </c>
      <c r="G253" s="156">
        <f>ROUND(F253*E253,0)+3</f>
        <v>1068</v>
      </c>
      <c r="H253" s="160">
        <f t="shared" si="23"/>
        <v>1131.0119999999999</v>
      </c>
      <c r="I253" s="160">
        <f t="shared" si="24"/>
        <v>1190.9556359999999</v>
      </c>
    </row>
    <row r="254" spans="1:12" ht="31.5">
      <c r="A254" s="39"/>
      <c r="B254" s="115"/>
      <c r="C254" s="104" t="s">
        <v>126</v>
      </c>
      <c r="D254" s="116" t="s">
        <v>25</v>
      </c>
      <c r="E254" s="116">
        <v>12</v>
      </c>
      <c r="F254" s="120">
        <v>50.78</v>
      </c>
      <c r="G254" s="156">
        <f>ROUND(F254*E254,0)+3</f>
        <v>612</v>
      </c>
      <c r="H254" s="160">
        <f t="shared" si="23"/>
        <v>648.10799999999995</v>
      </c>
      <c r="I254" s="160">
        <f t="shared" si="24"/>
        <v>682.45772399999987</v>
      </c>
      <c r="L254">
        <v>2026</v>
      </c>
    </row>
    <row r="255" spans="1:12" ht="15.75">
      <c r="A255" s="39" t="s">
        <v>103</v>
      </c>
      <c r="B255" s="117"/>
      <c r="C255" s="127" t="s">
        <v>26</v>
      </c>
      <c r="D255" s="123"/>
      <c r="E255" s="124"/>
      <c r="F255" s="128"/>
      <c r="G255" s="155">
        <f>SUM(G256:G258)</f>
        <v>3108681</v>
      </c>
      <c r="H255" s="159">
        <f>H256+H257+H258</f>
        <v>3292093.179</v>
      </c>
      <c r="I255" s="159">
        <f t="shared" si="24"/>
        <v>3466574.1174869998</v>
      </c>
    </row>
    <row r="256" spans="1:12" ht="15.75">
      <c r="A256" s="43"/>
      <c r="B256" s="115"/>
      <c r="C256" s="104" t="s">
        <v>138</v>
      </c>
      <c r="D256" s="105" t="s">
        <v>139</v>
      </c>
      <c r="E256" s="105">
        <v>312000</v>
      </c>
      <c r="F256" s="129">
        <v>7.4352239999999998</v>
      </c>
      <c r="G256" s="156">
        <f>ROUND(E256*F256,0)</f>
        <v>2319790</v>
      </c>
      <c r="H256" s="160">
        <f>G256*1.059</f>
        <v>2456657.61</v>
      </c>
      <c r="I256" s="160">
        <f>H256*1.053</f>
        <v>2586860.4633299997</v>
      </c>
    </row>
    <row r="257" spans="1:10" ht="15.75">
      <c r="A257" s="39"/>
      <c r="B257" s="115"/>
      <c r="C257" s="130" t="s">
        <v>140</v>
      </c>
      <c r="D257" s="105" t="s">
        <v>139</v>
      </c>
      <c r="E257" s="105">
        <v>312000</v>
      </c>
      <c r="F257" s="129">
        <v>2.366628</v>
      </c>
      <c r="G257" s="156">
        <f>ROUND(F257*E257,0)</f>
        <v>738388</v>
      </c>
      <c r="H257" s="160">
        <f t="shared" ref="H257:H258" si="25">G257*1.059</f>
        <v>781952.89199999999</v>
      </c>
      <c r="I257" s="160">
        <f t="shared" ref="I257:I259" si="26">H257*1.053</f>
        <v>823396.39527599991</v>
      </c>
    </row>
    <row r="258" spans="1:10" ht="31.5">
      <c r="A258" s="39"/>
      <c r="B258" s="115"/>
      <c r="C258" s="104" t="s">
        <v>141</v>
      </c>
      <c r="D258" s="105" t="s">
        <v>142</v>
      </c>
      <c r="E258" s="105">
        <v>97945</v>
      </c>
      <c r="F258" s="131">
        <v>0.51562600000000003</v>
      </c>
      <c r="G258" s="156">
        <f>ROUND(E258*F258,0)</f>
        <v>50503</v>
      </c>
      <c r="H258" s="160">
        <f t="shared" si="25"/>
        <v>53482.676999999996</v>
      </c>
      <c r="I258" s="160">
        <f t="shared" si="26"/>
        <v>56317.258880999994</v>
      </c>
    </row>
    <row r="259" spans="1:10" ht="31.5">
      <c r="A259" s="39" t="s">
        <v>104</v>
      </c>
      <c r="B259" s="117"/>
      <c r="C259" s="127" t="s">
        <v>27</v>
      </c>
      <c r="D259" s="123"/>
      <c r="E259" s="124"/>
      <c r="F259" s="128"/>
      <c r="G259" s="155">
        <f>SUM(G260:G261)</f>
        <v>45895</v>
      </c>
      <c r="H259" s="159">
        <f>H260+H261</f>
        <v>48602.805</v>
      </c>
      <c r="I259" s="162">
        <f t="shared" si="26"/>
        <v>51178.753664999997</v>
      </c>
    </row>
    <row r="260" spans="1:10" ht="31.5">
      <c r="A260" s="43"/>
      <c r="B260" s="115"/>
      <c r="C260" s="104" t="s">
        <v>137</v>
      </c>
      <c r="D260" s="105" t="s">
        <v>28</v>
      </c>
      <c r="E260" s="105">
        <v>210</v>
      </c>
      <c r="F260" s="120">
        <v>217.54</v>
      </c>
      <c r="G260" s="156">
        <f>ROUND(E260*F260,0)</f>
        <v>45683</v>
      </c>
      <c r="H260" s="160">
        <f>G260*1.059</f>
        <v>48378.296999999999</v>
      </c>
      <c r="I260" s="160">
        <f>H260*1.053</f>
        <v>50942.346740999994</v>
      </c>
    </row>
    <row r="261" spans="1:10" ht="15.75">
      <c r="A261" s="39"/>
      <c r="B261" s="115"/>
      <c r="C261" s="104" t="s">
        <v>143</v>
      </c>
      <c r="D261" s="105" t="s">
        <v>25</v>
      </c>
      <c r="E261" s="105">
        <v>12</v>
      </c>
      <c r="F261" s="120">
        <v>17.649999999999999</v>
      </c>
      <c r="G261" s="156">
        <f>ROUND(E261*F261,0)</f>
        <v>212</v>
      </c>
      <c r="H261" s="160">
        <f>G261*1.059</f>
        <v>224.50799999999998</v>
      </c>
      <c r="I261" s="160">
        <f>H261*1.053</f>
        <v>236.40692399999998</v>
      </c>
    </row>
    <row r="262" spans="1:10" ht="15.75">
      <c r="A262" s="39" t="s">
        <v>144</v>
      </c>
      <c r="B262" s="115"/>
      <c r="C262" s="132" t="s">
        <v>146</v>
      </c>
      <c r="D262" s="105"/>
      <c r="E262" s="105"/>
      <c r="F262" s="120"/>
      <c r="G262" s="157">
        <f>G263</f>
        <v>68738</v>
      </c>
      <c r="H262" s="159">
        <f>H263</f>
        <v>72793.542000000001</v>
      </c>
      <c r="I262" s="159">
        <f>H262*1.053</f>
        <v>76651.599726</v>
      </c>
    </row>
    <row r="263" spans="1:10" ht="15.75">
      <c r="A263" s="39"/>
      <c r="B263" s="115"/>
      <c r="C263" s="104" t="s">
        <v>145</v>
      </c>
      <c r="D263" s="105" t="s">
        <v>147</v>
      </c>
      <c r="E263" s="105">
        <v>1250</v>
      </c>
      <c r="F263" s="120">
        <v>54.99</v>
      </c>
      <c r="G263" s="156">
        <f>E263*F263+0.5</f>
        <v>68738</v>
      </c>
      <c r="H263" s="160">
        <f>G263*1.059</f>
        <v>72793.542000000001</v>
      </c>
      <c r="I263" s="160">
        <f>H263*1.053</f>
        <v>76651.599726</v>
      </c>
    </row>
    <row r="264" spans="1:10" ht="15.75">
      <c r="A264" s="248" t="s">
        <v>105</v>
      </c>
      <c r="B264" s="115"/>
      <c r="C264" s="109" t="s">
        <v>29</v>
      </c>
      <c r="D264" s="105"/>
      <c r="E264" s="105"/>
      <c r="F264" s="106"/>
      <c r="G264" s="153">
        <f>SUM(G265:G265)</f>
        <v>275045</v>
      </c>
      <c r="H264" s="159">
        <f t="shared" ref="H264:H265" si="27">G264*1.059</f>
        <v>291272.65499999997</v>
      </c>
      <c r="I264" s="159">
        <f t="shared" ref="I264:I266" si="28">H264*1.053</f>
        <v>306710.10571499995</v>
      </c>
    </row>
    <row r="265" spans="1:10" ht="32.25" thickBot="1">
      <c r="A265" s="44"/>
      <c r="B265" s="107"/>
      <c r="C265" s="133" t="s">
        <v>30</v>
      </c>
      <c r="D265" s="105" t="s">
        <v>31</v>
      </c>
      <c r="E265" s="105">
        <v>15</v>
      </c>
      <c r="F265" s="134">
        <v>18336.330000000002</v>
      </c>
      <c r="G265" s="152">
        <f>E265*F265+0.05</f>
        <v>275045</v>
      </c>
      <c r="H265" s="203">
        <f t="shared" si="27"/>
        <v>291272.65499999997</v>
      </c>
      <c r="I265" s="203">
        <f t="shared" si="28"/>
        <v>306710.10571499995</v>
      </c>
    </row>
    <row r="266" spans="1:10" ht="19.5" thickBot="1">
      <c r="A266" s="45"/>
      <c r="B266" s="135"/>
      <c r="C266" s="136" t="s">
        <v>32</v>
      </c>
      <c r="D266" s="135"/>
      <c r="E266" s="137"/>
      <c r="F266" s="137"/>
      <c r="G266" s="158">
        <f>G264+G259+G255+G250+G245+G229+G218++G123+G262</f>
        <v>11671776.953000002</v>
      </c>
      <c r="H266" s="163">
        <f>H264+H262+H259+H255+H250+H245+H218+H123+H230</f>
        <v>12361059.901226999</v>
      </c>
      <c r="I266" s="163">
        <f t="shared" si="28"/>
        <v>13016196.075992029</v>
      </c>
      <c r="J266" s="196">
        <f>G266+H266+I266</f>
        <v>37049032.930219024</v>
      </c>
    </row>
    <row r="267" spans="1:10" ht="18.75">
      <c r="A267" s="1"/>
      <c r="B267" s="138"/>
      <c r="C267" s="139"/>
      <c r="D267" s="138"/>
      <c r="E267" s="140"/>
      <c r="F267" s="166"/>
      <c r="G267" s="141"/>
    </row>
    <row r="268" spans="1:10" ht="18.75">
      <c r="A268" s="1"/>
      <c r="B268" s="138"/>
      <c r="C268" s="139"/>
      <c r="D268" s="138"/>
      <c r="E268" s="140"/>
      <c r="F268" s="167"/>
      <c r="G268" s="141"/>
    </row>
    <row r="269" spans="1:10" ht="15.75">
      <c r="A269" s="1"/>
      <c r="B269" s="1"/>
      <c r="C269" s="2"/>
      <c r="D269" s="1"/>
      <c r="E269" s="3"/>
      <c r="F269" s="168"/>
      <c r="G269" s="46"/>
    </row>
    <row r="270" spans="1:10" ht="19.5" customHeight="1">
      <c r="A270" s="4"/>
      <c r="B270" s="4" t="s">
        <v>221</v>
      </c>
      <c r="C270" s="4"/>
      <c r="D270" s="243"/>
      <c r="E270" s="4"/>
      <c r="F270" s="169"/>
      <c r="G270" t="s">
        <v>222</v>
      </c>
    </row>
    <row r="271" spans="1:10" ht="36" customHeight="1">
      <c r="A271" s="4"/>
      <c r="B271" s="4" t="s">
        <v>223</v>
      </c>
      <c r="C271" s="4"/>
      <c r="D271" s="243"/>
      <c r="E271" s="4"/>
      <c r="F271" s="169"/>
      <c r="G271" t="s">
        <v>224</v>
      </c>
    </row>
    <row r="272" spans="1:10" ht="15.75">
      <c r="A272" s="4"/>
      <c r="B272" s="4"/>
      <c r="C272" s="4"/>
      <c r="D272" s="243"/>
      <c r="E272" s="4"/>
      <c r="F272" s="169"/>
    </row>
    <row r="273" spans="1:7" ht="15.75">
      <c r="A273" s="4"/>
      <c r="B273" s="4"/>
      <c r="C273" s="4"/>
      <c r="D273" s="243"/>
      <c r="E273" s="4"/>
      <c r="F273" s="169"/>
    </row>
    <row r="274" spans="1:7" ht="15.75">
      <c r="A274" s="4"/>
      <c r="B274" s="4"/>
      <c r="C274" s="4"/>
      <c r="D274" s="243"/>
      <c r="E274" s="4"/>
      <c r="F274" s="169"/>
    </row>
    <row r="275" spans="1:7" ht="15.75">
      <c r="A275" s="4"/>
      <c r="B275" s="4"/>
      <c r="C275" s="4"/>
      <c r="D275" s="243"/>
      <c r="E275" s="4"/>
      <c r="F275" s="169"/>
    </row>
    <row r="276" spans="1:7" ht="15.75">
      <c r="A276" s="4"/>
      <c r="B276" s="4"/>
      <c r="C276" s="4"/>
      <c r="D276" s="243"/>
      <c r="E276" s="4"/>
      <c r="F276" s="169"/>
    </row>
    <row r="277" spans="1:7" ht="15.75">
      <c r="A277" s="1"/>
      <c r="B277" s="1"/>
      <c r="C277" s="2"/>
      <c r="D277" s="244"/>
      <c r="E277" s="3"/>
      <c r="F277" s="168"/>
      <c r="G277" s="1"/>
    </row>
    <row r="278" spans="1:7">
      <c r="D278" s="245"/>
    </row>
  </sheetData>
  <protectedRanges>
    <protectedRange sqref="C95" name="Диапазон1_1_4_3_1_3_1_1_1"/>
    <protectedRange sqref="F95" name="Диапазон1_1_3_1_3_1_3_1_1_1"/>
    <protectedRange sqref="C96" name="Диапазон1_1_4_2_1_2_1_1"/>
    <protectedRange sqref="F96" name="Диапазон1_1_3_1_2_1_1_1_1"/>
    <protectedRange sqref="C102 C97" name="Диапазон1_1_4_4_1_1_1_1_1"/>
    <protectedRange sqref="F102 F97" name="Диапазон1_1_3_1_4_1_1_1_1_1"/>
    <protectedRange sqref="C98 C112 C103:C108 I104:I108" name="Диапазон1_1_4_4_1_2_1_1_1"/>
    <protectedRange sqref="F98 F103:F114" name="Диапазон1_1_3_1_4_1_2_1_1_1"/>
    <protectedRange sqref="C99" name="Диапазон1_1_4_4_1_6_1_1_1"/>
    <protectedRange sqref="F118 F99 F115" name="Диапазон1_1_3_1_4_1_6_1_1_1"/>
    <protectedRange sqref="C100" name="Диапазон1_1_4_4_1_7_1_1_1"/>
    <protectedRange sqref="F119 F100 F116" name="Диапазон1_1_3_1_4_1_7_1_1_1"/>
    <protectedRange sqref="C101 C117" name="Диапазон1_1_4_1_1_1_1"/>
    <protectedRange sqref="F120 F101 F117" name="Диапазон1_1_3_1_1_1_1_1"/>
    <protectedRange sqref="E95" name="Диапазон1_1_2_1_3_1_3_1_2_1_1"/>
    <protectedRange sqref="E96" name="Диапазон1_1_2_1_2_1_1_2_1_1"/>
    <protectedRange sqref="E102 E97" name="Диапазон1_1_2_1_4_1_1_1_2_1_1"/>
    <protectedRange sqref="E98 E103:E114 K104:K109" name="Диапазон1_1_2_1_4_1_2_1_2_1_1"/>
    <protectedRange sqref="E118 E99 E115" name="Диапазон1_1_2_1_4_1_6_1_2_1_1"/>
    <protectedRange sqref="E119 E100 E116" name="Диапазон1_1_2_1_4_1_7_1_2_1_1"/>
    <protectedRange sqref="E120 E101 E117" name="Диапазон1_1_2_1_1_1_2_1_1"/>
    <protectedRange sqref="C145" name="Диапазон1_1_4_3_1_3_1_1_1_1"/>
    <protectedRange sqref="F145" name="Диапазон1_1_3_1_3_1_3_1_1_1_1"/>
    <protectedRange sqref="C146" name="Диапазон1_1_4_2_1_2_1_1_1"/>
    <protectedRange sqref="F146" name="Диапазон1_1_3_1_2_1_1_1_1_1"/>
    <protectedRange sqref="C147 C152 C159:C217" name="Диапазон1_1_4_4_1_1_1_1_1_1"/>
    <protectedRange sqref="F147 F152 F159:F217" name="Диапазон1_1_3_1_4_1_1_1_1_1_1"/>
    <protectedRange sqref="C148" name="Диапазон1_1_4_4_1_2_1_1_1_1"/>
    <protectedRange sqref="F148" name="Диапазон1_1_3_1_4_1_2_1_1_1_1"/>
    <protectedRange sqref="C149" name="Диапазон1_1_4_4_1_6_1_1_1_1"/>
    <protectedRange sqref="F149" name="Диапазон1_1_3_1_4_1_6_1_1_1_1"/>
    <protectedRange sqref="C150" name="Диапазон1_1_4_4_1_7_1_1_1_1"/>
    <protectedRange sqref="F150" name="Диапазон1_1_3_1_4_1_7_1_1_1_1"/>
    <protectedRange sqref="C151" name="Диапазон1_1_4_1_1_1_1_1"/>
    <protectedRange sqref="F151" name="Диапазон1_1_3_1_1_1_1_1_1"/>
    <protectedRange sqref="C153:C158 C219:C228" name="Диапазон1_1_4"/>
    <protectedRange sqref="D153:D158 D219:D228" name="Диапазон1_1_1_1"/>
    <protectedRange sqref="E153:E158 E219:E228" name="Диапазон1_1_2_1"/>
    <protectedRange sqref="F153:F158 F219:G228" name="Диапазон1_1_3_1"/>
  </protectedRanges>
  <mergeCells count="1">
    <mergeCell ref="A1:F1"/>
  </mergeCells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8"/>
  <sheetViews>
    <sheetView workbookViewId="0">
      <selection activeCell="B7" sqref="B7"/>
    </sheetView>
  </sheetViews>
  <sheetFormatPr defaultRowHeight="15"/>
  <cols>
    <col min="3" max="3" width="30.28515625" customWidth="1"/>
    <col min="4" max="4" width="8.5703125" customWidth="1"/>
    <col min="7" max="7" width="11.28515625" bestFit="1" customWidth="1"/>
    <col min="8" max="8" width="10.140625" bestFit="1" customWidth="1"/>
    <col min="9" max="9" width="12.7109375" bestFit="1" customWidth="1"/>
    <col min="12" max="12" width="26" customWidth="1"/>
    <col min="16" max="16" width="11.28515625" bestFit="1" customWidth="1"/>
    <col min="17" max="17" width="10.140625" bestFit="1" customWidth="1"/>
    <col min="18" max="18" width="12.7109375" bestFit="1" customWidth="1"/>
    <col min="27" max="27" width="12.7109375" bestFit="1" customWidth="1"/>
  </cols>
  <sheetData>
    <row r="1" spans="1:27" ht="27">
      <c r="A1" s="231" t="s">
        <v>94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7" ht="15.75" thickBot="1"/>
    <row r="3" spans="1:27" ht="29.25" thickBot="1">
      <c r="A3" s="208" t="s">
        <v>96</v>
      </c>
      <c r="B3" s="209"/>
      <c r="C3" s="209"/>
      <c r="D3" s="209"/>
      <c r="E3" s="209"/>
      <c r="F3" s="209"/>
      <c r="G3" s="209"/>
      <c r="H3" s="209"/>
      <c r="I3" s="210"/>
      <c r="J3" s="218" t="s">
        <v>97</v>
      </c>
      <c r="K3" s="219"/>
      <c r="L3" s="219"/>
      <c r="M3" s="219"/>
      <c r="N3" s="219"/>
      <c r="O3" s="219"/>
      <c r="P3" s="219"/>
      <c r="Q3" s="220"/>
      <c r="R3" s="88"/>
      <c r="S3" s="225" t="s">
        <v>98</v>
      </c>
      <c r="T3" s="226"/>
      <c r="U3" s="226"/>
      <c r="V3" s="226"/>
      <c r="W3" s="226"/>
      <c r="X3" s="226"/>
      <c r="Y3" s="226"/>
      <c r="Z3" s="227"/>
      <c r="AA3" s="88"/>
    </row>
    <row r="4" spans="1:27" ht="15" customHeight="1">
      <c r="A4" s="221" t="s">
        <v>0</v>
      </c>
      <c r="B4" s="223" t="s">
        <v>1</v>
      </c>
      <c r="C4" s="211" t="s">
        <v>2</v>
      </c>
      <c r="D4" s="211" t="s">
        <v>3</v>
      </c>
      <c r="E4" s="214" t="s">
        <v>4</v>
      </c>
      <c r="F4" s="214" t="s">
        <v>5</v>
      </c>
      <c r="G4" s="214" t="s">
        <v>92</v>
      </c>
      <c r="H4" s="229" t="s">
        <v>93</v>
      </c>
      <c r="I4" s="206" t="s">
        <v>99</v>
      </c>
      <c r="J4" s="235" t="s">
        <v>0</v>
      </c>
      <c r="K4" s="223" t="s">
        <v>1</v>
      </c>
      <c r="L4" s="211" t="s">
        <v>2</v>
      </c>
      <c r="M4" s="211" t="s">
        <v>3</v>
      </c>
      <c r="N4" s="214" t="s">
        <v>4</v>
      </c>
      <c r="O4" s="214" t="s">
        <v>5</v>
      </c>
      <c r="P4" s="214" t="s">
        <v>92</v>
      </c>
      <c r="Q4" s="216" t="s">
        <v>93</v>
      </c>
      <c r="R4" s="206" t="s">
        <v>99</v>
      </c>
      <c r="S4" s="221" t="s">
        <v>0</v>
      </c>
      <c r="T4" s="223" t="s">
        <v>1</v>
      </c>
      <c r="U4" s="211" t="s">
        <v>2</v>
      </c>
      <c r="V4" s="211" t="s">
        <v>3</v>
      </c>
      <c r="W4" s="214" t="s">
        <v>4</v>
      </c>
      <c r="X4" s="214" t="s">
        <v>5</v>
      </c>
      <c r="Y4" s="214" t="s">
        <v>92</v>
      </c>
      <c r="Z4" s="216" t="s">
        <v>93</v>
      </c>
      <c r="AA4" s="206" t="s">
        <v>99</v>
      </c>
    </row>
    <row r="5" spans="1:27" ht="15.75" customHeight="1" thickBot="1">
      <c r="A5" s="237"/>
      <c r="B5" s="238"/>
      <c r="C5" s="239"/>
      <c r="D5" s="240"/>
      <c r="E5" s="228"/>
      <c r="F5" s="228"/>
      <c r="G5" s="228"/>
      <c r="H5" s="230"/>
      <c r="I5" s="207"/>
      <c r="J5" s="236"/>
      <c r="K5" s="224"/>
      <c r="L5" s="212"/>
      <c r="M5" s="213"/>
      <c r="N5" s="215"/>
      <c r="O5" s="215"/>
      <c r="P5" s="215"/>
      <c r="Q5" s="217"/>
      <c r="R5" s="207"/>
      <c r="S5" s="222"/>
      <c r="T5" s="224"/>
      <c r="U5" s="212"/>
      <c r="V5" s="213"/>
      <c r="W5" s="215"/>
      <c r="X5" s="215"/>
      <c r="Y5" s="215"/>
      <c r="Z5" s="217"/>
      <c r="AA5" s="207"/>
    </row>
    <row r="6" spans="1:27" ht="28.5">
      <c r="A6" s="232" t="s">
        <v>95</v>
      </c>
      <c r="B6" s="233"/>
      <c r="C6" s="233"/>
      <c r="D6" s="233"/>
      <c r="E6" s="233"/>
      <c r="F6" s="234"/>
      <c r="G6" s="79">
        <f>SUM(G7:G228)</f>
        <v>0</v>
      </c>
      <c r="H6" s="80">
        <f>SUM(H7:H228)</f>
        <v>0</v>
      </c>
      <c r="I6" s="87">
        <f>G6-H6</f>
        <v>0</v>
      </c>
      <c r="J6" s="86"/>
      <c r="K6" s="82"/>
      <c r="L6" s="82"/>
      <c r="M6" s="82"/>
      <c r="N6" s="82"/>
      <c r="O6" s="82"/>
      <c r="P6" s="82"/>
      <c r="Q6" s="83"/>
      <c r="R6" s="87">
        <f>P6-Q6</f>
        <v>0</v>
      </c>
      <c r="S6" s="81"/>
      <c r="T6" s="82"/>
      <c r="U6" s="82"/>
      <c r="V6" s="82"/>
      <c r="W6" s="82"/>
      <c r="X6" s="82"/>
      <c r="Y6" s="82"/>
      <c r="Z6" s="83"/>
      <c r="AA6" s="87">
        <f>Y6-Z6</f>
        <v>0</v>
      </c>
    </row>
    <row r="7" spans="1:27">
      <c r="A7" s="74"/>
      <c r="B7" s="70"/>
      <c r="C7" s="70"/>
      <c r="D7" s="70"/>
      <c r="E7" s="70"/>
      <c r="F7" s="70"/>
      <c r="G7" s="70"/>
      <c r="H7" s="71"/>
      <c r="I7" s="72">
        <f>G7-H7</f>
        <v>0</v>
      </c>
      <c r="J7" s="84"/>
      <c r="K7" s="70"/>
      <c r="L7" s="70"/>
      <c r="M7" s="70"/>
      <c r="N7" s="70"/>
      <c r="O7" s="70"/>
      <c r="P7" s="70"/>
      <c r="Q7" s="77"/>
      <c r="R7" s="72">
        <f>P7-Q7</f>
        <v>0</v>
      </c>
      <c r="S7" s="74"/>
      <c r="T7" s="70"/>
      <c r="U7" s="70"/>
      <c r="V7" s="70"/>
      <c r="W7" s="70"/>
      <c r="X7" s="70"/>
      <c r="Y7" s="70"/>
      <c r="Z7" s="77"/>
      <c r="AA7" s="72">
        <f>Y7-Z7</f>
        <v>0</v>
      </c>
    </row>
    <row r="8" spans="1:27">
      <c r="A8" s="74"/>
      <c r="B8" s="70"/>
      <c r="C8" s="70"/>
      <c r="D8" s="70"/>
      <c r="E8" s="70"/>
      <c r="F8" s="70"/>
      <c r="G8" s="70"/>
      <c r="H8" s="71"/>
      <c r="I8" s="72">
        <f t="shared" ref="I8:I71" si="0">G8-H8</f>
        <v>0</v>
      </c>
      <c r="J8" s="84"/>
      <c r="K8" s="70"/>
      <c r="L8" s="70"/>
      <c r="M8" s="70"/>
      <c r="N8" s="70"/>
      <c r="O8" s="70"/>
      <c r="P8" s="70"/>
      <c r="Q8" s="77"/>
      <c r="R8" s="72">
        <f t="shared" ref="R8:R71" si="1">P8-Q8</f>
        <v>0</v>
      </c>
      <c r="S8" s="74"/>
      <c r="T8" s="70"/>
      <c r="U8" s="70"/>
      <c r="V8" s="70"/>
      <c r="W8" s="70"/>
      <c r="X8" s="70"/>
      <c r="Y8" s="70"/>
      <c r="Z8" s="77"/>
      <c r="AA8" s="72">
        <f t="shared" ref="AA8:AA71" si="2">Y8-Z8</f>
        <v>0</v>
      </c>
    </row>
    <row r="9" spans="1:27">
      <c r="A9" s="74"/>
      <c r="B9" s="70"/>
      <c r="C9" s="70"/>
      <c r="D9" s="70"/>
      <c r="E9" s="70"/>
      <c r="F9" s="70"/>
      <c r="G9" s="70"/>
      <c r="H9" s="71"/>
      <c r="I9" s="72">
        <f t="shared" si="0"/>
        <v>0</v>
      </c>
      <c r="J9" s="84"/>
      <c r="K9" s="70"/>
      <c r="L9" s="70"/>
      <c r="M9" s="70"/>
      <c r="N9" s="70"/>
      <c r="O9" s="70"/>
      <c r="P9" s="70"/>
      <c r="Q9" s="77"/>
      <c r="R9" s="72">
        <f t="shared" si="1"/>
        <v>0</v>
      </c>
      <c r="S9" s="74"/>
      <c r="T9" s="70"/>
      <c r="U9" s="70"/>
      <c r="V9" s="70"/>
      <c r="W9" s="70"/>
      <c r="X9" s="70"/>
      <c r="Y9" s="70"/>
      <c r="Z9" s="77"/>
      <c r="AA9" s="72">
        <f t="shared" si="2"/>
        <v>0</v>
      </c>
    </row>
    <row r="10" spans="1:27">
      <c r="A10" s="74"/>
      <c r="B10" s="70"/>
      <c r="C10" s="70"/>
      <c r="D10" s="70"/>
      <c r="E10" s="70"/>
      <c r="F10" s="70"/>
      <c r="G10" s="70"/>
      <c r="H10" s="71"/>
      <c r="I10" s="72">
        <f t="shared" si="0"/>
        <v>0</v>
      </c>
      <c r="J10" s="84"/>
      <c r="K10" s="70"/>
      <c r="L10" s="70"/>
      <c r="M10" s="70"/>
      <c r="N10" s="70"/>
      <c r="O10" s="70"/>
      <c r="P10" s="70"/>
      <c r="Q10" s="77"/>
      <c r="R10" s="72">
        <f t="shared" si="1"/>
        <v>0</v>
      </c>
      <c r="S10" s="74"/>
      <c r="T10" s="70"/>
      <c r="U10" s="70"/>
      <c r="V10" s="70"/>
      <c r="W10" s="70"/>
      <c r="X10" s="70"/>
      <c r="Y10" s="70"/>
      <c r="Z10" s="77"/>
      <c r="AA10" s="72">
        <f t="shared" si="2"/>
        <v>0</v>
      </c>
    </row>
    <row r="11" spans="1:27">
      <c r="A11" s="74"/>
      <c r="B11" s="70"/>
      <c r="C11" s="70"/>
      <c r="D11" s="70"/>
      <c r="E11" s="70"/>
      <c r="F11" s="70"/>
      <c r="G11" s="70"/>
      <c r="H11" s="71"/>
      <c r="I11" s="72">
        <f t="shared" si="0"/>
        <v>0</v>
      </c>
      <c r="J11" s="84"/>
      <c r="K11" s="70"/>
      <c r="L11" s="70"/>
      <c r="M11" s="70"/>
      <c r="N11" s="70"/>
      <c r="O11" s="70"/>
      <c r="P11" s="70"/>
      <c r="Q11" s="77"/>
      <c r="R11" s="72">
        <f t="shared" si="1"/>
        <v>0</v>
      </c>
      <c r="S11" s="74"/>
      <c r="T11" s="70"/>
      <c r="U11" s="70"/>
      <c r="V11" s="70"/>
      <c r="W11" s="70"/>
      <c r="X11" s="70"/>
      <c r="Y11" s="70"/>
      <c r="Z11" s="77"/>
      <c r="AA11" s="72">
        <f t="shared" si="2"/>
        <v>0</v>
      </c>
    </row>
    <row r="12" spans="1:27">
      <c r="A12" s="74"/>
      <c r="B12" s="70"/>
      <c r="C12" s="70"/>
      <c r="D12" s="70"/>
      <c r="E12" s="70"/>
      <c r="F12" s="70"/>
      <c r="G12" s="70"/>
      <c r="H12" s="71"/>
      <c r="I12" s="72">
        <f t="shared" si="0"/>
        <v>0</v>
      </c>
      <c r="J12" s="84"/>
      <c r="K12" s="70"/>
      <c r="L12" s="70"/>
      <c r="M12" s="70"/>
      <c r="N12" s="70"/>
      <c r="O12" s="70"/>
      <c r="P12" s="70"/>
      <c r="Q12" s="77"/>
      <c r="R12" s="72">
        <f t="shared" si="1"/>
        <v>0</v>
      </c>
      <c r="S12" s="74"/>
      <c r="T12" s="70"/>
      <c r="U12" s="70"/>
      <c r="V12" s="70"/>
      <c r="W12" s="70"/>
      <c r="X12" s="70"/>
      <c r="Y12" s="70"/>
      <c r="Z12" s="77"/>
      <c r="AA12" s="72">
        <f t="shared" si="2"/>
        <v>0</v>
      </c>
    </row>
    <row r="13" spans="1:27">
      <c r="A13" s="74"/>
      <c r="B13" s="70"/>
      <c r="C13" s="70"/>
      <c r="D13" s="70"/>
      <c r="E13" s="70"/>
      <c r="F13" s="70"/>
      <c r="G13" s="70"/>
      <c r="H13" s="71"/>
      <c r="I13" s="72">
        <f t="shared" si="0"/>
        <v>0</v>
      </c>
      <c r="J13" s="84"/>
      <c r="K13" s="70"/>
      <c r="L13" s="70"/>
      <c r="M13" s="70"/>
      <c r="N13" s="70"/>
      <c r="O13" s="70"/>
      <c r="P13" s="70"/>
      <c r="Q13" s="77"/>
      <c r="R13" s="72">
        <f t="shared" si="1"/>
        <v>0</v>
      </c>
      <c r="S13" s="74"/>
      <c r="T13" s="70"/>
      <c r="U13" s="70"/>
      <c r="V13" s="70"/>
      <c r="W13" s="70"/>
      <c r="X13" s="70"/>
      <c r="Y13" s="70"/>
      <c r="Z13" s="77"/>
      <c r="AA13" s="72">
        <f t="shared" si="2"/>
        <v>0</v>
      </c>
    </row>
    <row r="14" spans="1:27">
      <c r="A14" s="74"/>
      <c r="B14" s="70"/>
      <c r="C14" s="70"/>
      <c r="D14" s="70"/>
      <c r="E14" s="70"/>
      <c r="F14" s="70"/>
      <c r="G14" s="70"/>
      <c r="H14" s="71"/>
      <c r="I14" s="72">
        <f t="shared" si="0"/>
        <v>0</v>
      </c>
      <c r="J14" s="84"/>
      <c r="K14" s="70"/>
      <c r="L14" s="70"/>
      <c r="M14" s="70"/>
      <c r="N14" s="70"/>
      <c r="O14" s="70"/>
      <c r="P14" s="70"/>
      <c r="Q14" s="77"/>
      <c r="R14" s="72">
        <f t="shared" si="1"/>
        <v>0</v>
      </c>
      <c r="S14" s="74"/>
      <c r="T14" s="70"/>
      <c r="U14" s="70"/>
      <c r="V14" s="70"/>
      <c r="W14" s="70"/>
      <c r="X14" s="70"/>
      <c r="Y14" s="70"/>
      <c r="Z14" s="77"/>
      <c r="AA14" s="72">
        <f t="shared" si="2"/>
        <v>0</v>
      </c>
    </row>
    <row r="15" spans="1:27">
      <c r="A15" s="74"/>
      <c r="B15" s="70"/>
      <c r="C15" s="70"/>
      <c r="D15" s="70"/>
      <c r="E15" s="70"/>
      <c r="F15" s="70"/>
      <c r="G15" s="70"/>
      <c r="H15" s="71"/>
      <c r="I15" s="72">
        <f t="shared" si="0"/>
        <v>0</v>
      </c>
      <c r="J15" s="84"/>
      <c r="K15" s="70"/>
      <c r="L15" s="70"/>
      <c r="M15" s="70"/>
      <c r="N15" s="70"/>
      <c r="O15" s="70"/>
      <c r="P15" s="70"/>
      <c r="Q15" s="77"/>
      <c r="R15" s="72">
        <f t="shared" si="1"/>
        <v>0</v>
      </c>
      <c r="S15" s="74"/>
      <c r="T15" s="70"/>
      <c r="U15" s="70"/>
      <c r="V15" s="70"/>
      <c r="W15" s="70"/>
      <c r="X15" s="70"/>
      <c r="Y15" s="70"/>
      <c r="Z15" s="77"/>
      <c r="AA15" s="72">
        <f t="shared" si="2"/>
        <v>0</v>
      </c>
    </row>
    <row r="16" spans="1:27">
      <c r="A16" s="74"/>
      <c r="B16" s="70"/>
      <c r="C16" s="70"/>
      <c r="D16" s="70"/>
      <c r="E16" s="70"/>
      <c r="F16" s="70"/>
      <c r="G16" s="70"/>
      <c r="H16" s="71"/>
      <c r="I16" s="72">
        <f t="shared" si="0"/>
        <v>0</v>
      </c>
      <c r="J16" s="84"/>
      <c r="K16" s="70"/>
      <c r="L16" s="70"/>
      <c r="M16" s="70"/>
      <c r="N16" s="70"/>
      <c r="O16" s="70"/>
      <c r="P16" s="70"/>
      <c r="Q16" s="77"/>
      <c r="R16" s="72">
        <f t="shared" si="1"/>
        <v>0</v>
      </c>
      <c r="S16" s="74"/>
      <c r="T16" s="70"/>
      <c r="U16" s="70"/>
      <c r="V16" s="70"/>
      <c r="W16" s="70"/>
      <c r="X16" s="70"/>
      <c r="Y16" s="70"/>
      <c r="Z16" s="77"/>
      <c r="AA16" s="72">
        <f t="shared" si="2"/>
        <v>0</v>
      </c>
    </row>
    <row r="17" spans="1:27">
      <c r="A17" s="74"/>
      <c r="B17" s="70"/>
      <c r="C17" s="70"/>
      <c r="D17" s="70"/>
      <c r="E17" s="70"/>
      <c r="F17" s="70"/>
      <c r="G17" s="70"/>
      <c r="H17" s="71"/>
      <c r="I17" s="72">
        <f t="shared" si="0"/>
        <v>0</v>
      </c>
      <c r="J17" s="84"/>
      <c r="K17" s="70"/>
      <c r="L17" s="70"/>
      <c r="M17" s="70"/>
      <c r="N17" s="70"/>
      <c r="O17" s="70"/>
      <c r="P17" s="70"/>
      <c r="Q17" s="77"/>
      <c r="R17" s="72">
        <f t="shared" si="1"/>
        <v>0</v>
      </c>
      <c r="S17" s="74"/>
      <c r="T17" s="70"/>
      <c r="U17" s="70"/>
      <c r="V17" s="70"/>
      <c r="W17" s="70"/>
      <c r="X17" s="70"/>
      <c r="Y17" s="70"/>
      <c r="Z17" s="77"/>
      <c r="AA17" s="72">
        <f t="shared" si="2"/>
        <v>0</v>
      </c>
    </row>
    <row r="18" spans="1:27">
      <c r="A18" s="74"/>
      <c r="B18" s="70"/>
      <c r="C18" s="70"/>
      <c r="D18" s="70"/>
      <c r="E18" s="70"/>
      <c r="F18" s="70"/>
      <c r="G18" s="70"/>
      <c r="H18" s="71"/>
      <c r="I18" s="72">
        <f t="shared" si="0"/>
        <v>0</v>
      </c>
      <c r="J18" s="84"/>
      <c r="K18" s="70"/>
      <c r="L18" s="70"/>
      <c r="M18" s="70"/>
      <c r="N18" s="70"/>
      <c r="O18" s="70"/>
      <c r="P18" s="70"/>
      <c r="Q18" s="77"/>
      <c r="R18" s="72">
        <f t="shared" si="1"/>
        <v>0</v>
      </c>
      <c r="S18" s="74"/>
      <c r="T18" s="70"/>
      <c r="U18" s="70"/>
      <c r="V18" s="70"/>
      <c r="W18" s="70"/>
      <c r="X18" s="70"/>
      <c r="Y18" s="70"/>
      <c r="Z18" s="77"/>
      <c r="AA18" s="72">
        <f t="shared" si="2"/>
        <v>0</v>
      </c>
    </row>
    <row r="19" spans="1:27">
      <c r="A19" s="74"/>
      <c r="B19" s="70"/>
      <c r="C19" s="70"/>
      <c r="D19" s="70"/>
      <c r="E19" s="70"/>
      <c r="F19" s="70"/>
      <c r="G19" s="70"/>
      <c r="H19" s="71"/>
      <c r="I19" s="72">
        <f t="shared" si="0"/>
        <v>0</v>
      </c>
      <c r="J19" s="84"/>
      <c r="K19" s="70"/>
      <c r="L19" s="70"/>
      <c r="M19" s="70"/>
      <c r="N19" s="70"/>
      <c r="O19" s="70"/>
      <c r="P19" s="70"/>
      <c r="Q19" s="77"/>
      <c r="R19" s="72">
        <f t="shared" si="1"/>
        <v>0</v>
      </c>
      <c r="S19" s="74"/>
      <c r="T19" s="70"/>
      <c r="U19" s="70"/>
      <c r="V19" s="70"/>
      <c r="W19" s="70"/>
      <c r="X19" s="70"/>
      <c r="Y19" s="70"/>
      <c r="Z19" s="77"/>
      <c r="AA19" s="72">
        <f t="shared" si="2"/>
        <v>0</v>
      </c>
    </row>
    <row r="20" spans="1:27">
      <c r="A20" s="74"/>
      <c r="B20" s="70"/>
      <c r="C20" s="70"/>
      <c r="D20" s="70"/>
      <c r="E20" s="70"/>
      <c r="F20" s="70"/>
      <c r="G20" s="70"/>
      <c r="H20" s="71"/>
      <c r="I20" s="72">
        <f t="shared" si="0"/>
        <v>0</v>
      </c>
      <c r="J20" s="84"/>
      <c r="K20" s="70"/>
      <c r="L20" s="70"/>
      <c r="M20" s="70"/>
      <c r="N20" s="70"/>
      <c r="O20" s="70"/>
      <c r="P20" s="70"/>
      <c r="Q20" s="77"/>
      <c r="R20" s="72">
        <f t="shared" si="1"/>
        <v>0</v>
      </c>
      <c r="S20" s="74"/>
      <c r="T20" s="70"/>
      <c r="U20" s="70"/>
      <c r="V20" s="70"/>
      <c r="W20" s="70"/>
      <c r="X20" s="70"/>
      <c r="Y20" s="70"/>
      <c r="Z20" s="77"/>
      <c r="AA20" s="72">
        <f t="shared" si="2"/>
        <v>0</v>
      </c>
    </row>
    <row r="21" spans="1:27">
      <c r="A21" s="74"/>
      <c r="B21" s="70"/>
      <c r="C21" s="70"/>
      <c r="D21" s="70"/>
      <c r="E21" s="70"/>
      <c r="F21" s="70"/>
      <c r="G21" s="70"/>
      <c r="H21" s="71"/>
      <c r="I21" s="72">
        <f t="shared" si="0"/>
        <v>0</v>
      </c>
      <c r="J21" s="84"/>
      <c r="K21" s="70"/>
      <c r="L21" s="70"/>
      <c r="M21" s="70"/>
      <c r="N21" s="70"/>
      <c r="O21" s="70"/>
      <c r="P21" s="70"/>
      <c r="Q21" s="77"/>
      <c r="R21" s="72">
        <f t="shared" si="1"/>
        <v>0</v>
      </c>
      <c r="S21" s="74"/>
      <c r="T21" s="70"/>
      <c r="U21" s="70"/>
      <c r="V21" s="70"/>
      <c r="W21" s="70"/>
      <c r="X21" s="70"/>
      <c r="Y21" s="70"/>
      <c r="Z21" s="77"/>
      <c r="AA21" s="72">
        <f t="shared" si="2"/>
        <v>0</v>
      </c>
    </row>
    <row r="22" spans="1:27">
      <c r="A22" s="74"/>
      <c r="B22" s="70"/>
      <c r="C22" s="70"/>
      <c r="D22" s="70"/>
      <c r="E22" s="70"/>
      <c r="F22" s="70"/>
      <c r="G22" s="70"/>
      <c r="H22" s="71"/>
      <c r="I22" s="72">
        <f t="shared" si="0"/>
        <v>0</v>
      </c>
      <c r="J22" s="84"/>
      <c r="K22" s="70"/>
      <c r="L22" s="70"/>
      <c r="M22" s="70"/>
      <c r="N22" s="70"/>
      <c r="O22" s="70"/>
      <c r="P22" s="70"/>
      <c r="Q22" s="77"/>
      <c r="R22" s="72">
        <f t="shared" si="1"/>
        <v>0</v>
      </c>
      <c r="S22" s="74"/>
      <c r="T22" s="70"/>
      <c r="U22" s="70"/>
      <c r="V22" s="70"/>
      <c r="W22" s="70"/>
      <c r="X22" s="70"/>
      <c r="Y22" s="70"/>
      <c r="Z22" s="77"/>
      <c r="AA22" s="72">
        <f t="shared" si="2"/>
        <v>0</v>
      </c>
    </row>
    <row r="23" spans="1:27">
      <c r="A23" s="74"/>
      <c r="B23" s="70"/>
      <c r="C23" s="70"/>
      <c r="D23" s="70"/>
      <c r="E23" s="70"/>
      <c r="F23" s="70"/>
      <c r="G23" s="70"/>
      <c r="H23" s="71"/>
      <c r="I23" s="72">
        <f t="shared" si="0"/>
        <v>0</v>
      </c>
      <c r="J23" s="84"/>
      <c r="K23" s="70"/>
      <c r="L23" s="70"/>
      <c r="M23" s="70"/>
      <c r="N23" s="70"/>
      <c r="O23" s="70"/>
      <c r="P23" s="70"/>
      <c r="Q23" s="77"/>
      <c r="R23" s="72">
        <f t="shared" si="1"/>
        <v>0</v>
      </c>
      <c r="S23" s="74"/>
      <c r="T23" s="70"/>
      <c r="U23" s="70"/>
      <c r="V23" s="70"/>
      <c r="W23" s="70"/>
      <c r="X23" s="70"/>
      <c r="Y23" s="70"/>
      <c r="Z23" s="77"/>
      <c r="AA23" s="72">
        <f t="shared" si="2"/>
        <v>0</v>
      </c>
    </row>
    <row r="24" spans="1:27">
      <c r="A24" s="74"/>
      <c r="B24" s="70"/>
      <c r="C24" s="70"/>
      <c r="D24" s="70"/>
      <c r="E24" s="70"/>
      <c r="F24" s="70"/>
      <c r="G24" s="70"/>
      <c r="H24" s="71"/>
      <c r="I24" s="72">
        <f t="shared" si="0"/>
        <v>0</v>
      </c>
      <c r="J24" s="84"/>
      <c r="K24" s="70"/>
      <c r="L24" s="70"/>
      <c r="M24" s="70"/>
      <c r="N24" s="70"/>
      <c r="O24" s="70"/>
      <c r="P24" s="70"/>
      <c r="Q24" s="77"/>
      <c r="R24" s="72">
        <f t="shared" si="1"/>
        <v>0</v>
      </c>
      <c r="S24" s="74"/>
      <c r="T24" s="70"/>
      <c r="U24" s="70"/>
      <c r="V24" s="70"/>
      <c r="W24" s="70"/>
      <c r="X24" s="70"/>
      <c r="Y24" s="70"/>
      <c r="Z24" s="77"/>
      <c r="AA24" s="72">
        <f t="shared" si="2"/>
        <v>0</v>
      </c>
    </row>
    <row r="25" spans="1:27">
      <c r="A25" s="74"/>
      <c r="B25" s="70"/>
      <c r="C25" s="70"/>
      <c r="D25" s="70"/>
      <c r="E25" s="70"/>
      <c r="F25" s="70"/>
      <c r="G25" s="70"/>
      <c r="H25" s="71"/>
      <c r="I25" s="72">
        <f t="shared" si="0"/>
        <v>0</v>
      </c>
      <c r="J25" s="84"/>
      <c r="K25" s="70"/>
      <c r="L25" s="70"/>
      <c r="M25" s="70"/>
      <c r="N25" s="70"/>
      <c r="O25" s="70"/>
      <c r="P25" s="70"/>
      <c r="Q25" s="77"/>
      <c r="R25" s="72">
        <f t="shared" si="1"/>
        <v>0</v>
      </c>
      <c r="S25" s="74"/>
      <c r="T25" s="70"/>
      <c r="U25" s="70"/>
      <c r="V25" s="70"/>
      <c r="W25" s="70"/>
      <c r="X25" s="70"/>
      <c r="Y25" s="70"/>
      <c r="Z25" s="77"/>
      <c r="AA25" s="72">
        <f t="shared" si="2"/>
        <v>0</v>
      </c>
    </row>
    <row r="26" spans="1:27">
      <c r="A26" s="74"/>
      <c r="B26" s="70"/>
      <c r="C26" s="70"/>
      <c r="D26" s="70"/>
      <c r="E26" s="70"/>
      <c r="F26" s="70"/>
      <c r="G26" s="70"/>
      <c r="H26" s="71"/>
      <c r="I26" s="72">
        <f t="shared" si="0"/>
        <v>0</v>
      </c>
      <c r="J26" s="84"/>
      <c r="K26" s="70"/>
      <c r="L26" s="70"/>
      <c r="M26" s="70"/>
      <c r="N26" s="70"/>
      <c r="O26" s="70"/>
      <c r="P26" s="70"/>
      <c r="Q26" s="77"/>
      <c r="R26" s="72">
        <f t="shared" si="1"/>
        <v>0</v>
      </c>
      <c r="S26" s="74"/>
      <c r="T26" s="70"/>
      <c r="U26" s="70"/>
      <c r="V26" s="70"/>
      <c r="W26" s="70"/>
      <c r="X26" s="70"/>
      <c r="Y26" s="70"/>
      <c r="Z26" s="77"/>
      <c r="AA26" s="72">
        <f t="shared" si="2"/>
        <v>0</v>
      </c>
    </row>
    <row r="27" spans="1:27">
      <c r="A27" s="74"/>
      <c r="B27" s="70"/>
      <c r="C27" s="70"/>
      <c r="D27" s="70"/>
      <c r="E27" s="70"/>
      <c r="F27" s="70"/>
      <c r="G27" s="70"/>
      <c r="H27" s="71"/>
      <c r="I27" s="72">
        <f t="shared" si="0"/>
        <v>0</v>
      </c>
      <c r="J27" s="84"/>
      <c r="K27" s="70"/>
      <c r="L27" s="70"/>
      <c r="M27" s="70"/>
      <c r="N27" s="70"/>
      <c r="O27" s="70"/>
      <c r="P27" s="70"/>
      <c r="Q27" s="77"/>
      <c r="R27" s="72">
        <f t="shared" si="1"/>
        <v>0</v>
      </c>
      <c r="S27" s="74"/>
      <c r="T27" s="70"/>
      <c r="U27" s="70"/>
      <c r="V27" s="70"/>
      <c r="W27" s="70"/>
      <c r="X27" s="70"/>
      <c r="Y27" s="70"/>
      <c r="Z27" s="77"/>
      <c r="AA27" s="72">
        <f t="shared" si="2"/>
        <v>0</v>
      </c>
    </row>
    <row r="28" spans="1:27">
      <c r="A28" s="74"/>
      <c r="B28" s="70"/>
      <c r="C28" s="70"/>
      <c r="D28" s="70"/>
      <c r="E28" s="70"/>
      <c r="F28" s="70"/>
      <c r="G28" s="70"/>
      <c r="H28" s="71"/>
      <c r="I28" s="72">
        <f t="shared" si="0"/>
        <v>0</v>
      </c>
      <c r="J28" s="84"/>
      <c r="K28" s="70"/>
      <c r="L28" s="70"/>
      <c r="M28" s="70"/>
      <c r="N28" s="70"/>
      <c r="O28" s="70"/>
      <c r="P28" s="70"/>
      <c r="Q28" s="77"/>
      <c r="R28" s="72">
        <f t="shared" si="1"/>
        <v>0</v>
      </c>
      <c r="S28" s="74"/>
      <c r="T28" s="70"/>
      <c r="U28" s="70"/>
      <c r="V28" s="70"/>
      <c r="W28" s="70"/>
      <c r="X28" s="70"/>
      <c r="Y28" s="70"/>
      <c r="Z28" s="77"/>
      <c r="AA28" s="72">
        <f t="shared" si="2"/>
        <v>0</v>
      </c>
    </row>
    <row r="29" spans="1:27">
      <c r="A29" s="74"/>
      <c r="B29" s="70"/>
      <c r="C29" s="70"/>
      <c r="D29" s="70"/>
      <c r="E29" s="70"/>
      <c r="F29" s="70"/>
      <c r="G29" s="70"/>
      <c r="H29" s="71"/>
      <c r="I29" s="72">
        <f t="shared" si="0"/>
        <v>0</v>
      </c>
      <c r="J29" s="84"/>
      <c r="K29" s="70"/>
      <c r="L29" s="70"/>
      <c r="M29" s="70"/>
      <c r="N29" s="70"/>
      <c r="O29" s="70"/>
      <c r="P29" s="70"/>
      <c r="Q29" s="77"/>
      <c r="R29" s="72">
        <f t="shared" si="1"/>
        <v>0</v>
      </c>
      <c r="S29" s="74"/>
      <c r="T29" s="70"/>
      <c r="U29" s="70"/>
      <c r="V29" s="70"/>
      <c r="W29" s="70"/>
      <c r="X29" s="70"/>
      <c r="Y29" s="70"/>
      <c r="Z29" s="77"/>
      <c r="AA29" s="72">
        <f t="shared" si="2"/>
        <v>0</v>
      </c>
    </row>
    <row r="30" spans="1:27">
      <c r="A30" s="74"/>
      <c r="B30" s="70"/>
      <c r="C30" s="70"/>
      <c r="D30" s="70"/>
      <c r="E30" s="70"/>
      <c r="F30" s="70"/>
      <c r="G30" s="70"/>
      <c r="H30" s="71"/>
      <c r="I30" s="72">
        <f t="shared" si="0"/>
        <v>0</v>
      </c>
      <c r="J30" s="84"/>
      <c r="K30" s="70"/>
      <c r="L30" s="70"/>
      <c r="M30" s="70"/>
      <c r="N30" s="70"/>
      <c r="O30" s="70"/>
      <c r="P30" s="70"/>
      <c r="Q30" s="77"/>
      <c r="R30" s="72">
        <f t="shared" si="1"/>
        <v>0</v>
      </c>
      <c r="S30" s="74"/>
      <c r="T30" s="70"/>
      <c r="U30" s="70"/>
      <c r="V30" s="70"/>
      <c r="W30" s="70"/>
      <c r="X30" s="70"/>
      <c r="Y30" s="70"/>
      <c r="Z30" s="77"/>
      <c r="AA30" s="72">
        <f t="shared" si="2"/>
        <v>0</v>
      </c>
    </row>
    <row r="31" spans="1:27">
      <c r="A31" s="74"/>
      <c r="B31" s="70"/>
      <c r="C31" s="70"/>
      <c r="D31" s="70"/>
      <c r="E31" s="70"/>
      <c r="F31" s="70"/>
      <c r="G31" s="70"/>
      <c r="H31" s="71"/>
      <c r="I31" s="72">
        <f t="shared" si="0"/>
        <v>0</v>
      </c>
      <c r="J31" s="84"/>
      <c r="K31" s="70"/>
      <c r="L31" s="70"/>
      <c r="M31" s="70"/>
      <c r="N31" s="70"/>
      <c r="O31" s="70"/>
      <c r="P31" s="70"/>
      <c r="Q31" s="77"/>
      <c r="R31" s="72">
        <f t="shared" si="1"/>
        <v>0</v>
      </c>
      <c r="S31" s="74"/>
      <c r="T31" s="70"/>
      <c r="U31" s="70"/>
      <c r="V31" s="70"/>
      <c r="W31" s="70"/>
      <c r="X31" s="70"/>
      <c r="Y31" s="70"/>
      <c r="Z31" s="77"/>
      <c r="AA31" s="72">
        <f t="shared" si="2"/>
        <v>0</v>
      </c>
    </row>
    <row r="32" spans="1:27">
      <c r="A32" s="74"/>
      <c r="B32" s="70"/>
      <c r="C32" s="70"/>
      <c r="D32" s="70"/>
      <c r="E32" s="70"/>
      <c r="F32" s="70"/>
      <c r="G32" s="70"/>
      <c r="H32" s="71"/>
      <c r="I32" s="72">
        <f t="shared" si="0"/>
        <v>0</v>
      </c>
      <c r="J32" s="84"/>
      <c r="K32" s="70"/>
      <c r="L32" s="70"/>
      <c r="M32" s="70"/>
      <c r="N32" s="70"/>
      <c r="O32" s="70"/>
      <c r="P32" s="70"/>
      <c r="Q32" s="77"/>
      <c r="R32" s="72">
        <f t="shared" si="1"/>
        <v>0</v>
      </c>
      <c r="S32" s="74"/>
      <c r="T32" s="70"/>
      <c r="U32" s="70"/>
      <c r="V32" s="70"/>
      <c r="W32" s="70"/>
      <c r="X32" s="70"/>
      <c r="Y32" s="70"/>
      <c r="Z32" s="77"/>
      <c r="AA32" s="72">
        <f t="shared" si="2"/>
        <v>0</v>
      </c>
    </row>
    <row r="33" spans="1:27">
      <c r="A33" s="74"/>
      <c r="B33" s="70"/>
      <c r="C33" s="70"/>
      <c r="D33" s="70"/>
      <c r="E33" s="70"/>
      <c r="F33" s="70"/>
      <c r="G33" s="70"/>
      <c r="H33" s="71"/>
      <c r="I33" s="72">
        <f t="shared" si="0"/>
        <v>0</v>
      </c>
      <c r="J33" s="84"/>
      <c r="K33" s="70"/>
      <c r="L33" s="70"/>
      <c r="M33" s="70"/>
      <c r="N33" s="70"/>
      <c r="O33" s="70"/>
      <c r="P33" s="70"/>
      <c r="Q33" s="77"/>
      <c r="R33" s="72">
        <f t="shared" si="1"/>
        <v>0</v>
      </c>
      <c r="S33" s="74"/>
      <c r="T33" s="70"/>
      <c r="U33" s="70"/>
      <c r="V33" s="70"/>
      <c r="W33" s="70"/>
      <c r="X33" s="70"/>
      <c r="Y33" s="70"/>
      <c r="Z33" s="77"/>
      <c r="AA33" s="72">
        <f t="shared" si="2"/>
        <v>0</v>
      </c>
    </row>
    <row r="34" spans="1:27">
      <c r="A34" s="74"/>
      <c r="B34" s="70"/>
      <c r="C34" s="70"/>
      <c r="D34" s="70"/>
      <c r="E34" s="70"/>
      <c r="F34" s="70"/>
      <c r="G34" s="70"/>
      <c r="H34" s="71"/>
      <c r="I34" s="72">
        <f t="shared" si="0"/>
        <v>0</v>
      </c>
      <c r="J34" s="84"/>
      <c r="K34" s="70"/>
      <c r="L34" s="70"/>
      <c r="M34" s="70"/>
      <c r="N34" s="70"/>
      <c r="O34" s="70"/>
      <c r="P34" s="70"/>
      <c r="Q34" s="77"/>
      <c r="R34" s="72">
        <f t="shared" si="1"/>
        <v>0</v>
      </c>
      <c r="S34" s="74"/>
      <c r="T34" s="70"/>
      <c r="U34" s="70"/>
      <c r="V34" s="70"/>
      <c r="W34" s="70"/>
      <c r="X34" s="70"/>
      <c r="Y34" s="70"/>
      <c r="Z34" s="77"/>
      <c r="AA34" s="72">
        <f t="shared" si="2"/>
        <v>0</v>
      </c>
    </row>
    <row r="35" spans="1:27">
      <c r="A35" s="74"/>
      <c r="B35" s="70"/>
      <c r="C35" s="70"/>
      <c r="D35" s="70"/>
      <c r="E35" s="70"/>
      <c r="F35" s="70"/>
      <c r="G35" s="70"/>
      <c r="H35" s="71"/>
      <c r="I35" s="72">
        <f t="shared" si="0"/>
        <v>0</v>
      </c>
      <c r="J35" s="84"/>
      <c r="K35" s="70"/>
      <c r="L35" s="70"/>
      <c r="M35" s="70"/>
      <c r="N35" s="70"/>
      <c r="O35" s="70"/>
      <c r="P35" s="70"/>
      <c r="Q35" s="77"/>
      <c r="R35" s="72">
        <f t="shared" si="1"/>
        <v>0</v>
      </c>
      <c r="S35" s="74"/>
      <c r="T35" s="70"/>
      <c r="U35" s="70"/>
      <c r="V35" s="70"/>
      <c r="W35" s="70"/>
      <c r="X35" s="70"/>
      <c r="Y35" s="70"/>
      <c r="Z35" s="77"/>
      <c r="AA35" s="72">
        <f t="shared" si="2"/>
        <v>0</v>
      </c>
    </row>
    <row r="36" spans="1:27">
      <c r="A36" s="74"/>
      <c r="B36" s="70"/>
      <c r="C36" s="70"/>
      <c r="D36" s="70"/>
      <c r="E36" s="70"/>
      <c r="F36" s="70"/>
      <c r="G36" s="70"/>
      <c r="H36" s="71"/>
      <c r="I36" s="72">
        <f t="shared" si="0"/>
        <v>0</v>
      </c>
      <c r="J36" s="84"/>
      <c r="K36" s="70"/>
      <c r="L36" s="70"/>
      <c r="M36" s="70"/>
      <c r="N36" s="70"/>
      <c r="O36" s="70"/>
      <c r="P36" s="70"/>
      <c r="Q36" s="77"/>
      <c r="R36" s="72">
        <f t="shared" si="1"/>
        <v>0</v>
      </c>
      <c r="S36" s="74"/>
      <c r="T36" s="70"/>
      <c r="U36" s="70"/>
      <c r="V36" s="70"/>
      <c r="W36" s="70"/>
      <c r="X36" s="70"/>
      <c r="Y36" s="70"/>
      <c r="Z36" s="77"/>
      <c r="AA36" s="72">
        <f t="shared" si="2"/>
        <v>0</v>
      </c>
    </row>
    <row r="37" spans="1:27">
      <c r="A37" s="74"/>
      <c r="B37" s="70"/>
      <c r="C37" s="70"/>
      <c r="D37" s="70"/>
      <c r="E37" s="70"/>
      <c r="F37" s="70"/>
      <c r="G37" s="70"/>
      <c r="H37" s="71"/>
      <c r="I37" s="72">
        <f t="shared" si="0"/>
        <v>0</v>
      </c>
      <c r="J37" s="84"/>
      <c r="K37" s="70"/>
      <c r="L37" s="70"/>
      <c r="M37" s="70"/>
      <c r="N37" s="70"/>
      <c r="O37" s="70"/>
      <c r="P37" s="70"/>
      <c r="Q37" s="77"/>
      <c r="R37" s="72">
        <f t="shared" si="1"/>
        <v>0</v>
      </c>
      <c r="S37" s="74"/>
      <c r="T37" s="70"/>
      <c r="U37" s="70"/>
      <c r="V37" s="70"/>
      <c r="W37" s="70"/>
      <c r="X37" s="70"/>
      <c r="Y37" s="70"/>
      <c r="Z37" s="77"/>
      <c r="AA37" s="72">
        <f t="shared" si="2"/>
        <v>0</v>
      </c>
    </row>
    <row r="38" spans="1:27">
      <c r="A38" s="74"/>
      <c r="B38" s="70"/>
      <c r="C38" s="70"/>
      <c r="D38" s="70"/>
      <c r="E38" s="70"/>
      <c r="F38" s="70"/>
      <c r="G38" s="70"/>
      <c r="H38" s="71"/>
      <c r="I38" s="72">
        <f t="shared" si="0"/>
        <v>0</v>
      </c>
      <c r="J38" s="84"/>
      <c r="K38" s="70"/>
      <c r="L38" s="70"/>
      <c r="M38" s="70"/>
      <c r="N38" s="70"/>
      <c r="O38" s="70"/>
      <c r="P38" s="70"/>
      <c r="Q38" s="77"/>
      <c r="R38" s="72">
        <f t="shared" si="1"/>
        <v>0</v>
      </c>
      <c r="S38" s="74"/>
      <c r="T38" s="70"/>
      <c r="U38" s="70"/>
      <c r="V38" s="70"/>
      <c r="W38" s="70"/>
      <c r="X38" s="70"/>
      <c r="Y38" s="70"/>
      <c r="Z38" s="77"/>
      <c r="AA38" s="72">
        <f t="shared" si="2"/>
        <v>0</v>
      </c>
    </row>
    <row r="39" spans="1:27">
      <c r="A39" s="74"/>
      <c r="B39" s="70"/>
      <c r="C39" s="70"/>
      <c r="D39" s="70"/>
      <c r="E39" s="70"/>
      <c r="F39" s="70"/>
      <c r="G39" s="70"/>
      <c r="H39" s="71"/>
      <c r="I39" s="72">
        <f t="shared" si="0"/>
        <v>0</v>
      </c>
      <c r="J39" s="84"/>
      <c r="K39" s="70"/>
      <c r="L39" s="70"/>
      <c r="M39" s="70"/>
      <c r="N39" s="70"/>
      <c r="O39" s="70"/>
      <c r="P39" s="70"/>
      <c r="Q39" s="77"/>
      <c r="R39" s="72">
        <f t="shared" si="1"/>
        <v>0</v>
      </c>
      <c r="S39" s="74"/>
      <c r="T39" s="70"/>
      <c r="U39" s="70"/>
      <c r="V39" s="70"/>
      <c r="W39" s="70"/>
      <c r="X39" s="70"/>
      <c r="Y39" s="70"/>
      <c r="Z39" s="77"/>
      <c r="AA39" s="72">
        <f t="shared" si="2"/>
        <v>0</v>
      </c>
    </row>
    <row r="40" spans="1:27">
      <c r="A40" s="74"/>
      <c r="B40" s="70"/>
      <c r="C40" s="70"/>
      <c r="D40" s="70"/>
      <c r="E40" s="70"/>
      <c r="F40" s="70"/>
      <c r="G40" s="70"/>
      <c r="H40" s="71"/>
      <c r="I40" s="72">
        <f t="shared" si="0"/>
        <v>0</v>
      </c>
      <c r="J40" s="84"/>
      <c r="K40" s="70"/>
      <c r="L40" s="70"/>
      <c r="M40" s="70"/>
      <c r="N40" s="70"/>
      <c r="O40" s="70"/>
      <c r="P40" s="70"/>
      <c r="Q40" s="77"/>
      <c r="R40" s="72">
        <f t="shared" si="1"/>
        <v>0</v>
      </c>
      <c r="S40" s="74"/>
      <c r="T40" s="70"/>
      <c r="U40" s="70"/>
      <c r="V40" s="70"/>
      <c r="W40" s="70"/>
      <c r="X40" s="70"/>
      <c r="Y40" s="70"/>
      <c r="Z40" s="77"/>
      <c r="AA40" s="72">
        <f t="shared" si="2"/>
        <v>0</v>
      </c>
    </row>
    <row r="41" spans="1:27">
      <c r="A41" s="74"/>
      <c r="B41" s="70"/>
      <c r="C41" s="70"/>
      <c r="D41" s="70"/>
      <c r="E41" s="70"/>
      <c r="F41" s="70"/>
      <c r="G41" s="70"/>
      <c r="H41" s="71"/>
      <c r="I41" s="72">
        <f t="shared" si="0"/>
        <v>0</v>
      </c>
      <c r="J41" s="84"/>
      <c r="K41" s="70"/>
      <c r="L41" s="70"/>
      <c r="M41" s="70"/>
      <c r="N41" s="70"/>
      <c r="O41" s="70"/>
      <c r="P41" s="70"/>
      <c r="Q41" s="77"/>
      <c r="R41" s="72">
        <f t="shared" si="1"/>
        <v>0</v>
      </c>
      <c r="S41" s="74"/>
      <c r="T41" s="70"/>
      <c r="U41" s="70"/>
      <c r="V41" s="70"/>
      <c r="W41" s="70"/>
      <c r="X41" s="70"/>
      <c r="Y41" s="70"/>
      <c r="Z41" s="77"/>
      <c r="AA41" s="72">
        <f t="shared" si="2"/>
        <v>0</v>
      </c>
    </row>
    <row r="42" spans="1:27">
      <c r="A42" s="74"/>
      <c r="B42" s="70"/>
      <c r="C42" s="70"/>
      <c r="D42" s="70"/>
      <c r="E42" s="70"/>
      <c r="F42" s="70"/>
      <c r="G42" s="70"/>
      <c r="H42" s="71"/>
      <c r="I42" s="72">
        <f t="shared" si="0"/>
        <v>0</v>
      </c>
      <c r="J42" s="84"/>
      <c r="K42" s="70"/>
      <c r="L42" s="70"/>
      <c r="M42" s="70"/>
      <c r="N42" s="70"/>
      <c r="O42" s="70"/>
      <c r="P42" s="70"/>
      <c r="Q42" s="77"/>
      <c r="R42" s="72">
        <f t="shared" si="1"/>
        <v>0</v>
      </c>
      <c r="S42" s="74"/>
      <c r="T42" s="70"/>
      <c r="U42" s="70"/>
      <c r="V42" s="70"/>
      <c r="W42" s="70"/>
      <c r="X42" s="70"/>
      <c r="Y42" s="70"/>
      <c r="Z42" s="77"/>
      <c r="AA42" s="72">
        <f t="shared" si="2"/>
        <v>0</v>
      </c>
    </row>
    <row r="43" spans="1:27">
      <c r="A43" s="74"/>
      <c r="B43" s="70"/>
      <c r="C43" s="70"/>
      <c r="D43" s="70"/>
      <c r="E43" s="70"/>
      <c r="F43" s="70"/>
      <c r="G43" s="70"/>
      <c r="H43" s="71"/>
      <c r="I43" s="72">
        <f t="shared" si="0"/>
        <v>0</v>
      </c>
      <c r="J43" s="84"/>
      <c r="K43" s="70"/>
      <c r="L43" s="70"/>
      <c r="M43" s="70"/>
      <c r="N43" s="70"/>
      <c r="O43" s="70"/>
      <c r="P43" s="70"/>
      <c r="Q43" s="77"/>
      <c r="R43" s="72">
        <f t="shared" si="1"/>
        <v>0</v>
      </c>
      <c r="S43" s="74"/>
      <c r="T43" s="70"/>
      <c r="U43" s="70"/>
      <c r="V43" s="70"/>
      <c r="W43" s="70"/>
      <c r="X43" s="70"/>
      <c r="Y43" s="70"/>
      <c r="Z43" s="77"/>
      <c r="AA43" s="72">
        <f t="shared" si="2"/>
        <v>0</v>
      </c>
    </row>
    <row r="44" spans="1:27">
      <c r="A44" s="74"/>
      <c r="B44" s="70"/>
      <c r="C44" s="70"/>
      <c r="D44" s="70"/>
      <c r="E44" s="70"/>
      <c r="F44" s="70"/>
      <c r="G44" s="70"/>
      <c r="H44" s="71"/>
      <c r="I44" s="72">
        <f t="shared" si="0"/>
        <v>0</v>
      </c>
      <c r="J44" s="84"/>
      <c r="K44" s="70"/>
      <c r="L44" s="70"/>
      <c r="M44" s="70"/>
      <c r="N44" s="70"/>
      <c r="O44" s="70"/>
      <c r="P44" s="70"/>
      <c r="Q44" s="77"/>
      <c r="R44" s="72">
        <f t="shared" si="1"/>
        <v>0</v>
      </c>
      <c r="S44" s="74"/>
      <c r="T44" s="70"/>
      <c r="U44" s="70"/>
      <c r="V44" s="70"/>
      <c r="W44" s="70"/>
      <c r="X44" s="70"/>
      <c r="Y44" s="70"/>
      <c r="Z44" s="77"/>
      <c r="AA44" s="72">
        <f t="shared" si="2"/>
        <v>0</v>
      </c>
    </row>
    <row r="45" spans="1:27">
      <c r="A45" s="74"/>
      <c r="B45" s="70"/>
      <c r="C45" s="70"/>
      <c r="D45" s="70"/>
      <c r="E45" s="70"/>
      <c r="F45" s="70"/>
      <c r="G45" s="70"/>
      <c r="H45" s="71"/>
      <c r="I45" s="72">
        <f t="shared" si="0"/>
        <v>0</v>
      </c>
      <c r="J45" s="84"/>
      <c r="K45" s="70"/>
      <c r="L45" s="70"/>
      <c r="M45" s="70"/>
      <c r="N45" s="70"/>
      <c r="O45" s="70"/>
      <c r="P45" s="70"/>
      <c r="Q45" s="77"/>
      <c r="R45" s="72">
        <f t="shared" si="1"/>
        <v>0</v>
      </c>
      <c r="S45" s="74"/>
      <c r="T45" s="70"/>
      <c r="U45" s="70"/>
      <c r="V45" s="70"/>
      <c r="W45" s="70"/>
      <c r="X45" s="70"/>
      <c r="Y45" s="70"/>
      <c r="Z45" s="77"/>
      <c r="AA45" s="72">
        <f t="shared" si="2"/>
        <v>0</v>
      </c>
    </row>
    <row r="46" spans="1:27">
      <c r="A46" s="74"/>
      <c r="B46" s="70"/>
      <c r="C46" s="70"/>
      <c r="D46" s="70"/>
      <c r="E46" s="70"/>
      <c r="F46" s="70"/>
      <c r="G46" s="70"/>
      <c r="H46" s="71"/>
      <c r="I46" s="72">
        <f t="shared" si="0"/>
        <v>0</v>
      </c>
      <c r="J46" s="84"/>
      <c r="K46" s="70"/>
      <c r="L46" s="70"/>
      <c r="M46" s="70"/>
      <c r="N46" s="70"/>
      <c r="O46" s="70"/>
      <c r="P46" s="70"/>
      <c r="Q46" s="77"/>
      <c r="R46" s="72">
        <f t="shared" si="1"/>
        <v>0</v>
      </c>
      <c r="S46" s="74"/>
      <c r="T46" s="70"/>
      <c r="U46" s="70"/>
      <c r="V46" s="70"/>
      <c r="W46" s="70"/>
      <c r="X46" s="70"/>
      <c r="Y46" s="70"/>
      <c r="Z46" s="77"/>
      <c r="AA46" s="72">
        <f t="shared" si="2"/>
        <v>0</v>
      </c>
    </row>
    <row r="47" spans="1:27">
      <c r="A47" s="74"/>
      <c r="B47" s="70"/>
      <c r="C47" s="70"/>
      <c r="D47" s="70"/>
      <c r="E47" s="70"/>
      <c r="F47" s="70"/>
      <c r="G47" s="70"/>
      <c r="H47" s="71"/>
      <c r="I47" s="72">
        <f t="shared" si="0"/>
        <v>0</v>
      </c>
      <c r="J47" s="84"/>
      <c r="K47" s="70"/>
      <c r="L47" s="70"/>
      <c r="M47" s="70"/>
      <c r="N47" s="70"/>
      <c r="O47" s="70"/>
      <c r="P47" s="70"/>
      <c r="Q47" s="77"/>
      <c r="R47" s="72">
        <f t="shared" si="1"/>
        <v>0</v>
      </c>
      <c r="S47" s="74"/>
      <c r="T47" s="70"/>
      <c r="U47" s="70"/>
      <c r="V47" s="70"/>
      <c r="W47" s="70"/>
      <c r="X47" s="70"/>
      <c r="Y47" s="70"/>
      <c r="Z47" s="77"/>
      <c r="AA47" s="72">
        <f t="shared" si="2"/>
        <v>0</v>
      </c>
    </row>
    <row r="48" spans="1:27">
      <c r="A48" s="74"/>
      <c r="B48" s="70"/>
      <c r="C48" s="70"/>
      <c r="D48" s="70"/>
      <c r="E48" s="70"/>
      <c r="F48" s="70"/>
      <c r="G48" s="70"/>
      <c r="H48" s="71"/>
      <c r="I48" s="72">
        <f t="shared" si="0"/>
        <v>0</v>
      </c>
      <c r="J48" s="84"/>
      <c r="K48" s="70"/>
      <c r="L48" s="70"/>
      <c r="M48" s="70"/>
      <c r="N48" s="70"/>
      <c r="O48" s="70"/>
      <c r="P48" s="70"/>
      <c r="Q48" s="77"/>
      <c r="R48" s="72">
        <f t="shared" si="1"/>
        <v>0</v>
      </c>
      <c r="S48" s="74"/>
      <c r="T48" s="70"/>
      <c r="U48" s="70"/>
      <c r="V48" s="70"/>
      <c r="W48" s="70"/>
      <c r="X48" s="70"/>
      <c r="Y48" s="70"/>
      <c r="Z48" s="77"/>
      <c r="AA48" s="72">
        <f t="shared" si="2"/>
        <v>0</v>
      </c>
    </row>
    <row r="49" spans="1:27">
      <c r="A49" s="74"/>
      <c r="B49" s="70"/>
      <c r="C49" s="70"/>
      <c r="D49" s="70"/>
      <c r="E49" s="70"/>
      <c r="F49" s="70"/>
      <c r="G49" s="70"/>
      <c r="H49" s="71"/>
      <c r="I49" s="72">
        <f t="shared" si="0"/>
        <v>0</v>
      </c>
      <c r="J49" s="84"/>
      <c r="K49" s="70"/>
      <c r="L49" s="70"/>
      <c r="M49" s="70"/>
      <c r="N49" s="70"/>
      <c r="O49" s="70"/>
      <c r="P49" s="70"/>
      <c r="Q49" s="77"/>
      <c r="R49" s="72">
        <f t="shared" si="1"/>
        <v>0</v>
      </c>
      <c r="S49" s="74"/>
      <c r="T49" s="70"/>
      <c r="U49" s="70"/>
      <c r="V49" s="70"/>
      <c r="W49" s="70"/>
      <c r="X49" s="70"/>
      <c r="Y49" s="70"/>
      <c r="Z49" s="77"/>
      <c r="AA49" s="72">
        <f t="shared" si="2"/>
        <v>0</v>
      </c>
    </row>
    <row r="50" spans="1:27">
      <c r="A50" s="74"/>
      <c r="B50" s="70"/>
      <c r="C50" s="70"/>
      <c r="D50" s="70"/>
      <c r="E50" s="70"/>
      <c r="F50" s="70"/>
      <c r="G50" s="70"/>
      <c r="H50" s="71"/>
      <c r="I50" s="72">
        <f t="shared" si="0"/>
        <v>0</v>
      </c>
      <c r="J50" s="84"/>
      <c r="K50" s="70"/>
      <c r="L50" s="70"/>
      <c r="M50" s="70"/>
      <c r="N50" s="70"/>
      <c r="O50" s="70"/>
      <c r="P50" s="70"/>
      <c r="Q50" s="77"/>
      <c r="R50" s="72">
        <f t="shared" si="1"/>
        <v>0</v>
      </c>
      <c r="S50" s="74"/>
      <c r="T50" s="70"/>
      <c r="U50" s="70"/>
      <c r="V50" s="70"/>
      <c r="W50" s="70"/>
      <c r="X50" s="70"/>
      <c r="Y50" s="70"/>
      <c r="Z50" s="77"/>
      <c r="AA50" s="72">
        <f t="shared" si="2"/>
        <v>0</v>
      </c>
    </row>
    <row r="51" spans="1:27">
      <c r="A51" s="74"/>
      <c r="B51" s="70"/>
      <c r="C51" s="70"/>
      <c r="D51" s="70"/>
      <c r="E51" s="70"/>
      <c r="F51" s="70"/>
      <c r="G51" s="70"/>
      <c r="H51" s="71"/>
      <c r="I51" s="72">
        <f t="shared" si="0"/>
        <v>0</v>
      </c>
      <c r="J51" s="84"/>
      <c r="K51" s="70"/>
      <c r="L51" s="70"/>
      <c r="M51" s="70"/>
      <c r="N51" s="70"/>
      <c r="O51" s="70"/>
      <c r="P51" s="70"/>
      <c r="Q51" s="77"/>
      <c r="R51" s="72">
        <f t="shared" si="1"/>
        <v>0</v>
      </c>
      <c r="S51" s="74"/>
      <c r="T51" s="70"/>
      <c r="U51" s="70"/>
      <c r="V51" s="70"/>
      <c r="W51" s="70"/>
      <c r="X51" s="70"/>
      <c r="Y51" s="70"/>
      <c r="Z51" s="77"/>
      <c r="AA51" s="72">
        <f t="shared" si="2"/>
        <v>0</v>
      </c>
    </row>
    <row r="52" spans="1:27">
      <c r="A52" s="74"/>
      <c r="B52" s="70"/>
      <c r="C52" s="70"/>
      <c r="D52" s="70"/>
      <c r="E52" s="70"/>
      <c r="F52" s="70"/>
      <c r="G52" s="70"/>
      <c r="H52" s="71"/>
      <c r="I52" s="72">
        <f t="shared" si="0"/>
        <v>0</v>
      </c>
      <c r="J52" s="84"/>
      <c r="K52" s="70"/>
      <c r="L52" s="70"/>
      <c r="M52" s="70"/>
      <c r="N52" s="70"/>
      <c r="O52" s="70"/>
      <c r="P52" s="70"/>
      <c r="Q52" s="77"/>
      <c r="R52" s="72">
        <f t="shared" si="1"/>
        <v>0</v>
      </c>
      <c r="S52" s="74"/>
      <c r="T52" s="70"/>
      <c r="U52" s="70"/>
      <c r="V52" s="70"/>
      <c r="W52" s="70"/>
      <c r="X52" s="70"/>
      <c r="Y52" s="70"/>
      <c r="Z52" s="77"/>
      <c r="AA52" s="72">
        <f t="shared" si="2"/>
        <v>0</v>
      </c>
    </row>
    <row r="53" spans="1:27">
      <c r="A53" s="74"/>
      <c r="B53" s="70"/>
      <c r="C53" s="70"/>
      <c r="D53" s="70"/>
      <c r="E53" s="70"/>
      <c r="F53" s="70"/>
      <c r="G53" s="70"/>
      <c r="H53" s="71"/>
      <c r="I53" s="72">
        <f t="shared" si="0"/>
        <v>0</v>
      </c>
      <c r="J53" s="84"/>
      <c r="K53" s="70"/>
      <c r="L53" s="70"/>
      <c r="M53" s="70"/>
      <c r="N53" s="70"/>
      <c r="O53" s="70"/>
      <c r="P53" s="70"/>
      <c r="Q53" s="77"/>
      <c r="R53" s="72">
        <f t="shared" si="1"/>
        <v>0</v>
      </c>
      <c r="S53" s="74"/>
      <c r="T53" s="70"/>
      <c r="U53" s="70"/>
      <c r="V53" s="70"/>
      <c r="W53" s="70"/>
      <c r="X53" s="70"/>
      <c r="Y53" s="70"/>
      <c r="Z53" s="77"/>
      <c r="AA53" s="72">
        <f t="shared" si="2"/>
        <v>0</v>
      </c>
    </row>
    <row r="54" spans="1:27">
      <c r="A54" s="74"/>
      <c r="B54" s="70"/>
      <c r="C54" s="70"/>
      <c r="D54" s="70"/>
      <c r="E54" s="70"/>
      <c r="F54" s="70"/>
      <c r="G54" s="70"/>
      <c r="H54" s="71"/>
      <c r="I54" s="72">
        <f t="shared" si="0"/>
        <v>0</v>
      </c>
      <c r="J54" s="84"/>
      <c r="K54" s="70"/>
      <c r="L54" s="70"/>
      <c r="M54" s="70"/>
      <c r="N54" s="70"/>
      <c r="O54" s="70"/>
      <c r="P54" s="70"/>
      <c r="Q54" s="77"/>
      <c r="R54" s="72">
        <f t="shared" si="1"/>
        <v>0</v>
      </c>
      <c r="S54" s="74"/>
      <c r="T54" s="70"/>
      <c r="U54" s="70"/>
      <c r="V54" s="70"/>
      <c r="W54" s="70"/>
      <c r="X54" s="70"/>
      <c r="Y54" s="70"/>
      <c r="Z54" s="77"/>
      <c r="AA54" s="72">
        <f t="shared" si="2"/>
        <v>0</v>
      </c>
    </row>
    <row r="55" spans="1:27">
      <c r="A55" s="74"/>
      <c r="B55" s="70"/>
      <c r="C55" s="70"/>
      <c r="D55" s="70"/>
      <c r="E55" s="70"/>
      <c r="F55" s="70"/>
      <c r="G55" s="70"/>
      <c r="H55" s="71"/>
      <c r="I55" s="72">
        <f t="shared" si="0"/>
        <v>0</v>
      </c>
      <c r="J55" s="84"/>
      <c r="K55" s="70"/>
      <c r="L55" s="70"/>
      <c r="M55" s="70"/>
      <c r="N55" s="70"/>
      <c r="O55" s="70"/>
      <c r="P55" s="70"/>
      <c r="Q55" s="77"/>
      <c r="R55" s="72">
        <f t="shared" si="1"/>
        <v>0</v>
      </c>
      <c r="S55" s="74"/>
      <c r="T55" s="70"/>
      <c r="U55" s="70"/>
      <c r="V55" s="70"/>
      <c r="W55" s="70"/>
      <c r="X55" s="70"/>
      <c r="Y55" s="70"/>
      <c r="Z55" s="77"/>
      <c r="AA55" s="72">
        <f t="shared" si="2"/>
        <v>0</v>
      </c>
    </row>
    <row r="56" spans="1:27">
      <c r="A56" s="74"/>
      <c r="B56" s="70"/>
      <c r="C56" s="70"/>
      <c r="D56" s="70"/>
      <c r="E56" s="70"/>
      <c r="F56" s="70"/>
      <c r="G56" s="70"/>
      <c r="H56" s="71"/>
      <c r="I56" s="72">
        <f t="shared" si="0"/>
        <v>0</v>
      </c>
      <c r="J56" s="84"/>
      <c r="K56" s="70"/>
      <c r="L56" s="70"/>
      <c r="M56" s="70"/>
      <c r="N56" s="70"/>
      <c r="O56" s="70"/>
      <c r="P56" s="70"/>
      <c r="Q56" s="77"/>
      <c r="R56" s="72">
        <f t="shared" si="1"/>
        <v>0</v>
      </c>
      <c r="S56" s="74"/>
      <c r="T56" s="70"/>
      <c r="U56" s="70"/>
      <c r="V56" s="70"/>
      <c r="W56" s="70"/>
      <c r="X56" s="70"/>
      <c r="Y56" s="70"/>
      <c r="Z56" s="77"/>
      <c r="AA56" s="72">
        <f t="shared" si="2"/>
        <v>0</v>
      </c>
    </row>
    <row r="57" spans="1:27">
      <c r="A57" s="74"/>
      <c r="B57" s="70"/>
      <c r="C57" s="70"/>
      <c r="D57" s="70"/>
      <c r="E57" s="70"/>
      <c r="F57" s="70"/>
      <c r="G57" s="70"/>
      <c r="H57" s="71"/>
      <c r="I57" s="72">
        <f t="shared" si="0"/>
        <v>0</v>
      </c>
      <c r="J57" s="84"/>
      <c r="K57" s="70"/>
      <c r="L57" s="70"/>
      <c r="M57" s="70"/>
      <c r="N57" s="70"/>
      <c r="O57" s="70"/>
      <c r="P57" s="70"/>
      <c r="Q57" s="77"/>
      <c r="R57" s="72">
        <f t="shared" si="1"/>
        <v>0</v>
      </c>
      <c r="S57" s="74"/>
      <c r="T57" s="70"/>
      <c r="U57" s="70"/>
      <c r="V57" s="70"/>
      <c r="W57" s="70"/>
      <c r="X57" s="70"/>
      <c r="Y57" s="70"/>
      <c r="Z57" s="77"/>
      <c r="AA57" s="72">
        <f t="shared" si="2"/>
        <v>0</v>
      </c>
    </row>
    <row r="58" spans="1:27">
      <c r="A58" s="74"/>
      <c r="B58" s="70"/>
      <c r="C58" s="70"/>
      <c r="D58" s="70"/>
      <c r="E58" s="70"/>
      <c r="F58" s="70"/>
      <c r="G58" s="70"/>
      <c r="H58" s="71"/>
      <c r="I58" s="72">
        <f t="shared" si="0"/>
        <v>0</v>
      </c>
      <c r="J58" s="84"/>
      <c r="K58" s="70"/>
      <c r="L58" s="70"/>
      <c r="M58" s="70"/>
      <c r="N58" s="70"/>
      <c r="O58" s="70"/>
      <c r="P58" s="70"/>
      <c r="Q58" s="77"/>
      <c r="R58" s="72">
        <f t="shared" si="1"/>
        <v>0</v>
      </c>
      <c r="S58" s="74"/>
      <c r="T58" s="70"/>
      <c r="U58" s="70"/>
      <c r="V58" s="70"/>
      <c r="W58" s="70"/>
      <c r="X58" s="70"/>
      <c r="Y58" s="70"/>
      <c r="Z58" s="77"/>
      <c r="AA58" s="72">
        <f t="shared" si="2"/>
        <v>0</v>
      </c>
    </row>
    <row r="59" spans="1:27">
      <c r="A59" s="74"/>
      <c r="B59" s="70"/>
      <c r="C59" s="70"/>
      <c r="D59" s="70"/>
      <c r="E59" s="70"/>
      <c r="F59" s="70"/>
      <c r="G59" s="70"/>
      <c r="H59" s="71"/>
      <c r="I59" s="72">
        <f t="shared" si="0"/>
        <v>0</v>
      </c>
      <c r="J59" s="84"/>
      <c r="K59" s="70"/>
      <c r="L59" s="70"/>
      <c r="M59" s="70"/>
      <c r="N59" s="70"/>
      <c r="O59" s="70"/>
      <c r="P59" s="70"/>
      <c r="Q59" s="77"/>
      <c r="R59" s="72">
        <f t="shared" si="1"/>
        <v>0</v>
      </c>
      <c r="S59" s="74"/>
      <c r="T59" s="70"/>
      <c r="U59" s="70"/>
      <c r="V59" s="70"/>
      <c r="W59" s="70"/>
      <c r="X59" s="70"/>
      <c r="Y59" s="70"/>
      <c r="Z59" s="77"/>
      <c r="AA59" s="72">
        <f t="shared" si="2"/>
        <v>0</v>
      </c>
    </row>
    <row r="60" spans="1:27">
      <c r="A60" s="74"/>
      <c r="B60" s="70"/>
      <c r="C60" s="70"/>
      <c r="D60" s="70"/>
      <c r="E60" s="70"/>
      <c r="F60" s="70"/>
      <c r="G60" s="70"/>
      <c r="H60" s="71"/>
      <c r="I60" s="72">
        <f t="shared" si="0"/>
        <v>0</v>
      </c>
      <c r="J60" s="84"/>
      <c r="K60" s="70"/>
      <c r="L60" s="70"/>
      <c r="M60" s="70"/>
      <c r="N60" s="70"/>
      <c r="O60" s="70"/>
      <c r="P60" s="70"/>
      <c r="Q60" s="77"/>
      <c r="R60" s="72">
        <f t="shared" si="1"/>
        <v>0</v>
      </c>
      <c r="S60" s="74"/>
      <c r="T60" s="70"/>
      <c r="U60" s="70"/>
      <c r="V60" s="70"/>
      <c r="W60" s="70"/>
      <c r="X60" s="70"/>
      <c r="Y60" s="70"/>
      <c r="Z60" s="77"/>
      <c r="AA60" s="72">
        <f t="shared" si="2"/>
        <v>0</v>
      </c>
    </row>
    <row r="61" spans="1:27">
      <c r="A61" s="74"/>
      <c r="B61" s="70"/>
      <c r="C61" s="70"/>
      <c r="D61" s="70"/>
      <c r="E61" s="70"/>
      <c r="F61" s="70"/>
      <c r="G61" s="70"/>
      <c r="H61" s="71"/>
      <c r="I61" s="72">
        <f t="shared" si="0"/>
        <v>0</v>
      </c>
      <c r="J61" s="84"/>
      <c r="K61" s="70"/>
      <c r="L61" s="70"/>
      <c r="M61" s="70"/>
      <c r="N61" s="70"/>
      <c r="O61" s="70"/>
      <c r="P61" s="70"/>
      <c r="Q61" s="77"/>
      <c r="R61" s="72">
        <f t="shared" si="1"/>
        <v>0</v>
      </c>
      <c r="S61" s="74"/>
      <c r="T61" s="70"/>
      <c r="U61" s="70"/>
      <c r="V61" s="70"/>
      <c r="W61" s="70"/>
      <c r="X61" s="70"/>
      <c r="Y61" s="70"/>
      <c r="Z61" s="77"/>
      <c r="AA61" s="72">
        <f t="shared" si="2"/>
        <v>0</v>
      </c>
    </row>
    <row r="62" spans="1:27">
      <c r="A62" s="74"/>
      <c r="B62" s="70"/>
      <c r="C62" s="70"/>
      <c r="D62" s="70"/>
      <c r="E62" s="70"/>
      <c r="F62" s="70"/>
      <c r="G62" s="70"/>
      <c r="H62" s="71"/>
      <c r="I62" s="72">
        <f t="shared" si="0"/>
        <v>0</v>
      </c>
      <c r="J62" s="84"/>
      <c r="K62" s="70"/>
      <c r="L62" s="70"/>
      <c r="M62" s="70"/>
      <c r="N62" s="70"/>
      <c r="O62" s="70"/>
      <c r="P62" s="70"/>
      <c r="Q62" s="77"/>
      <c r="R62" s="72">
        <f t="shared" si="1"/>
        <v>0</v>
      </c>
      <c r="S62" s="74"/>
      <c r="T62" s="70"/>
      <c r="U62" s="70"/>
      <c r="V62" s="70"/>
      <c r="W62" s="70"/>
      <c r="X62" s="70"/>
      <c r="Y62" s="70"/>
      <c r="Z62" s="77"/>
      <c r="AA62" s="72">
        <f t="shared" si="2"/>
        <v>0</v>
      </c>
    </row>
    <row r="63" spans="1:27">
      <c r="A63" s="74"/>
      <c r="B63" s="70"/>
      <c r="C63" s="70"/>
      <c r="D63" s="70"/>
      <c r="E63" s="70"/>
      <c r="F63" s="70"/>
      <c r="G63" s="70"/>
      <c r="H63" s="71"/>
      <c r="I63" s="72">
        <f t="shared" si="0"/>
        <v>0</v>
      </c>
      <c r="J63" s="84"/>
      <c r="K63" s="70"/>
      <c r="L63" s="70"/>
      <c r="M63" s="70"/>
      <c r="N63" s="70"/>
      <c r="O63" s="70"/>
      <c r="P63" s="70"/>
      <c r="Q63" s="77"/>
      <c r="R63" s="72">
        <f t="shared" si="1"/>
        <v>0</v>
      </c>
      <c r="S63" s="74"/>
      <c r="T63" s="70"/>
      <c r="U63" s="70"/>
      <c r="V63" s="70"/>
      <c r="W63" s="70"/>
      <c r="X63" s="70"/>
      <c r="Y63" s="70"/>
      <c r="Z63" s="77"/>
      <c r="AA63" s="72">
        <f t="shared" si="2"/>
        <v>0</v>
      </c>
    </row>
    <row r="64" spans="1:27">
      <c r="A64" s="74"/>
      <c r="B64" s="70"/>
      <c r="C64" s="70"/>
      <c r="D64" s="70"/>
      <c r="E64" s="70"/>
      <c r="F64" s="70"/>
      <c r="G64" s="70"/>
      <c r="H64" s="71"/>
      <c r="I64" s="72">
        <f t="shared" si="0"/>
        <v>0</v>
      </c>
      <c r="J64" s="84"/>
      <c r="K64" s="70"/>
      <c r="L64" s="70"/>
      <c r="M64" s="70"/>
      <c r="N64" s="70"/>
      <c r="O64" s="70"/>
      <c r="P64" s="70"/>
      <c r="Q64" s="77"/>
      <c r="R64" s="72">
        <f t="shared" si="1"/>
        <v>0</v>
      </c>
      <c r="S64" s="74"/>
      <c r="T64" s="70"/>
      <c r="U64" s="70"/>
      <c r="V64" s="70"/>
      <c r="W64" s="70"/>
      <c r="X64" s="70"/>
      <c r="Y64" s="70"/>
      <c r="Z64" s="77"/>
      <c r="AA64" s="72">
        <f t="shared" si="2"/>
        <v>0</v>
      </c>
    </row>
    <row r="65" spans="1:27">
      <c r="A65" s="74"/>
      <c r="B65" s="70"/>
      <c r="C65" s="70"/>
      <c r="D65" s="70"/>
      <c r="E65" s="70"/>
      <c r="F65" s="70"/>
      <c r="G65" s="70"/>
      <c r="H65" s="71"/>
      <c r="I65" s="72">
        <f t="shared" si="0"/>
        <v>0</v>
      </c>
      <c r="J65" s="84"/>
      <c r="K65" s="70"/>
      <c r="L65" s="70"/>
      <c r="M65" s="70"/>
      <c r="N65" s="70"/>
      <c r="O65" s="70"/>
      <c r="P65" s="70"/>
      <c r="Q65" s="77"/>
      <c r="R65" s="72">
        <f t="shared" si="1"/>
        <v>0</v>
      </c>
      <c r="S65" s="74"/>
      <c r="T65" s="70"/>
      <c r="U65" s="70"/>
      <c r="V65" s="70"/>
      <c r="W65" s="70"/>
      <c r="X65" s="70"/>
      <c r="Y65" s="70"/>
      <c r="Z65" s="77"/>
      <c r="AA65" s="72">
        <f t="shared" si="2"/>
        <v>0</v>
      </c>
    </row>
    <row r="66" spans="1:27">
      <c r="A66" s="74"/>
      <c r="B66" s="70"/>
      <c r="C66" s="70"/>
      <c r="D66" s="70"/>
      <c r="E66" s="70"/>
      <c r="F66" s="70"/>
      <c r="G66" s="70"/>
      <c r="H66" s="71"/>
      <c r="I66" s="72">
        <f t="shared" si="0"/>
        <v>0</v>
      </c>
      <c r="J66" s="84"/>
      <c r="K66" s="70"/>
      <c r="L66" s="70"/>
      <c r="M66" s="70"/>
      <c r="N66" s="70"/>
      <c r="O66" s="70"/>
      <c r="P66" s="70"/>
      <c r="Q66" s="77"/>
      <c r="R66" s="72">
        <f t="shared" si="1"/>
        <v>0</v>
      </c>
      <c r="S66" s="74"/>
      <c r="T66" s="70"/>
      <c r="U66" s="70"/>
      <c r="V66" s="70"/>
      <c r="W66" s="70"/>
      <c r="X66" s="70"/>
      <c r="Y66" s="70"/>
      <c r="Z66" s="77"/>
      <c r="AA66" s="72">
        <f t="shared" si="2"/>
        <v>0</v>
      </c>
    </row>
    <row r="67" spans="1:27">
      <c r="A67" s="74"/>
      <c r="B67" s="70"/>
      <c r="C67" s="70"/>
      <c r="D67" s="70"/>
      <c r="E67" s="70"/>
      <c r="F67" s="70"/>
      <c r="G67" s="70"/>
      <c r="H67" s="71"/>
      <c r="I67" s="72">
        <f t="shared" si="0"/>
        <v>0</v>
      </c>
      <c r="J67" s="84"/>
      <c r="K67" s="70"/>
      <c r="L67" s="70"/>
      <c r="M67" s="70"/>
      <c r="N67" s="70"/>
      <c r="O67" s="70"/>
      <c r="P67" s="70"/>
      <c r="Q67" s="77"/>
      <c r="R67" s="72">
        <f t="shared" si="1"/>
        <v>0</v>
      </c>
      <c r="S67" s="74"/>
      <c r="T67" s="70"/>
      <c r="U67" s="70"/>
      <c r="V67" s="70"/>
      <c r="W67" s="70"/>
      <c r="X67" s="70"/>
      <c r="Y67" s="70"/>
      <c r="Z67" s="77"/>
      <c r="AA67" s="72">
        <f t="shared" si="2"/>
        <v>0</v>
      </c>
    </row>
    <row r="68" spans="1:27">
      <c r="A68" s="74"/>
      <c r="B68" s="70"/>
      <c r="C68" s="70"/>
      <c r="D68" s="70"/>
      <c r="E68" s="70"/>
      <c r="F68" s="70"/>
      <c r="G68" s="70"/>
      <c r="H68" s="71"/>
      <c r="I68" s="72">
        <f t="shared" si="0"/>
        <v>0</v>
      </c>
      <c r="J68" s="84"/>
      <c r="K68" s="70"/>
      <c r="L68" s="70"/>
      <c r="M68" s="70"/>
      <c r="N68" s="70"/>
      <c r="O68" s="70"/>
      <c r="P68" s="70"/>
      <c r="Q68" s="77"/>
      <c r="R68" s="72">
        <f t="shared" si="1"/>
        <v>0</v>
      </c>
      <c r="S68" s="74"/>
      <c r="T68" s="70"/>
      <c r="U68" s="70"/>
      <c r="V68" s="70"/>
      <c r="W68" s="70"/>
      <c r="X68" s="70"/>
      <c r="Y68" s="70"/>
      <c r="Z68" s="77"/>
      <c r="AA68" s="72">
        <f t="shared" si="2"/>
        <v>0</v>
      </c>
    </row>
    <row r="69" spans="1:27">
      <c r="A69" s="74"/>
      <c r="B69" s="70"/>
      <c r="C69" s="70"/>
      <c r="D69" s="70"/>
      <c r="E69" s="70"/>
      <c r="F69" s="70"/>
      <c r="G69" s="70"/>
      <c r="H69" s="71"/>
      <c r="I69" s="72">
        <f t="shared" si="0"/>
        <v>0</v>
      </c>
      <c r="J69" s="84"/>
      <c r="K69" s="70"/>
      <c r="L69" s="70"/>
      <c r="M69" s="70"/>
      <c r="N69" s="70"/>
      <c r="O69" s="70"/>
      <c r="P69" s="70"/>
      <c r="Q69" s="77"/>
      <c r="R69" s="72">
        <f t="shared" si="1"/>
        <v>0</v>
      </c>
      <c r="S69" s="74"/>
      <c r="T69" s="70"/>
      <c r="U69" s="70"/>
      <c r="V69" s="70"/>
      <c r="W69" s="70"/>
      <c r="X69" s="70"/>
      <c r="Y69" s="70"/>
      <c r="Z69" s="77"/>
      <c r="AA69" s="72">
        <f t="shared" si="2"/>
        <v>0</v>
      </c>
    </row>
    <row r="70" spans="1:27">
      <c r="A70" s="74"/>
      <c r="B70" s="70"/>
      <c r="C70" s="70"/>
      <c r="D70" s="70"/>
      <c r="E70" s="70"/>
      <c r="F70" s="70"/>
      <c r="G70" s="70"/>
      <c r="H70" s="71"/>
      <c r="I70" s="72">
        <f t="shared" si="0"/>
        <v>0</v>
      </c>
      <c r="J70" s="84"/>
      <c r="K70" s="70"/>
      <c r="L70" s="70"/>
      <c r="M70" s="70"/>
      <c r="N70" s="70"/>
      <c r="O70" s="70"/>
      <c r="P70" s="70"/>
      <c r="Q70" s="77"/>
      <c r="R70" s="72">
        <f t="shared" si="1"/>
        <v>0</v>
      </c>
      <c r="S70" s="74"/>
      <c r="T70" s="70"/>
      <c r="U70" s="70"/>
      <c r="V70" s="70"/>
      <c r="W70" s="70"/>
      <c r="X70" s="70"/>
      <c r="Y70" s="70"/>
      <c r="Z70" s="77"/>
      <c r="AA70" s="72">
        <f t="shared" si="2"/>
        <v>0</v>
      </c>
    </row>
    <row r="71" spans="1:27">
      <c r="A71" s="74"/>
      <c r="B71" s="70"/>
      <c r="C71" s="70"/>
      <c r="D71" s="70"/>
      <c r="E71" s="70"/>
      <c r="F71" s="70"/>
      <c r="G71" s="70"/>
      <c r="H71" s="71"/>
      <c r="I71" s="72">
        <f t="shared" si="0"/>
        <v>0</v>
      </c>
      <c r="J71" s="84"/>
      <c r="K71" s="70"/>
      <c r="L71" s="70"/>
      <c r="M71" s="70"/>
      <c r="N71" s="70"/>
      <c r="O71" s="70"/>
      <c r="P71" s="70"/>
      <c r="Q71" s="77"/>
      <c r="R71" s="72">
        <f t="shared" si="1"/>
        <v>0</v>
      </c>
      <c r="S71" s="74"/>
      <c r="T71" s="70"/>
      <c r="U71" s="70"/>
      <c r="V71" s="70"/>
      <c r="W71" s="70"/>
      <c r="X71" s="70"/>
      <c r="Y71" s="70"/>
      <c r="Z71" s="77"/>
      <c r="AA71" s="72">
        <f t="shared" si="2"/>
        <v>0</v>
      </c>
    </row>
    <row r="72" spans="1:27">
      <c r="A72" s="74"/>
      <c r="B72" s="70"/>
      <c r="C72" s="70"/>
      <c r="D72" s="70"/>
      <c r="E72" s="70"/>
      <c r="F72" s="70"/>
      <c r="G72" s="70"/>
      <c r="H72" s="71"/>
      <c r="I72" s="72">
        <f t="shared" ref="I72:I135" si="3">G72-H72</f>
        <v>0</v>
      </c>
      <c r="J72" s="84"/>
      <c r="K72" s="70"/>
      <c r="L72" s="70"/>
      <c r="M72" s="70"/>
      <c r="N72" s="70"/>
      <c r="O72" s="70"/>
      <c r="P72" s="70"/>
      <c r="Q72" s="77"/>
      <c r="R72" s="72">
        <f t="shared" ref="R72:R135" si="4">P72-Q72</f>
        <v>0</v>
      </c>
      <c r="S72" s="74"/>
      <c r="T72" s="70"/>
      <c r="U72" s="70"/>
      <c r="V72" s="70"/>
      <c r="W72" s="70"/>
      <c r="X72" s="70"/>
      <c r="Y72" s="70"/>
      <c r="Z72" s="77"/>
      <c r="AA72" s="72">
        <f t="shared" ref="AA72:AA135" si="5">Y72-Z72</f>
        <v>0</v>
      </c>
    </row>
    <row r="73" spans="1:27">
      <c r="A73" s="74"/>
      <c r="B73" s="70"/>
      <c r="C73" s="70"/>
      <c r="D73" s="70"/>
      <c r="E73" s="70"/>
      <c r="F73" s="70"/>
      <c r="G73" s="70"/>
      <c r="H73" s="71"/>
      <c r="I73" s="72">
        <f t="shared" si="3"/>
        <v>0</v>
      </c>
      <c r="J73" s="84"/>
      <c r="K73" s="70"/>
      <c r="L73" s="70"/>
      <c r="M73" s="70"/>
      <c r="N73" s="70"/>
      <c r="O73" s="70"/>
      <c r="P73" s="70"/>
      <c r="Q73" s="77"/>
      <c r="R73" s="72">
        <f t="shared" si="4"/>
        <v>0</v>
      </c>
      <c r="S73" s="74"/>
      <c r="T73" s="70"/>
      <c r="U73" s="70"/>
      <c r="V73" s="70"/>
      <c r="W73" s="70"/>
      <c r="X73" s="70"/>
      <c r="Y73" s="70"/>
      <c r="Z73" s="77"/>
      <c r="AA73" s="72">
        <f t="shared" si="5"/>
        <v>0</v>
      </c>
    </row>
    <row r="74" spans="1:27">
      <c r="A74" s="74"/>
      <c r="B74" s="70"/>
      <c r="C74" s="70"/>
      <c r="D74" s="70"/>
      <c r="E74" s="70"/>
      <c r="F74" s="70"/>
      <c r="G74" s="70"/>
      <c r="H74" s="71"/>
      <c r="I74" s="72">
        <f t="shared" si="3"/>
        <v>0</v>
      </c>
      <c r="J74" s="84"/>
      <c r="K74" s="70"/>
      <c r="L74" s="70"/>
      <c r="M74" s="70"/>
      <c r="N74" s="70"/>
      <c r="O74" s="70"/>
      <c r="P74" s="70"/>
      <c r="Q74" s="77"/>
      <c r="R74" s="72">
        <f t="shared" si="4"/>
        <v>0</v>
      </c>
      <c r="S74" s="74"/>
      <c r="T74" s="70"/>
      <c r="U74" s="70"/>
      <c r="V74" s="70"/>
      <c r="W74" s="70"/>
      <c r="X74" s="70"/>
      <c r="Y74" s="70"/>
      <c r="Z74" s="77"/>
      <c r="AA74" s="72">
        <f t="shared" si="5"/>
        <v>0</v>
      </c>
    </row>
    <row r="75" spans="1:27">
      <c r="A75" s="74"/>
      <c r="B75" s="70"/>
      <c r="C75" s="70"/>
      <c r="D75" s="70"/>
      <c r="E75" s="70"/>
      <c r="F75" s="70"/>
      <c r="G75" s="70"/>
      <c r="H75" s="71"/>
      <c r="I75" s="72">
        <f t="shared" si="3"/>
        <v>0</v>
      </c>
      <c r="J75" s="84"/>
      <c r="K75" s="70"/>
      <c r="L75" s="70"/>
      <c r="M75" s="70"/>
      <c r="N75" s="70"/>
      <c r="O75" s="70"/>
      <c r="P75" s="70"/>
      <c r="Q75" s="77"/>
      <c r="R75" s="72">
        <f t="shared" si="4"/>
        <v>0</v>
      </c>
      <c r="S75" s="74"/>
      <c r="T75" s="70"/>
      <c r="U75" s="70"/>
      <c r="V75" s="70"/>
      <c r="W75" s="70"/>
      <c r="X75" s="70"/>
      <c r="Y75" s="70"/>
      <c r="Z75" s="77"/>
      <c r="AA75" s="72">
        <f t="shared" si="5"/>
        <v>0</v>
      </c>
    </row>
    <row r="76" spans="1:27">
      <c r="A76" s="74"/>
      <c r="B76" s="70"/>
      <c r="C76" s="70"/>
      <c r="D76" s="70"/>
      <c r="E76" s="70"/>
      <c r="F76" s="70"/>
      <c r="G76" s="70"/>
      <c r="H76" s="71"/>
      <c r="I76" s="72">
        <f t="shared" si="3"/>
        <v>0</v>
      </c>
      <c r="J76" s="84"/>
      <c r="K76" s="70"/>
      <c r="L76" s="70"/>
      <c r="M76" s="70"/>
      <c r="N76" s="70"/>
      <c r="O76" s="70"/>
      <c r="P76" s="70"/>
      <c r="Q76" s="77"/>
      <c r="R76" s="72">
        <f t="shared" si="4"/>
        <v>0</v>
      </c>
      <c r="S76" s="74"/>
      <c r="T76" s="70"/>
      <c r="U76" s="70"/>
      <c r="V76" s="70"/>
      <c r="W76" s="70"/>
      <c r="X76" s="70"/>
      <c r="Y76" s="70"/>
      <c r="Z76" s="77"/>
      <c r="AA76" s="72">
        <f t="shared" si="5"/>
        <v>0</v>
      </c>
    </row>
    <row r="77" spans="1:27">
      <c r="A77" s="74"/>
      <c r="B77" s="70"/>
      <c r="C77" s="70"/>
      <c r="D77" s="70"/>
      <c r="E77" s="70"/>
      <c r="F77" s="70"/>
      <c r="G77" s="70"/>
      <c r="H77" s="71"/>
      <c r="I77" s="72">
        <f t="shared" si="3"/>
        <v>0</v>
      </c>
      <c r="J77" s="84"/>
      <c r="K77" s="70"/>
      <c r="L77" s="70"/>
      <c r="M77" s="70"/>
      <c r="N77" s="70"/>
      <c r="O77" s="70"/>
      <c r="P77" s="70"/>
      <c r="Q77" s="77"/>
      <c r="R77" s="72">
        <f t="shared" si="4"/>
        <v>0</v>
      </c>
      <c r="S77" s="74"/>
      <c r="T77" s="70"/>
      <c r="U77" s="70"/>
      <c r="V77" s="70"/>
      <c r="W77" s="70"/>
      <c r="X77" s="70"/>
      <c r="Y77" s="70"/>
      <c r="Z77" s="77"/>
      <c r="AA77" s="72">
        <f t="shared" si="5"/>
        <v>0</v>
      </c>
    </row>
    <row r="78" spans="1:27">
      <c r="A78" s="74"/>
      <c r="B78" s="70"/>
      <c r="C78" s="70"/>
      <c r="D78" s="70"/>
      <c r="E78" s="70"/>
      <c r="F78" s="70"/>
      <c r="G78" s="70"/>
      <c r="H78" s="71"/>
      <c r="I78" s="72">
        <f t="shared" si="3"/>
        <v>0</v>
      </c>
      <c r="J78" s="84"/>
      <c r="K78" s="70"/>
      <c r="L78" s="70"/>
      <c r="M78" s="70"/>
      <c r="N78" s="70"/>
      <c r="O78" s="70"/>
      <c r="P78" s="70"/>
      <c r="Q78" s="77"/>
      <c r="R78" s="72">
        <f t="shared" si="4"/>
        <v>0</v>
      </c>
      <c r="S78" s="74"/>
      <c r="T78" s="70"/>
      <c r="U78" s="70"/>
      <c r="V78" s="70"/>
      <c r="W78" s="70"/>
      <c r="X78" s="70"/>
      <c r="Y78" s="70"/>
      <c r="Z78" s="77"/>
      <c r="AA78" s="72">
        <f t="shared" si="5"/>
        <v>0</v>
      </c>
    </row>
    <row r="79" spans="1:27">
      <c r="A79" s="74"/>
      <c r="B79" s="70"/>
      <c r="C79" s="70"/>
      <c r="D79" s="70"/>
      <c r="E79" s="70"/>
      <c r="F79" s="70"/>
      <c r="G79" s="70"/>
      <c r="H79" s="71"/>
      <c r="I79" s="72">
        <f t="shared" si="3"/>
        <v>0</v>
      </c>
      <c r="J79" s="84"/>
      <c r="K79" s="70"/>
      <c r="L79" s="70"/>
      <c r="M79" s="70"/>
      <c r="N79" s="70"/>
      <c r="O79" s="70"/>
      <c r="P79" s="70"/>
      <c r="Q79" s="77"/>
      <c r="R79" s="72">
        <f t="shared" si="4"/>
        <v>0</v>
      </c>
      <c r="S79" s="74"/>
      <c r="T79" s="70"/>
      <c r="U79" s="70"/>
      <c r="V79" s="70"/>
      <c r="W79" s="70"/>
      <c r="X79" s="70"/>
      <c r="Y79" s="70"/>
      <c r="Z79" s="77"/>
      <c r="AA79" s="72">
        <f t="shared" si="5"/>
        <v>0</v>
      </c>
    </row>
    <row r="80" spans="1:27">
      <c r="A80" s="74"/>
      <c r="B80" s="70"/>
      <c r="C80" s="70"/>
      <c r="D80" s="70"/>
      <c r="E80" s="70"/>
      <c r="F80" s="70"/>
      <c r="G80" s="70"/>
      <c r="H80" s="71"/>
      <c r="I80" s="72">
        <f t="shared" si="3"/>
        <v>0</v>
      </c>
      <c r="J80" s="84"/>
      <c r="K80" s="70"/>
      <c r="L80" s="70"/>
      <c r="M80" s="70"/>
      <c r="N80" s="70"/>
      <c r="O80" s="70"/>
      <c r="P80" s="70"/>
      <c r="Q80" s="77"/>
      <c r="R80" s="72">
        <f t="shared" si="4"/>
        <v>0</v>
      </c>
      <c r="S80" s="74"/>
      <c r="T80" s="70"/>
      <c r="U80" s="70"/>
      <c r="V80" s="70"/>
      <c r="W80" s="70"/>
      <c r="X80" s="70"/>
      <c r="Y80" s="70"/>
      <c r="Z80" s="77"/>
      <c r="AA80" s="72">
        <f t="shared" si="5"/>
        <v>0</v>
      </c>
    </row>
    <row r="81" spans="1:27">
      <c r="A81" s="74"/>
      <c r="B81" s="70"/>
      <c r="C81" s="70"/>
      <c r="D81" s="70"/>
      <c r="E81" s="70"/>
      <c r="F81" s="70"/>
      <c r="G81" s="70"/>
      <c r="H81" s="71"/>
      <c r="I81" s="72">
        <f t="shared" si="3"/>
        <v>0</v>
      </c>
      <c r="J81" s="84"/>
      <c r="K81" s="70"/>
      <c r="L81" s="70"/>
      <c r="M81" s="70"/>
      <c r="N81" s="70"/>
      <c r="O81" s="70"/>
      <c r="P81" s="70"/>
      <c r="Q81" s="77"/>
      <c r="R81" s="72">
        <f t="shared" si="4"/>
        <v>0</v>
      </c>
      <c r="S81" s="74"/>
      <c r="T81" s="70"/>
      <c r="U81" s="70"/>
      <c r="V81" s="70"/>
      <c r="W81" s="70"/>
      <c r="X81" s="70"/>
      <c r="Y81" s="70"/>
      <c r="Z81" s="77"/>
      <c r="AA81" s="72">
        <f t="shared" si="5"/>
        <v>0</v>
      </c>
    </row>
    <row r="82" spans="1:27">
      <c r="A82" s="74"/>
      <c r="B82" s="70"/>
      <c r="C82" s="70"/>
      <c r="D82" s="70"/>
      <c r="E82" s="70"/>
      <c r="F82" s="70"/>
      <c r="G82" s="70"/>
      <c r="H82" s="71"/>
      <c r="I82" s="72">
        <f t="shared" si="3"/>
        <v>0</v>
      </c>
      <c r="J82" s="84"/>
      <c r="K82" s="70"/>
      <c r="L82" s="70"/>
      <c r="M82" s="70"/>
      <c r="N82" s="70"/>
      <c r="O82" s="70"/>
      <c r="P82" s="70"/>
      <c r="Q82" s="77"/>
      <c r="R82" s="72">
        <f t="shared" si="4"/>
        <v>0</v>
      </c>
      <c r="S82" s="74"/>
      <c r="T82" s="70"/>
      <c r="U82" s="70"/>
      <c r="V82" s="70"/>
      <c r="W82" s="70"/>
      <c r="X82" s="70"/>
      <c r="Y82" s="70"/>
      <c r="Z82" s="77"/>
      <c r="AA82" s="72">
        <f t="shared" si="5"/>
        <v>0</v>
      </c>
    </row>
    <row r="83" spans="1:27">
      <c r="A83" s="74"/>
      <c r="B83" s="70"/>
      <c r="C83" s="70"/>
      <c r="D83" s="70"/>
      <c r="E83" s="70"/>
      <c r="F83" s="70"/>
      <c r="G83" s="70"/>
      <c r="H83" s="71"/>
      <c r="I83" s="72">
        <f t="shared" si="3"/>
        <v>0</v>
      </c>
      <c r="J83" s="84"/>
      <c r="K83" s="70"/>
      <c r="L83" s="70"/>
      <c r="M83" s="70"/>
      <c r="N83" s="70"/>
      <c r="O83" s="70"/>
      <c r="P83" s="70"/>
      <c r="Q83" s="77"/>
      <c r="R83" s="72">
        <f t="shared" si="4"/>
        <v>0</v>
      </c>
      <c r="S83" s="74"/>
      <c r="T83" s="70"/>
      <c r="U83" s="70"/>
      <c r="V83" s="70"/>
      <c r="W83" s="70"/>
      <c r="X83" s="70"/>
      <c r="Y83" s="70"/>
      <c r="Z83" s="77"/>
      <c r="AA83" s="72">
        <f t="shared" si="5"/>
        <v>0</v>
      </c>
    </row>
    <row r="84" spans="1:27">
      <c r="A84" s="74"/>
      <c r="B84" s="70"/>
      <c r="C84" s="70"/>
      <c r="D84" s="70"/>
      <c r="E84" s="70"/>
      <c r="F84" s="70"/>
      <c r="G84" s="70"/>
      <c r="H84" s="71"/>
      <c r="I84" s="72">
        <f t="shared" si="3"/>
        <v>0</v>
      </c>
      <c r="J84" s="84"/>
      <c r="K84" s="70"/>
      <c r="L84" s="70"/>
      <c r="M84" s="70"/>
      <c r="N84" s="70"/>
      <c r="O84" s="70"/>
      <c r="P84" s="70"/>
      <c r="Q84" s="77"/>
      <c r="R84" s="72">
        <f t="shared" si="4"/>
        <v>0</v>
      </c>
      <c r="S84" s="74"/>
      <c r="T84" s="70"/>
      <c r="U84" s="70"/>
      <c r="V84" s="70"/>
      <c r="W84" s="70"/>
      <c r="X84" s="70"/>
      <c r="Y84" s="70"/>
      <c r="Z84" s="77"/>
      <c r="AA84" s="72">
        <f t="shared" si="5"/>
        <v>0</v>
      </c>
    </row>
    <row r="85" spans="1:27">
      <c r="A85" s="74"/>
      <c r="B85" s="70"/>
      <c r="C85" s="70"/>
      <c r="D85" s="70"/>
      <c r="E85" s="70"/>
      <c r="F85" s="70"/>
      <c r="G85" s="70"/>
      <c r="H85" s="71"/>
      <c r="I85" s="72">
        <f t="shared" si="3"/>
        <v>0</v>
      </c>
      <c r="J85" s="84"/>
      <c r="K85" s="70"/>
      <c r="L85" s="70"/>
      <c r="M85" s="70"/>
      <c r="N85" s="70"/>
      <c r="O85" s="70"/>
      <c r="P85" s="70"/>
      <c r="Q85" s="77"/>
      <c r="R85" s="72">
        <f t="shared" si="4"/>
        <v>0</v>
      </c>
      <c r="S85" s="74"/>
      <c r="T85" s="70"/>
      <c r="U85" s="70"/>
      <c r="V85" s="70"/>
      <c r="W85" s="70"/>
      <c r="X85" s="70"/>
      <c r="Y85" s="70"/>
      <c r="Z85" s="77"/>
      <c r="AA85" s="72">
        <f t="shared" si="5"/>
        <v>0</v>
      </c>
    </row>
    <row r="86" spans="1:27">
      <c r="A86" s="74"/>
      <c r="B86" s="70"/>
      <c r="C86" s="70"/>
      <c r="D86" s="70"/>
      <c r="E86" s="70"/>
      <c r="F86" s="70"/>
      <c r="G86" s="70"/>
      <c r="H86" s="71"/>
      <c r="I86" s="72">
        <f t="shared" si="3"/>
        <v>0</v>
      </c>
      <c r="J86" s="84"/>
      <c r="K86" s="70"/>
      <c r="L86" s="70"/>
      <c r="M86" s="70"/>
      <c r="N86" s="70"/>
      <c r="O86" s="70"/>
      <c r="P86" s="70"/>
      <c r="Q86" s="77"/>
      <c r="R86" s="72">
        <f t="shared" si="4"/>
        <v>0</v>
      </c>
      <c r="S86" s="74"/>
      <c r="T86" s="70"/>
      <c r="U86" s="70"/>
      <c r="V86" s="70"/>
      <c r="W86" s="70"/>
      <c r="X86" s="70"/>
      <c r="Y86" s="70"/>
      <c r="Z86" s="77"/>
      <c r="AA86" s="72">
        <f t="shared" si="5"/>
        <v>0</v>
      </c>
    </row>
    <row r="87" spans="1:27">
      <c r="A87" s="74"/>
      <c r="B87" s="70"/>
      <c r="C87" s="70"/>
      <c r="D87" s="70"/>
      <c r="E87" s="70"/>
      <c r="F87" s="70"/>
      <c r="G87" s="70"/>
      <c r="H87" s="71"/>
      <c r="I87" s="72">
        <f t="shared" si="3"/>
        <v>0</v>
      </c>
      <c r="J87" s="84"/>
      <c r="K87" s="70"/>
      <c r="L87" s="70"/>
      <c r="M87" s="70"/>
      <c r="N87" s="70"/>
      <c r="O87" s="70"/>
      <c r="P87" s="70"/>
      <c r="Q87" s="77"/>
      <c r="R87" s="72">
        <f t="shared" si="4"/>
        <v>0</v>
      </c>
      <c r="S87" s="74"/>
      <c r="T87" s="70"/>
      <c r="U87" s="70"/>
      <c r="V87" s="70"/>
      <c r="W87" s="70"/>
      <c r="X87" s="70"/>
      <c r="Y87" s="70"/>
      <c r="Z87" s="77"/>
      <c r="AA87" s="72">
        <f t="shared" si="5"/>
        <v>0</v>
      </c>
    </row>
    <row r="88" spans="1:27">
      <c r="A88" s="74"/>
      <c r="B88" s="70"/>
      <c r="C88" s="70"/>
      <c r="D88" s="70"/>
      <c r="E88" s="70"/>
      <c r="F88" s="70"/>
      <c r="G88" s="70"/>
      <c r="H88" s="71"/>
      <c r="I88" s="72">
        <f t="shared" si="3"/>
        <v>0</v>
      </c>
      <c r="J88" s="84"/>
      <c r="K88" s="70"/>
      <c r="L88" s="70"/>
      <c r="M88" s="70"/>
      <c r="N88" s="70"/>
      <c r="O88" s="70"/>
      <c r="P88" s="70"/>
      <c r="Q88" s="77"/>
      <c r="R88" s="72">
        <f t="shared" si="4"/>
        <v>0</v>
      </c>
      <c r="S88" s="74"/>
      <c r="T88" s="70"/>
      <c r="U88" s="70"/>
      <c r="V88" s="70"/>
      <c r="W88" s="70"/>
      <c r="X88" s="70"/>
      <c r="Y88" s="70"/>
      <c r="Z88" s="77"/>
      <c r="AA88" s="72">
        <f t="shared" si="5"/>
        <v>0</v>
      </c>
    </row>
    <row r="89" spans="1:27">
      <c r="A89" s="74"/>
      <c r="B89" s="70"/>
      <c r="C89" s="70"/>
      <c r="D89" s="70"/>
      <c r="E89" s="70"/>
      <c r="F89" s="70"/>
      <c r="G89" s="70"/>
      <c r="H89" s="71"/>
      <c r="I89" s="72">
        <f t="shared" si="3"/>
        <v>0</v>
      </c>
      <c r="J89" s="84"/>
      <c r="K89" s="70"/>
      <c r="L89" s="70"/>
      <c r="M89" s="70"/>
      <c r="N89" s="70"/>
      <c r="O89" s="70"/>
      <c r="P89" s="70"/>
      <c r="Q89" s="77"/>
      <c r="R89" s="72">
        <f t="shared" si="4"/>
        <v>0</v>
      </c>
      <c r="S89" s="74"/>
      <c r="T89" s="70"/>
      <c r="U89" s="70"/>
      <c r="V89" s="70"/>
      <c r="W89" s="70"/>
      <c r="X89" s="70"/>
      <c r="Y89" s="70"/>
      <c r="Z89" s="77"/>
      <c r="AA89" s="72">
        <f t="shared" si="5"/>
        <v>0</v>
      </c>
    </row>
    <row r="90" spans="1:27">
      <c r="A90" s="74"/>
      <c r="B90" s="70"/>
      <c r="C90" s="70"/>
      <c r="D90" s="70"/>
      <c r="E90" s="70"/>
      <c r="F90" s="70"/>
      <c r="G90" s="70"/>
      <c r="H90" s="71"/>
      <c r="I90" s="72">
        <f t="shared" si="3"/>
        <v>0</v>
      </c>
      <c r="J90" s="84"/>
      <c r="K90" s="70"/>
      <c r="L90" s="70"/>
      <c r="M90" s="70"/>
      <c r="N90" s="70"/>
      <c r="O90" s="70"/>
      <c r="P90" s="70"/>
      <c r="Q90" s="77"/>
      <c r="R90" s="72">
        <f t="shared" si="4"/>
        <v>0</v>
      </c>
      <c r="S90" s="74"/>
      <c r="T90" s="70"/>
      <c r="U90" s="70"/>
      <c r="V90" s="70"/>
      <c r="W90" s="70"/>
      <c r="X90" s="70"/>
      <c r="Y90" s="70"/>
      <c r="Z90" s="77"/>
      <c r="AA90" s="72">
        <f t="shared" si="5"/>
        <v>0</v>
      </c>
    </row>
    <row r="91" spans="1:27">
      <c r="A91" s="74"/>
      <c r="B91" s="70"/>
      <c r="C91" s="70"/>
      <c r="D91" s="70"/>
      <c r="E91" s="70"/>
      <c r="F91" s="70"/>
      <c r="G91" s="70"/>
      <c r="H91" s="71"/>
      <c r="I91" s="72">
        <f t="shared" si="3"/>
        <v>0</v>
      </c>
      <c r="J91" s="84"/>
      <c r="K91" s="70"/>
      <c r="L91" s="70"/>
      <c r="M91" s="70"/>
      <c r="N91" s="70"/>
      <c r="O91" s="70"/>
      <c r="P91" s="70"/>
      <c r="Q91" s="77"/>
      <c r="R91" s="72">
        <f t="shared" si="4"/>
        <v>0</v>
      </c>
      <c r="S91" s="74"/>
      <c r="T91" s="70"/>
      <c r="U91" s="70"/>
      <c r="V91" s="70"/>
      <c r="W91" s="70"/>
      <c r="X91" s="70"/>
      <c r="Y91" s="70"/>
      <c r="Z91" s="77"/>
      <c r="AA91" s="72">
        <f t="shared" si="5"/>
        <v>0</v>
      </c>
    </row>
    <row r="92" spans="1:27">
      <c r="A92" s="74"/>
      <c r="B92" s="70"/>
      <c r="C92" s="70"/>
      <c r="D92" s="70"/>
      <c r="E92" s="70"/>
      <c r="F92" s="70"/>
      <c r="G92" s="70"/>
      <c r="H92" s="71"/>
      <c r="I92" s="72">
        <f t="shared" si="3"/>
        <v>0</v>
      </c>
      <c r="J92" s="84"/>
      <c r="K92" s="70"/>
      <c r="L92" s="70"/>
      <c r="M92" s="70"/>
      <c r="N92" s="70"/>
      <c r="O92" s="70"/>
      <c r="P92" s="70"/>
      <c r="Q92" s="77"/>
      <c r="R92" s="72">
        <f t="shared" si="4"/>
        <v>0</v>
      </c>
      <c r="S92" s="74"/>
      <c r="T92" s="70"/>
      <c r="U92" s="70"/>
      <c r="V92" s="70"/>
      <c r="W92" s="70"/>
      <c r="X92" s="70"/>
      <c r="Y92" s="70"/>
      <c r="Z92" s="77"/>
      <c r="AA92" s="72">
        <f t="shared" si="5"/>
        <v>0</v>
      </c>
    </row>
    <row r="93" spans="1:27">
      <c r="A93" s="74"/>
      <c r="B93" s="70"/>
      <c r="C93" s="70"/>
      <c r="D93" s="70"/>
      <c r="E93" s="70"/>
      <c r="F93" s="70"/>
      <c r="G93" s="70"/>
      <c r="H93" s="71"/>
      <c r="I93" s="72">
        <f t="shared" si="3"/>
        <v>0</v>
      </c>
      <c r="J93" s="84"/>
      <c r="K93" s="70"/>
      <c r="L93" s="70"/>
      <c r="M93" s="70"/>
      <c r="N93" s="70"/>
      <c r="O93" s="70"/>
      <c r="P93" s="70"/>
      <c r="Q93" s="77"/>
      <c r="R93" s="72">
        <f t="shared" si="4"/>
        <v>0</v>
      </c>
      <c r="S93" s="74"/>
      <c r="T93" s="70"/>
      <c r="U93" s="70"/>
      <c r="V93" s="70"/>
      <c r="W93" s="70"/>
      <c r="X93" s="70"/>
      <c r="Y93" s="70"/>
      <c r="Z93" s="77"/>
      <c r="AA93" s="72">
        <f t="shared" si="5"/>
        <v>0</v>
      </c>
    </row>
    <row r="94" spans="1:27">
      <c r="A94" s="74"/>
      <c r="B94" s="70"/>
      <c r="C94" s="70"/>
      <c r="D94" s="70"/>
      <c r="E94" s="70"/>
      <c r="F94" s="70"/>
      <c r="G94" s="70"/>
      <c r="H94" s="71"/>
      <c r="I94" s="72">
        <f t="shared" si="3"/>
        <v>0</v>
      </c>
      <c r="J94" s="84"/>
      <c r="K94" s="70"/>
      <c r="L94" s="70"/>
      <c r="M94" s="70"/>
      <c r="N94" s="70"/>
      <c r="O94" s="70"/>
      <c r="P94" s="70"/>
      <c r="Q94" s="77"/>
      <c r="R94" s="72">
        <f t="shared" si="4"/>
        <v>0</v>
      </c>
      <c r="S94" s="74"/>
      <c r="T94" s="70"/>
      <c r="U94" s="70"/>
      <c r="V94" s="70"/>
      <c r="W94" s="70"/>
      <c r="X94" s="70"/>
      <c r="Y94" s="70"/>
      <c r="Z94" s="77"/>
      <c r="AA94" s="72">
        <f t="shared" si="5"/>
        <v>0</v>
      </c>
    </row>
    <row r="95" spans="1:27">
      <c r="A95" s="74"/>
      <c r="B95" s="70"/>
      <c r="C95" s="70"/>
      <c r="D95" s="70"/>
      <c r="E95" s="70"/>
      <c r="F95" s="70"/>
      <c r="G95" s="70"/>
      <c r="H95" s="71"/>
      <c r="I95" s="72">
        <f t="shared" si="3"/>
        <v>0</v>
      </c>
      <c r="J95" s="84"/>
      <c r="K95" s="70"/>
      <c r="L95" s="70"/>
      <c r="M95" s="70"/>
      <c r="N95" s="70"/>
      <c r="O95" s="70"/>
      <c r="P95" s="70"/>
      <c r="Q95" s="77"/>
      <c r="R95" s="72">
        <f t="shared" si="4"/>
        <v>0</v>
      </c>
      <c r="S95" s="74"/>
      <c r="T95" s="70"/>
      <c r="U95" s="70"/>
      <c r="V95" s="70"/>
      <c r="W95" s="70"/>
      <c r="X95" s="70"/>
      <c r="Y95" s="70"/>
      <c r="Z95" s="77"/>
      <c r="AA95" s="72">
        <f t="shared" si="5"/>
        <v>0</v>
      </c>
    </row>
    <row r="96" spans="1:27">
      <c r="A96" s="74"/>
      <c r="B96" s="70"/>
      <c r="C96" s="70"/>
      <c r="D96" s="70"/>
      <c r="E96" s="70"/>
      <c r="F96" s="70"/>
      <c r="G96" s="70"/>
      <c r="H96" s="71"/>
      <c r="I96" s="72">
        <f t="shared" si="3"/>
        <v>0</v>
      </c>
      <c r="J96" s="84"/>
      <c r="K96" s="70"/>
      <c r="L96" s="70"/>
      <c r="M96" s="70"/>
      <c r="N96" s="70"/>
      <c r="O96" s="70"/>
      <c r="P96" s="70"/>
      <c r="Q96" s="77"/>
      <c r="R96" s="72">
        <f t="shared" si="4"/>
        <v>0</v>
      </c>
      <c r="S96" s="74"/>
      <c r="T96" s="70"/>
      <c r="U96" s="70"/>
      <c r="V96" s="70"/>
      <c r="W96" s="70"/>
      <c r="X96" s="70"/>
      <c r="Y96" s="70"/>
      <c r="Z96" s="77"/>
      <c r="AA96" s="72">
        <f t="shared" si="5"/>
        <v>0</v>
      </c>
    </row>
    <row r="97" spans="1:27">
      <c r="A97" s="74"/>
      <c r="B97" s="70"/>
      <c r="C97" s="70"/>
      <c r="D97" s="70"/>
      <c r="E97" s="70"/>
      <c r="F97" s="70"/>
      <c r="G97" s="70"/>
      <c r="H97" s="71"/>
      <c r="I97" s="72">
        <f t="shared" si="3"/>
        <v>0</v>
      </c>
      <c r="J97" s="84"/>
      <c r="K97" s="70"/>
      <c r="L97" s="70"/>
      <c r="M97" s="70"/>
      <c r="N97" s="70"/>
      <c r="O97" s="70"/>
      <c r="P97" s="70"/>
      <c r="Q97" s="77"/>
      <c r="R97" s="72">
        <f t="shared" si="4"/>
        <v>0</v>
      </c>
      <c r="S97" s="74"/>
      <c r="T97" s="70"/>
      <c r="U97" s="70"/>
      <c r="V97" s="70"/>
      <c r="W97" s="70"/>
      <c r="X97" s="70"/>
      <c r="Y97" s="70"/>
      <c r="Z97" s="77"/>
      <c r="AA97" s="72">
        <f t="shared" si="5"/>
        <v>0</v>
      </c>
    </row>
    <row r="98" spans="1:27">
      <c r="A98" s="74"/>
      <c r="B98" s="70"/>
      <c r="C98" s="70"/>
      <c r="D98" s="70"/>
      <c r="E98" s="70"/>
      <c r="F98" s="70"/>
      <c r="G98" s="70"/>
      <c r="H98" s="71"/>
      <c r="I98" s="72">
        <f t="shared" si="3"/>
        <v>0</v>
      </c>
      <c r="J98" s="84"/>
      <c r="K98" s="70"/>
      <c r="L98" s="70"/>
      <c r="M98" s="70"/>
      <c r="N98" s="70"/>
      <c r="O98" s="70"/>
      <c r="P98" s="70"/>
      <c r="Q98" s="77"/>
      <c r="R98" s="72">
        <f t="shared" si="4"/>
        <v>0</v>
      </c>
      <c r="S98" s="74"/>
      <c r="T98" s="70"/>
      <c r="U98" s="70"/>
      <c r="V98" s="70"/>
      <c r="W98" s="70"/>
      <c r="X98" s="70"/>
      <c r="Y98" s="70"/>
      <c r="Z98" s="77"/>
      <c r="AA98" s="72">
        <f t="shared" si="5"/>
        <v>0</v>
      </c>
    </row>
    <row r="99" spans="1:27">
      <c r="A99" s="74"/>
      <c r="B99" s="70"/>
      <c r="C99" s="70"/>
      <c r="D99" s="70"/>
      <c r="E99" s="70"/>
      <c r="F99" s="70"/>
      <c r="G99" s="70"/>
      <c r="H99" s="71"/>
      <c r="I99" s="72">
        <f t="shared" si="3"/>
        <v>0</v>
      </c>
      <c r="J99" s="84"/>
      <c r="K99" s="70"/>
      <c r="L99" s="70"/>
      <c r="M99" s="70"/>
      <c r="N99" s="70"/>
      <c r="O99" s="70"/>
      <c r="P99" s="70"/>
      <c r="Q99" s="77"/>
      <c r="R99" s="72">
        <f t="shared" si="4"/>
        <v>0</v>
      </c>
      <c r="S99" s="74"/>
      <c r="T99" s="70"/>
      <c r="U99" s="70"/>
      <c r="V99" s="70"/>
      <c r="W99" s="70"/>
      <c r="X99" s="70"/>
      <c r="Y99" s="70"/>
      <c r="Z99" s="77"/>
      <c r="AA99" s="72">
        <f t="shared" si="5"/>
        <v>0</v>
      </c>
    </row>
    <row r="100" spans="1:27">
      <c r="A100" s="74"/>
      <c r="B100" s="70"/>
      <c r="C100" s="70"/>
      <c r="D100" s="70"/>
      <c r="E100" s="70"/>
      <c r="F100" s="70"/>
      <c r="G100" s="70"/>
      <c r="H100" s="71"/>
      <c r="I100" s="72">
        <f t="shared" si="3"/>
        <v>0</v>
      </c>
      <c r="J100" s="84"/>
      <c r="K100" s="70"/>
      <c r="L100" s="70"/>
      <c r="M100" s="70"/>
      <c r="N100" s="70"/>
      <c r="O100" s="70"/>
      <c r="P100" s="70"/>
      <c r="Q100" s="77"/>
      <c r="R100" s="72">
        <f t="shared" si="4"/>
        <v>0</v>
      </c>
      <c r="S100" s="74"/>
      <c r="T100" s="70"/>
      <c r="U100" s="70"/>
      <c r="V100" s="70"/>
      <c r="W100" s="70"/>
      <c r="X100" s="70"/>
      <c r="Y100" s="70"/>
      <c r="Z100" s="77"/>
      <c r="AA100" s="72">
        <f t="shared" si="5"/>
        <v>0</v>
      </c>
    </row>
    <row r="101" spans="1:27">
      <c r="A101" s="74"/>
      <c r="B101" s="70"/>
      <c r="C101" s="70"/>
      <c r="D101" s="70"/>
      <c r="E101" s="70"/>
      <c r="F101" s="70"/>
      <c r="G101" s="70"/>
      <c r="H101" s="71"/>
      <c r="I101" s="72">
        <f t="shared" si="3"/>
        <v>0</v>
      </c>
      <c r="J101" s="84"/>
      <c r="K101" s="70"/>
      <c r="L101" s="70"/>
      <c r="M101" s="70"/>
      <c r="N101" s="70"/>
      <c r="O101" s="70"/>
      <c r="P101" s="70"/>
      <c r="Q101" s="77"/>
      <c r="R101" s="72">
        <f t="shared" si="4"/>
        <v>0</v>
      </c>
      <c r="S101" s="74"/>
      <c r="T101" s="70"/>
      <c r="U101" s="70"/>
      <c r="V101" s="70"/>
      <c r="W101" s="70"/>
      <c r="X101" s="70"/>
      <c r="Y101" s="70"/>
      <c r="Z101" s="77"/>
      <c r="AA101" s="72">
        <f t="shared" si="5"/>
        <v>0</v>
      </c>
    </row>
    <row r="102" spans="1:27">
      <c r="A102" s="74"/>
      <c r="B102" s="70"/>
      <c r="C102" s="70"/>
      <c r="D102" s="70"/>
      <c r="E102" s="70"/>
      <c r="F102" s="70"/>
      <c r="G102" s="70"/>
      <c r="H102" s="71"/>
      <c r="I102" s="72">
        <f t="shared" si="3"/>
        <v>0</v>
      </c>
      <c r="J102" s="84"/>
      <c r="K102" s="70"/>
      <c r="L102" s="70"/>
      <c r="M102" s="70"/>
      <c r="N102" s="70"/>
      <c r="O102" s="70"/>
      <c r="P102" s="70"/>
      <c r="Q102" s="77"/>
      <c r="R102" s="72">
        <f t="shared" si="4"/>
        <v>0</v>
      </c>
      <c r="S102" s="74"/>
      <c r="T102" s="70"/>
      <c r="U102" s="70"/>
      <c r="V102" s="70"/>
      <c r="W102" s="70"/>
      <c r="X102" s="70"/>
      <c r="Y102" s="70"/>
      <c r="Z102" s="77"/>
      <c r="AA102" s="72">
        <f t="shared" si="5"/>
        <v>0</v>
      </c>
    </row>
    <row r="103" spans="1:27">
      <c r="A103" s="74"/>
      <c r="B103" s="70"/>
      <c r="C103" s="70"/>
      <c r="D103" s="70"/>
      <c r="E103" s="70"/>
      <c r="F103" s="70"/>
      <c r="G103" s="70"/>
      <c r="H103" s="71"/>
      <c r="I103" s="72">
        <f t="shared" si="3"/>
        <v>0</v>
      </c>
      <c r="J103" s="84"/>
      <c r="K103" s="70"/>
      <c r="L103" s="70"/>
      <c r="M103" s="70"/>
      <c r="N103" s="70"/>
      <c r="O103" s="70"/>
      <c r="P103" s="70"/>
      <c r="Q103" s="77"/>
      <c r="R103" s="72">
        <f t="shared" si="4"/>
        <v>0</v>
      </c>
      <c r="S103" s="74"/>
      <c r="T103" s="70"/>
      <c r="U103" s="70"/>
      <c r="V103" s="70"/>
      <c r="W103" s="70"/>
      <c r="X103" s="70"/>
      <c r="Y103" s="70"/>
      <c r="Z103" s="77"/>
      <c r="AA103" s="72">
        <f t="shared" si="5"/>
        <v>0</v>
      </c>
    </row>
    <row r="104" spans="1:27">
      <c r="A104" s="74"/>
      <c r="B104" s="70"/>
      <c r="C104" s="70"/>
      <c r="D104" s="70"/>
      <c r="E104" s="70"/>
      <c r="F104" s="70"/>
      <c r="G104" s="70"/>
      <c r="H104" s="71"/>
      <c r="I104" s="72">
        <f t="shared" si="3"/>
        <v>0</v>
      </c>
      <c r="J104" s="84"/>
      <c r="K104" s="70"/>
      <c r="L104" s="70"/>
      <c r="M104" s="70"/>
      <c r="N104" s="70"/>
      <c r="O104" s="70"/>
      <c r="P104" s="70"/>
      <c r="Q104" s="77"/>
      <c r="R104" s="72">
        <f t="shared" si="4"/>
        <v>0</v>
      </c>
      <c r="S104" s="74"/>
      <c r="T104" s="70"/>
      <c r="U104" s="70"/>
      <c r="V104" s="70"/>
      <c r="W104" s="70"/>
      <c r="X104" s="70"/>
      <c r="Y104" s="70"/>
      <c r="Z104" s="77"/>
      <c r="AA104" s="72">
        <f t="shared" si="5"/>
        <v>0</v>
      </c>
    </row>
    <row r="105" spans="1:27">
      <c r="A105" s="74"/>
      <c r="B105" s="70"/>
      <c r="C105" s="70"/>
      <c r="D105" s="70"/>
      <c r="E105" s="70"/>
      <c r="F105" s="70"/>
      <c r="G105" s="70"/>
      <c r="H105" s="71"/>
      <c r="I105" s="72">
        <f t="shared" si="3"/>
        <v>0</v>
      </c>
      <c r="J105" s="84"/>
      <c r="K105" s="70"/>
      <c r="L105" s="70"/>
      <c r="M105" s="70"/>
      <c r="N105" s="70"/>
      <c r="O105" s="70"/>
      <c r="P105" s="70"/>
      <c r="Q105" s="77"/>
      <c r="R105" s="72">
        <f t="shared" si="4"/>
        <v>0</v>
      </c>
      <c r="S105" s="74"/>
      <c r="T105" s="70"/>
      <c r="U105" s="70"/>
      <c r="V105" s="70"/>
      <c r="W105" s="70"/>
      <c r="X105" s="70"/>
      <c r="Y105" s="70"/>
      <c r="Z105" s="77"/>
      <c r="AA105" s="72">
        <f t="shared" si="5"/>
        <v>0</v>
      </c>
    </row>
    <row r="106" spans="1:27">
      <c r="A106" s="74"/>
      <c r="B106" s="70"/>
      <c r="C106" s="70"/>
      <c r="D106" s="70"/>
      <c r="E106" s="70"/>
      <c r="F106" s="70"/>
      <c r="G106" s="70"/>
      <c r="H106" s="71"/>
      <c r="I106" s="72">
        <f t="shared" si="3"/>
        <v>0</v>
      </c>
      <c r="J106" s="84"/>
      <c r="K106" s="70"/>
      <c r="L106" s="70"/>
      <c r="M106" s="70"/>
      <c r="N106" s="70"/>
      <c r="O106" s="70"/>
      <c r="P106" s="70"/>
      <c r="Q106" s="77"/>
      <c r="R106" s="72">
        <f t="shared" si="4"/>
        <v>0</v>
      </c>
      <c r="S106" s="74"/>
      <c r="T106" s="70"/>
      <c r="U106" s="70"/>
      <c r="V106" s="70"/>
      <c r="W106" s="70"/>
      <c r="X106" s="70"/>
      <c r="Y106" s="70"/>
      <c r="Z106" s="77"/>
      <c r="AA106" s="72">
        <f t="shared" si="5"/>
        <v>0</v>
      </c>
    </row>
    <row r="107" spans="1:27">
      <c r="A107" s="74"/>
      <c r="B107" s="70"/>
      <c r="C107" s="70"/>
      <c r="D107" s="70"/>
      <c r="E107" s="70"/>
      <c r="F107" s="70"/>
      <c r="G107" s="70"/>
      <c r="H107" s="71"/>
      <c r="I107" s="72">
        <f t="shared" si="3"/>
        <v>0</v>
      </c>
      <c r="J107" s="84"/>
      <c r="K107" s="70"/>
      <c r="L107" s="70"/>
      <c r="M107" s="70"/>
      <c r="N107" s="70"/>
      <c r="O107" s="70"/>
      <c r="P107" s="70"/>
      <c r="Q107" s="77"/>
      <c r="R107" s="72">
        <f t="shared" si="4"/>
        <v>0</v>
      </c>
      <c r="S107" s="74"/>
      <c r="T107" s="70"/>
      <c r="U107" s="70"/>
      <c r="V107" s="70"/>
      <c r="W107" s="70"/>
      <c r="X107" s="70"/>
      <c r="Y107" s="70"/>
      <c r="Z107" s="77"/>
      <c r="AA107" s="72">
        <f t="shared" si="5"/>
        <v>0</v>
      </c>
    </row>
    <row r="108" spans="1:27">
      <c r="A108" s="74"/>
      <c r="B108" s="70"/>
      <c r="C108" s="70"/>
      <c r="D108" s="70"/>
      <c r="E108" s="70"/>
      <c r="F108" s="70"/>
      <c r="G108" s="70"/>
      <c r="H108" s="71"/>
      <c r="I108" s="72">
        <f t="shared" si="3"/>
        <v>0</v>
      </c>
      <c r="J108" s="84"/>
      <c r="K108" s="70"/>
      <c r="L108" s="70"/>
      <c r="M108" s="70"/>
      <c r="N108" s="70"/>
      <c r="O108" s="70"/>
      <c r="P108" s="70"/>
      <c r="Q108" s="77"/>
      <c r="R108" s="72">
        <f t="shared" si="4"/>
        <v>0</v>
      </c>
      <c r="S108" s="74"/>
      <c r="T108" s="70"/>
      <c r="U108" s="70"/>
      <c r="V108" s="70"/>
      <c r="W108" s="70"/>
      <c r="X108" s="70"/>
      <c r="Y108" s="70"/>
      <c r="Z108" s="77"/>
      <c r="AA108" s="72">
        <f t="shared" si="5"/>
        <v>0</v>
      </c>
    </row>
    <row r="109" spans="1:27">
      <c r="A109" s="74"/>
      <c r="B109" s="70"/>
      <c r="C109" s="70"/>
      <c r="D109" s="70"/>
      <c r="E109" s="70"/>
      <c r="F109" s="70"/>
      <c r="G109" s="70"/>
      <c r="H109" s="71"/>
      <c r="I109" s="72">
        <f t="shared" si="3"/>
        <v>0</v>
      </c>
      <c r="J109" s="84"/>
      <c r="K109" s="70"/>
      <c r="L109" s="70"/>
      <c r="M109" s="70"/>
      <c r="N109" s="70"/>
      <c r="O109" s="70"/>
      <c r="P109" s="70"/>
      <c r="Q109" s="77"/>
      <c r="R109" s="72">
        <f t="shared" si="4"/>
        <v>0</v>
      </c>
      <c r="S109" s="74"/>
      <c r="T109" s="70"/>
      <c r="U109" s="70"/>
      <c r="V109" s="70"/>
      <c r="W109" s="70"/>
      <c r="X109" s="70"/>
      <c r="Y109" s="70"/>
      <c r="Z109" s="77"/>
      <c r="AA109" s="72">
        <f t="shared" si="5"/>
        <v>0</v>
      </c>
    </row>
    <row r="110" spans="1:27">
      <c r="A110" s="74"/>
      <c r="B110" s="70"/>
      <c r="C110" s="70"/>
      <c r="D110" s="70"/>
      <c r="E110" s="70"/>
      <c r="F110" s="70"/>
      <c r="G110" s="70"/>
      <c r="H110" s="71"/>
      <c r="I110" s="72">
        <f t="shared" si="3"/>
        <v>0</v>
      </c>
      <c r="J110" s="84"/>
      <c r="K110" s="70"/>
      <c r="L110" s="70"/>
      <c r="M110" s="70"/>
      <c r="N110" s="70"/>
      <c r="O110" s="70"/>
      <c r="P110" s="70"/>
      <c r="Q110" s="77"/>
      <c r="R110" s="72">
        <f t="shared" si="4"/>
        <v>0</v>
      </c>
      <c r="S110" s="74"/>
      <c r="T110" s="70"/>
      <c r="U110" s="70"/>
      <c r="V110" s="70"/>
      <c r="W110" s="70"/>
      <c r="X110" s="70"/>
      <c r="Y110" s="70"/>
      <c r="Z110" s="77"/>
      <c r="AA110" s="72">
        <f t="shared" si="5"/>
        <v>0</v>
      </c>
    </row>
    <row r="111" spans="1:27">
      <c r="A111" s="74"/>
      <c r="B111" s="70"/>
      <c r="C111" s="70"/>
      <c r="D111" s="70"/>
      <c r="E111" s="70"/>
      <c r="F111" s="70"/>
      <c r="G111" s="70"/>
      <c r="H111" s="71"/>
      <c r="I111" s="72">
        <f t="shared" si="3"/>
        <v>0</v>
      </c>
      <c r="J111" s="84"/>
      <c r="K111" s="70"/>
      <c r="L111" s="70"/>
      <c r="M111" s="70"/>
      <c r="N111" s="70"/>
      <c r="O111" s="70"/>
      <c r="P111" s="70"/>
      <c r="Q111" s="77"/>
      <c r="R111" s="72">
        <f t="shared" si="4"/>
        <v>0</v>
      </c>
      <c r="S111" s="74"/>
      <c r="T111" s="70"/>
      <c r="U111" s="70"/>
      <c r="V111" s="70"/>
      <c r="W111" s="70"/>
      <c r="X111" s="70"/>
      <c r="Y111" s="70"/>
      <c r="Z111" s="77"/>
      <c r="AA111" s="72">
        <f t="shared" si="5"/>
        <v>0</v>
      </c>
    </row>
    <row r="112" spans="1:27">
      <c r="A112" s="74"/>
      <c r="B112" s="70"/>
      <c r="C112" s="70"/>
      <c r="D112" s="70"/>
      <c r="E112" s="70"/>
      <c r="F112" s="70"/>
      <c r="G112" s="70"/>
      <c r="H112" s="71"/>
      <c r="I112" s="72">
        <f t="shared" si="3"/>
        <v>0</v>
      </c>
      <c r="J112" s="84"/>
      <c r="K112" s="70"/>
      <c r="L112" s="70"/>
      <c r="M112" s="70"/>
      <c r="N112" s="70"/>
      <c r="O112" s="70"/>
      <c r="P112" s="70"/>
      <c r="Q112" s="77"/>
      <c r="R112" s="72">
        <f t="shared" si="4"/>
        <v>0</v>
      </c>
      <c r="S112" s="74"/>
      <c r="T112" s="70"/>
      <c r="U112" s="70"/>
      <c r="V112" s="70"/>
      <c r="W112" s="70"/>
      <c r="X112" s="70"/>
      <c r="Y112" s="70"/>
      <c r="Z112" s="77"/>
      <c r="AA112" s="72">
        <f t="shared" si="5"/>
        <v>0</v>
      </c>
    </row>
    <row r="113" spans="1:27">
      <c r="A113" s="74"/>
      <c r="B113" s="70"/>
      <c r="C113" s="70"/>
      <c r="D113" s="70"/>
      <c r="E113" s="70"/>
      <c r="F113" s="70"/>
      <c r="G113" s="70"/>
      <c r="H113" s="71"/>
      <c r="I113" s="72">
        <f t="shared" si="3"/>
        <v>0</v>
      </c>
      <c r="J113" s="84"/>
      <c r="K113" s="70"/>
      <c r="L113" s="70"/>
      <c r="M113" s="70"/>
      <c r="N113" s="70"/>
      <c r="O113" s="70"/>
      <c r="P113" s="70"/>
      <c r="Q113" s="77"/>
      <c r="R113" s="72">
        <f t="shared" si="4"/>
        <v>0</v>
      </c>
      <c r="S113" s="74"/>
      <c r="T113" s="70"/>
      <c r="U113" s="70"/>
      <c r="V113" s="70"/>
      <c r="W113" s="70"/>
      <c r="X113" s="70"/>
      <c r="Y113" s="70"/>
      <c r="Z113" s="77"/>
      <c r="AA113" s="72">
        <f t="shared" si="5"/>
        <v>0</v>
      </c>
    </row>
    <row r="114" spans="1:27">
      <c r="A114" s="74"/>
      <c r="B114" s="70"/>
      <c r="C114" s="70"/>
      <c r="D114" s="70"/>
      <c r="E114" s="70"/>
      <c r="F114" s="70"/>
      <c r="G114" s="70"/>
      <c r="H114" s="71"/>
      <c r="I114" s="72">
        <f>G114-H114</f>
        <v>0</v>
      </c>
      <c r="J114" s="84"/>
      <c r="K114" s="70"/>
      <c r="L114" s="70"/>
      <c r="M114" s="70"/>
      <c r="N114" s="70"/>
      <c r="O114" s="70"/>
      <c r="P114" s="70"/>
      <c r="Q114" s="77"/>
      <c r="R114" s="72">
        <f>P114-Q114</f>
        <v>0</v>
      </c>
      <c r="S114" s="74"/>
      <c r="T114" s="70"/>
      <c r="U114" s="70"/>
      <c r="V114" s="70"/>
      <c r="W114" s="70"/>
      <c r="X114" s="70"/>
      <c r="Y114" s="70"/>
      <c r="Z114" s="77"/>
      <c r="AA114" s="72">
        <f>Y114-Z114</f>
        <v>0</v>
      </c>
    </row>
    <row r="115" spans="1:27">
      <c r="A115" s="74"/>
      <c r="B115" s="70"/>
      <c r="C115" s="70"/>
      <c r="D115" s="70"/>
      <c r="E115" s="70"/>
      <c r="F115" s="70"/>
      <c r="G115" s="70"/>
      <c r="H115" s="71"/>
      <c r="I115" s="72">
        <f t="shared" si="3"/>
        <v>0</v>
      </c>
      <c r="J115" s="84"/>
      <c r="K115" s="70"/>
      <c r="L115" s="70"/>
      <c r="M115" s="70"/>
      <c r="N115" s="70"/>
      <c r="O115" s="70"/>
      <c r="P115" s="70"/>
      <c r="Q115" s="77"/>
      <c r="R115" s="72">
        <f t="shared" si="4"/>
        <v>0</v>
      </c>
      <c r="S115" s="74"/>
      <c r="T115" s="70"/>
      <c r="U115" s="70"/>
      <c r="V115" s="70"/>
      <c r="W115" s="70"/>
      <c r="X115" s="70"/>
      <c r="Y115" s="70"/>
      <c r="Z115" s="77"/>
      <c r="AA115" s="72">
        <f t="shared" si="5"/>
        <v>0</v>
      </c>
    </row>
    <row r="116" spans="1:27">
      <c r="A116" s="74"/>
      <c r="B116" s="70"/>
      <c r="C116" s="70"/>
      <c r="D116" s="70"/>
      <c r="E116" s="70"/>
      <c r="F116" s="70"/>
      <c r="G116" s="70"/>
      <c r="H116" s="71"/>
      <c r="I116" s="72">
        <f t="shared" si="3"/>
        <v>0</v>
      </c>
      <c r="J116" s="84"/>
      <c r="K116" s="70"/>
      <c r="L116" s="70"/>
      <c r="M116" s="70"/>
      <c r="N116" s="70"/>
      <c r="O116" s="70"/>
      <c r="P116" s="70"/>
      <c r="Q116" s="77"/>
      <c r="R116" s="72">
        <f t="shared" si="4"/>
        <v>0</v>
      </c>
      <c r="S116" s="74"/>
      <c r="T116" s="70"/>
      <c r="U116" s="70"/>
      <c r="V116" s="70"/>
      <c r="W116" s="70"/>
      <c r="X116" s="70"/>
      <c r="Y116" s="70"/>
      <c r="Z116" s="77"/>
      <c r="AA116" s="72">
        <f t="shared" si="5"/>
        <v>0</v>
      </c>
    </row>
    <row r="117" spans="1:27">
      <c r="A117" s="74"/>
      <c r="B117" s="70"/>
      <c r="C117" s="70"/>
      <c r="D117" s="70"/>
      <c r="E117" s="70"/>
      <c r="F117" s="70"/>
      <c r="G117" s="70"/>
      <c r="H117" s="71"/>
      <c r="I117" s="72">
        <f t="shared" si="3"/>
        <v>0</v>
      </c>
      <c r="J117" s="84"/>
      <c r="K117" s="70"/>
      <c r="L117" s="70"/>
      <c r="M117" s="70"/>
      <c r="N117" s="70"/>
      <c r="O117" s="70"/>
      <c r="P117" s="70"/>
      <c r="Q117" s="77"/>
      <c r="R117" s="72">
        <f t="shared" si="4"/>
        <v>0</v>
      </c>
      <c r="S117" s="74"/>
      <c r="T117" s="70"/>
      <c r="U117" s="70"/>
      <c r="V117" s="70"/>
      <c r="W117" s="70"/>
      <c r="X117" s="70"/>
      <c r="Y117" s="70"/>
      <c r="Z117" s="77"/>
      <c r="AA117" s="72">
        <f t="shared" si="5"/>
        <v>0</v>
      </c>
    </row>
    <row r="118" spans="1:27">
      <c r="A118" s="74"/>
      <c r="B118" s="70"/>
      <c r="C118" s="70"/>
      <c r="D118" s="70"/>
      <c r="E118" s="70"/>
      <c r="F118" s="70"/>
      <c r="G118" s="70"/>
      <c r="H118" s="71"/>
      <c r="I118" s="72">
        <f t="shared" si="3"/>
        <v>0</v>
      </c>
      <c r="J118" s="84"/>
      <c r="K118" s="70"/>
      <c r="L118" s="70"/>
      <c r="M118" s="70"/>
      <c r="N118" s="70"/>
      <c r="O118" s="70"/>
      <c r="P118" s="70"/>
      <c r="Q118" s="77"/>
      <c r="R118" s="72">
        <f t="shared" si="4"/>
        <v>0</v>
      </c>
      <c r="S118" s="74"/>
      <c r="T118" s="70"/>
      <c r="U118" s="70"/>
      <c r="V118" s="70"/>
      <c r="W118" s="70"/>
      <c r="X118" s="70"/>
      <c r="Y118" s="70"/>
      <c r="Z118" s="77"/>
      <c r="AA118" s="72">
        <f t="shared" si="5"/>
        <v>0</v>
      </c>
    </row>
    <row r="119" spans="1:27">
      <c r="A119" s="74"/>
      <c r="B119" s="70"/>
      <c r="C119" s="70"/>
      <c r="D119" s="70"/>
      <c r="E119" s="70"/>
      <c r="F119" s="70"/>
      <c r="G119" s="70"/>
      <c r="H119" s="71"/>
      <c r="I119" s="72">
        <f t="shared" si="3"/>
        <v>0</v>
      </c>
      <c r="J119" s="84"/>
      <c r="K119" s="70"/>
      <c r="L119" s="70"/>
      <c r="M119" s="70"/>
      <c r="N119" s="70"/>
      <c r="O119" s="70"/>
      <c r="P119" s="70"/>
      <c r="Q119" s="77"/>
      <c r="R119" s="72">
        <f t="shared" si="4"/>
        <v>0</v>
      </c>
      <c r="S119" s="74"/>
      <c r="T119" s="70"/>
      <c r="U119" s="70"/>
      <c r="V119" s="70"/>
      <c r="W119" s="70"/>
      <c r="X119" s="70"/>
      <c r="Y119" s="70"/>
      <c r="Z119" s="77"/>
      <c r="AA119" s="72">
        <f t="shared" si="5"/>
        <v>0</v>
      </c>
    </row>
    <row r="120" spans="1:27">
      <c r="A120" s="74"/>
      <c r="B120" s="70"/>
      <c r="C120" s="70"/>
      <c r="D120" s="70"/>
      <c r="E120" s="70"/>
      <c r="F120" s="70"/>
      <c r="G120" s="70"/>
      <c r="H120" s="71"/>
      <c r="I120" s="72">
        <f t="shared" si="3"/>
        <v>0</v>
      </c>
      <c r="J120" s="84"/>
      <c r="K120" s="70"/>
      <c r="L120" s="70"/>
      <c r="M120" s="70"/>
      <c r="N120" s="70"/>
      <c r="O120" s="70"/>
      <c r="P120" s="70"/>
      <c r="Q120" s="77"/>
      <c r="R120" s="72">
        <f t="shared" si="4"/>
        <v>0</v>
      </c>
      <c r="S120" s="74"/>
      <c r="T120" s="70"/>
      <c r="U120" s="70"/>
      <c r="V120" s="70"/>
      <c r="W120" s="70"/>
      <c r="X120" s="70"/>
      <c r="Y120" s="70"/>
      <c r="Z120" s="77"/>
      <c r="AA120" s="72">
        <f t="shared" si="5"/>
        <v>0</v>
      </c>
    </row>
    <row r="121" spans="1:27">
      <c r="A121" s="74"/>
      <c r="B121" s="70"/>
      <c r="C121" s="70"/>
      <c r="D121" s="70"/>
      <c r="E121" s="70"/>
      <c r="F121" s="70"/>
      <c r="G121" s="70"/>
      <c r="H121" s="71"/>
      <c r="I121" s="72">
        <f t="shared" si="3"/>
        <v>0</v>
      </c>
      <c r="J121" s="84"/>
      <c r="K121" s="70"/>
      <c r="L121" s="70"/>
      <c r="M121" s="70"/>
      <c r="N121" s="70"/>
      <c r="O121" s="70"/>
      <c r="P121" s="70"/>
      <c r="Q121" s="77"/>
      <c r="R121" s="72">
        <f t="shared" si="4"/>
        <v>0</v>
      </c>
      <c r="S121" s="74"/>
      <c r="T121" s="70"/>
      <c r="U121" s="70"/>
      <c r="V121" s="70"/>
      <c r="W121" s="70"/>
      <c r="X121" s="70"/>
      <c r="Y121" s="70"/>
      <c r="Z121" s="77"/>
      <c r="AA121" s="72">
        <f t="shared" si="5"/>
        <v>0</v>
      </c>
    </row>
    <row r="122" spans="1:27">
      <c r="A122" s="74"/>
      <c r="B122" s="70"/>
      <c r="C122" s="70"/>
      <c r="D122" s="70"/>
      <c r="E122" s="70"/>
      <c r="F122" s="70"/>
      <c r="G122" s="70"/>
      <c r="H122" s="71"/>
      <c r="I122" s="72">
        <f t="shared" si="3"/>
        <v>0</v>
      </c>
      <c r="J122" s="84"/>
      <c r="K122" s="70"/>
      <c r="L122" s="70"/>
      <c r="M122" s="70"/>
      <c r="N122" s="70"/>
      <c r="O122" s="70"/>
      <c r="P122" s="70"/>
      <c r="Q122" s="77"/>
      <c r="R122" s="72">
        <f t="shared" si="4"/>
        <v>0</v>
      </c>
      <c r="S122" s="74"/>
      <c r="T122" s="70"/>
      <c r="U122" s="70"/>
      <c r="V122" s="70"/>
      <c r="W122" s="70"/>
      <c r="X122" s="70"/>
      <c r="Y122" s="70"/>
      <c r="Z122" s="77"/>
      <c r="AA122" s="72">
        <f t="shared" si="5"/>
        <v>0</v>
      </c>
    </row>
    <row r="123" spans="1:27">
      <c r="A123" s="74"/>
      <c r="B123" s="70"/>
      <c r="C123" s="70"/>
      <c r="D123" s="70"/>
      <c r="E123" s="70"/>
      <c r="F123" s="70"/>
      <c r="G123" s="70"/>
      <c r="H123" s="71"/>
      <c r="I123" s="72">
        <f t="shared" si="3"/>
        <v>0</v>
      </c>
      <c r="J123" s="84"/>
      <c r="K123" s="70"/>
      <c r="L123" s="70"/>
      <c r="M123" s="70"/>
      <c r="N123" s="70"/>
      <c r="O123" s="70"/>
      <c r="P123" s="70"/>
      <c r="Q123" s="77"/>
      <c r="R123" s="72">
        <f t="shared" si="4"/>
        <v>0</v>
      </c>
      <c r="S123" s="74"/>
      <c r="T123" s="70"/>
      <c r="U123" s="70"/>
      <c r="V123" s="70"/>
      <c r="W123" s="70"/>
      <c r="X123" s="70"/>
      <c r="Y123" s="70"/>
      <c r="Z123" s="77"/>
      <c r="AA123" s="72">
        <f t="shared" si="5"/>
        <v>0</v>
      </c>
    </row>
    <row r="124" spans="1:27">
      <c r="A124" s="74"/>
      <c r="B124" s="70"/>
      <c r="C124" s="70"/>
      <c r="D124" s="70"/>
      <c r="E124" s="70"/>
      <c r="F124" s="70"/>
      <c r="G124" s="70"/>
      <c r="H124" s="71"/>
      <c r="I124" s="72">
        <f t="shared" si="3"/>
        <v>0</v>
      </c>
      <c r="J124" s="84"/>
      <c r="K124" s="70"/>
      <c r="L124" s="70"/>
      <c r="M124" s="70"/>
      <c r="N124" s="70"/>
      <c r="O124" s="70"/>
      <c r="P124" s="70"/>
      <c r="Q124" s="77"/>
      <c r="R124" s="72">
        <f t="shared" si="4"/>
        <v>0</v>
      </c>
      <c r="S124" s="74"/>
      <c r="T124" s="70"/>
      <c r="U124" s="70"/>
      <c r="V124" s="70"/>
      <c r="W124" s="70"/>
      <c r="X124" s="70"/>
      <c r="Y124" s="70"/>
      <c r="Z124" s="77"/>
      <c r="AA124" s="72">
        <f t="shared" si="5"/>
        <v>0</v>
      </c>
    </row>
    <row r="125" spans="1:27">
      <c r="A125" s="74"/>
      <c r="B125" s="70"/>
      <c r="C125" s="70"/>
      <c r="D125" s="70"/>
      <c r="E125" s="70"/>
      <c r="F125" s="70"/>
      <c r="G125" s="70"/>
      <c r="H125" s="71"/>
      <c r="I125" s="72">
        <f t="shared" si="3"/>
        <v>0</v>
      </c>
      <c r="J125" s="84"/>
      <c r="K125" s="70"/>
      <c r="L125" s="70"/>
      <c r="M125" s="70"/>
      <c r="N125" s="70"/>
      <c r="O125" s="70"/>
      <c r="P125" s="70"/>
      <c r="Q125" s="77"/>
      <c r="R125" s="72">
        <f t="shared" si="4"/>
        <v>0</v>
      </c>
      <c r="S125" s="74"/>
      <c r="T125" s="70"/>
      <c r="U125" s="70"/>
      <c r="V125" s="70"/>
      <c r="W125" s="70"/>
      <c r="X125" s="70"/>
      <c r="Y125" s="70"/>
      <c r="Z125" s="77"/>
      <c r="AA125" s="72">
        <f t="shared" si="5"/>
        <v>0</v>
      </c>
    </row>
    <row r="126" spans="1:27">
      <c r="A126" s="74"/>
      <c r="B126" s="70"/>
      <c r="C126" s="70"/>
      <c r="D126" s="70"/>
      <c r="E126" s="70"/>
      <c r="F126" s="70"/>
      <c r="G126" s="70"/>
      <c r="H126" s="71"/>
      <c r="I126" s="72">
        <f t="shared" si="3"/>
        <v>0</v>
      </c>
      <c r="J126" s="84"/>
      <c r="K126" s="70"/>
      <c r="L126" s="70"/>
      <c r="M126" s="70"/>
      <c r="N126" s="70"/>
      <c r="O126" s="70"/>
      <c r="P126" s="70"/>
      <c r="Q126" s="77"/>
      <c r="R126" s="72">
        <f t="shared" si="4"/>
        <v>0</v>
      </c>
      <c r="S126" s="74"/>
      <c r="T126" s="70"/>
      <c r="U126" s="70"/>
      <c r="V126" s="70"/>
      <c r="W126" s="70"/>
      <c r="X126" s="70"/>
      <c r="Y126" s="70"/>
      <c r="Z126" s="77"/>
      <c r="AA126" s="72">
        <f t="shared" si="5"/>
        <v>0</v>
      </c>
    </row>
    <row r="127" spans="1:27">
      <c r="A127" s="74"/>
      <c r="B127" s="70"/>
      <c r="C127" s="70"/>
      <c r="D127" s="70"/>
      <c r="E127" s="70"/>
      <c r="F127" s="70"/>
      <c r="G127" s="70"/>
      <c r="H127" s="71"/>
      <c r="I127" s="72">
        <f t="shared" si="3"/>
        <v>0</v>
      </c>
      <c r="J127" s="84"/>
      <c r="K127" s="70"/>
      <c r="L127" s="70"/>
      <c r="M127" s="70"/>
      <c r="N127" s="70"/>
      <c r="O127" s="70"/>
      <c r="P127" s="70"/>
      <c r="Q127" s="77"/>
      <c r="R127" s="72">
        <f t="shared" si="4"/>
        <v>0</v>
      </c>
      <c r="S127" s="74"/>
      <c r="T127" s="70"/>
      <c r="U127" s="70"/>
      <c r="V127" s="70"/>
      <c r="W127" s="70"/>
      <c r="X127" s="70"/>
      <c r="Y127" s="70"/>
      <c r="Z127" s="77"/>
      <c r="AA127" s="72">
        <f t="shared" si="5"/>
        <v>0</v>
      </c>
    </row>
    <row r="128" spans="1:27">
      <c r="A128" s="74"/>
      <c r="B128" s="70"/>
      <c r="C128" s="70"/>
      <c r="D128" s="70"/>
      <c r="E128" s="70"/>
      <c r="F128" s="70"/>
      <c r="G128" s="70"/>
      <c r="H128" s="71"/>
      <c r="I128" s="72">
        <f t="shared" si="3"/>
        <v>0</v>
      </c>
      <c r="J128" s="84"/>
      <c r="K128" s="70"/>
      <c r="L128" s="70"/>
      <c r="M128" s="70"/>
      <c r="N128" s="70"/>
      <c r="O128" s="70"/>
      <c r="P128" s="70"/>
      <c r="Q128" s="77"/>
      <c r="R128" s="72">
        <f t="shared" si="4"/>
        <v>0</v>
      </c>
      <c r="S128" s="74"/>
      <c r="T128" s="70"/>
      <c r="U128" s="70"/>
      <c r="V128" s="70"/>
      <c r="W128" s="70"/>
      <c r="X128" s="70"/>
      <c r="Y128" s="70"/>
      <c r="Z128" s="77"/>
      <c r="AA128" s="72">
        <f t="shared" si="5"/>
        <v>0</v>
      </c>
    </row>
    <row r="129" spans="1:27">
      <c r="A129" s="74"/>
      <c r="B129" s="70"/>
      <c r="C129" s="70"/>
      <c r="D129" s="70"/>
      <c r="E129" s="70"/>
      <c r="F129" s="70"/>
      <c r="G129" s="70"/>
      <c r="H129" s="71"/>
      <c r="I129" s="72">
        <f t="shared" si="3"/>
        <v>0</v>
      </c>
      <c r="J129" s="84"/>
      <c r="K129" s="70"/>
      <c r="L129" s="70"/>
      <c r="M129" s="70"/>
      <c r="N129" s="70"/>
      <c r="O129" s="70"/>
      <c r="P129" s="70"/>
      <c r="Q129" s="77"/>
      <c r="R129" s="72">
        <f t="shared" si="4"/>
        <v>0</v>
      </c>
      <c r="S129" s="74"/>
      <c r="T129" s="70"/>
      <c r="U129" s="70"/>
      <c r="V129" s="70"/>
      <c r="W129" s="70"/>
      <c r="X129" s="70"/>
      <c r="Y129" s="70"/>
      <c r="Z129" s="77"/>
      <c r="AA129" s="72">
        <f t="shared" si="5"/>
        <v>0</v>
      </c>
    </row>
    <row r="130" spans="1:27">
      <c r="A130" s="74"/>
      <c r="B130" s="70"/>
      <c r="C130" s="70"/>
      <c r="D130" s="70"/>
      <c r="E130" s="70"/>
      <c r="F130" s="70"/>
      <c r="G130" s="70"/>
      <c r="H130" s="71"/>
      <c r="I130" s="72">
        <f t="shared" si="3"/>
        <v>0</v>
      </c>
      <c r="J130" s="84"/>
      <c r="K130" s="70"/>
      <c r="L130" s="70"/>
      <c r="M130" s="70"/>
      <c r="N130" s="70"/>
      <c r="O130" s="70"/>
      <c r="P130" s="70"/>
      <c r="Q130" s="77"/>
      <c r="R130" s="72">
        <f t="shared" si="4"/>
        <v>0</v>
      </c>
      <c r="S130" s="74"/>
      <c r="T130" s="70"/>
      <c r="U130" s="70"/>
      <c r="V130" s="70"/>
      <c r="W130" s="70"/>
      <c r="X130" s="70"/>
      <c r="Y130" s="70"/>
      <c r="Z130" s="77"/>
      <c r="AA130" s="72">
        <f t="shared" si="5"/>
        <v>0</v>
      </c>
    </row>
    <row r="131" spans="1:27">
      <c r="A131" s="74"/>
      <c r="B131" s="70"/>
      <c r="C131" s="70"/>
      <c r="D131" s="70"/>
      <c r="E131" s="70"/>
      <c r="F131" s="70"/>
      <c r="G131" s="70"/>
      <c r="H131" s="71"/>
      <c r="I131" s="72">
        <f t="shared" si="3"/>
        <v>0</v>
      </c>
      <c r="J131" s="84"/>
      <c r="K131" s="70"/>
      <c r="L131" s="70"/>
      <c r="M131" s="70"/>
      <c r="N131" s="70"/>
      <c r="O131" s="70"/>
      <c r="P131" s="70"/>
      <c r="Q131" s="77"/>
      <c r="R131" s="72">
        <f t="shared" si="4"/>
        <v>0</v>
      </c>
      <c r="S131" s="74"/>
      <c r="T131" s="70"/>
      <c r="U131" s="70"/>
      <c r="V131" s="70"/>
      <c r="W131" s="70"/>
      <c r="X131" s="70"/>
      <c r="Y131" s="70"/>
      <c r="Z131" s="77"/>
      <c r="AA131" s="72">
        <f t="shared" si="5"/>
        <v>0</v>
      </c>
    </row>
    <row r="132" spans="1:27">
      <c r="A132" s="74"/>
      <c r="B132" s="70"/>
      <c r="C132" s="70"/>
      <c r="D132" s="70"/>
      <c r="E132" s="70"/>
      <c r="F132" s="70"/>
      <c r="G132" s="70"/>
      <c r="H132" s="71"/>
      <c r="I132" s="72">
        <f t="shared" si="3"/>
        <v>0</v>
      </c>
      <c r="J132" s="84"/>
      <c r="K132" s="70"/>
      <c r="L132" s="70"/>
      <c r="M132" s="70"/>
      <c r="N132" s="70"/>
      <c r="O132" s="70"/>
      <c r="P132" s="70"/>
      <c r="Q132" s="77"/>
      <c r="R132" s="72">
        <f t="shared" si="4"/>
        <v>0</v>
      </c>
      <c r="S132" s="74"/>
      <c r="T132" s="70"/>
      <c r="U132" s="70"/>
      <c r="V132" s="70"/>
      <c r="W132" s="70"/>
      <c r="X132" s="70"/>
      <c r="Y132" s="70"/>
      <c r="Z132" s="77"/>
      <c r="AA132" s="72">
        <f t="shared" si="5"/>
        <v>0</v>
      </c>
    </row>
    <row r="133" spans="1:27">
      <c r="A133" s="74"/>
      <c r="B133" s="70"/>
      <c r="C133" s="70"/>
      <c r="D133" s="70"/>
      <c r="E133" s="70"/>
      <c r="F133" s="70"/>
      <c r="G133" s="70"/>
      <c r="H133" s="71"/>
      <c r="I133" s="72">
        <f t="shared" si="3"/>
        <v>0</v>
      </c>
      <c r="J133" s="84"/>
      <c r="K133" s="70"/>
      <c r="L133" s="70"/>
      <c r="M133" s="70"/>
      <c r="N133" s="70"/>
      <c r="O133" s="70"/>
      <c r="P133" s="70"/>
      <c r="Q133" s="77"/>
      <c r="R133" s="72">
        <f t="shared" si="4"/>
        <v>0</v>
      </c>
      <c r="S133" s="74"/>
      <c r="T133" s="70"/>
      <c r="U133" s="70"/>
      <c r="V133" s="70"/>
      <c r="W133" s="70"/>
      <c r="X133" s="70"/>
      <c r="Y133" s="70"/>
      <c r="Z133" s="77"/>
      <c r="AA133" s="72">
        <f t="shared" si="5"/>
        <v>0</v>
      </c>
    </row>
    <row r="134" spans="1:27">
      <c r="A134" s="74"/>
      <c r="B134" s="70"/>
      <c r="C134" s="70"/>
      <c r="D134" s="70"/>
      <c r="E134" s="70"/>
      <c r="F134" s="70"/>
      <c r="G134" s="70"/>
      <c r="H134" s="71"/>
      <c r="I134" s="72">
        <f t="shared" si="3"/>
        <v>0</v>
      </c>
      <c r="J134" s="84"/>
      <c r="K134" s="70"/>
      <c r="L134" s="70"/>
      <c r="M134" s="70"/>
      <c r="N134" s="70"/>
      <c r="O134" s="70"/>
      <c r="P134" s="70"/>
      <c r="Q134" s="77"/>
      <c r="R134" s="72">
        <f t="shared" si="4"/>
        <v>0</v>
      </c>
      <c r="S134" s="74"/>
      <c r="T134" s="70"/>
      <c r="U134" s="70"/>
      <c r="V134" s="70"/>
      <c r="W134" s="70"/>
      <c r="X134" s="70"/>
      <c r="Y134" s="70"/>
      <c r="Z134" s="77"/>
      <c r="AA134" s="72">
        <f t="shared" si="5"/>
        <v>0</v>
      </c>
    </row>
    <row r="135" spans="1:27">
      <c r="A135" s="74"/>
      <c r="B135" s="70"/>
      <c r="C135" s="70"/>
      <c r="D135" s="70"/>
      <c r="E135" s="70"/>
      <c r="F135" s="70"/>
      <c r="G135" s="70"/>
      <c r="H135" s="71"/>
      <c r="I135" s="72">
        <f t="shared" si="3"/>
        <v>0</v>
      </c>
      <c r="J135" s="84"/>
      <c r="K135" s="70"/>
      <c r="L135" s="70"/>
      <c r="M135" s="70"/>
      <c r="N135" s="70"/>
      <c r="O135" s="70"/>
      <c r="P135" s="70"/>
      <c r="Q135" s="77"/>
      <c r="R135" s="72">
        <f t="shared" si="4"/>
        <v>0</v>
      </c>
      <c r="S135" s="74"/>
      <c r="T135" s="70"/>
      <c r="U135" s="70"/>
      <c r="V135" s="70"/>
      <c r="W135" s="70"/>
      <c r="X135" s="70"/>
      <c r="Y135" s="70"/>
      <c r="Z135" s="77"/>
      <c r="AA135" s="72">
        <f t="shared" si="5"/>
        <v>0</v>
      </c>
    </row>
    <row r="136" spans="1:27">
      <c r="A136" s="74"/>
      <c r="B136" s="70"/>
      <c r="C136" s="70"/>
      <c r="D136" s="70"/>
      <c r="E136" s="70"/>
      <c r="F136" s="70"/>
      <c r="G136" s="70"/>
      <c r="H136" s="71"/>
      <c r="I136" s="72">
        <f t="shared" ref="I136:I199" si="6">G136-H136</f>
        <v>0</v>
      </c>
      <c r="J136" s="84"/>
      <c r="K136" s="70"/>
      <c r="L136" s="70"/>
      <c r="M136" s="70"/>
      <c r="N136" s="70"/>
      <c r="O136" s="70"/>
      <c r="P136" s="70"/>
      <c r="Q136" s="77"/>
      <c r="R136" s="72">
        <f t="shared" ref="R136:R199" si="7">P136-Q136</f>
        <v>0</v>
      </c>
      <c r="S136" s="74"/>
      <c r="T136" s="70"/>
      <c r="U136" s="70"/>
      <c r="V136" s="70"/>
      <c r="W136" s="70"/>
      <c r="X136" s="70"/>
      <c r="Y136" s="70"/>
      <c r="Z136" s="77"/>
      <c r="AA136" s="72">
        <f t="shared" ref="AA136:AA199" si="8">Y136-Z136</f>
        <v>0</v>
      </c>
    </row>
    <row r="137" spans="1:27">
      <c r="A137" s="74"/>
      <c r="B137" s="70"/>
      <c r="C137" s="70"/>
      <c r="D137" s="70"/>
      <c r="E137" s="70"/>
      <c r="F137" s="70"/>
      <c r="G137" s="70"/>
      <c r="H137" s="71"/>
      <c r="I137" s="72">
        <f t="shared" si="6"/>
        <v>0</v>
      </c>
      <c r="J137" s="84"/>
      <c r="K137" s="70"/>
      <c r="L137" s="70"/>
      <c r="M137" s="70"/>
      <c r="N137" s="70"/>
      <c r="O137" s="70"/>
      <c r="P137" s="70"/>
      <c r="Q137" s="77"/>
      <c r="R137" s="72">
        <f t="shared" si="7"/>
        <v>0</v>
      </c>
      <c r="S137" s="74"/>
      <c r="T137" s="70"/>
      <c r="U137" s="70"/>
      <c r="V137" s="70"/>
      <c r="W137" s="70"/>
      <c r="X137" s="70"/>
      <c r="Y137" s="70"/>
      <c r="Z137" s="77"/>
      <c r="AA137" s="72">
        <f t="shared" si="8"/>
        <v>0</v>
      </c>
    </row>
    <row r="138" spans="1:27">
      <c r="A138" s="74"/>
      <c r="B138" s="70"/>
      <c r="C138" s="70"/>
      <c r="D138" s="70"/>
      <c r="E138" s="70"/>
      <c r="F138" s="70"/>
      <c r="G138" s="70"/>
      <c r="H138" s="71"/>
      <c r="I138" s="72">
        <f t="shared" si="6"/>
        <v>0</v>
      </c>
      <c r="J138" s="84"/>
      <c r="K138" s="70"/>
      <c r="L138" s="70"/>
      <c r="M138" s="70"/>
      <c r="N138" s="70"/>
      <c r="O138" s="70"/>
      <c r="P138" s="70"/>
      <c r="Q138" s="77"/>
      <c r="R138" s="72">
        <f t="shared" si="7"/>
        <v>0</v>
      </c>
      <c r="S138" s="74"/>
      <c r="T138" s="70"/>
      <c r="U138" s="70"/>
      <c r="V138" s="70"/>
      <c r="W138" s="70"/>
      <c r="X138" s="70"/>
      <c r="Y138" s="70"/>
      <c r="Z138" s="77"/>
      <c r="AA138" s="72">
        <f t="shared" si="8"/>
        <v>0</v>
      </c>
    </row>
    <row r="139" spans="1:27">
      <c r="A139" s="74"/>
      <c r="B139" s="70"/>
      <c r="C139" s="70"/>
      <c r="D139" s="70"/>
      <c r="E139" s="70"/>
      <c r="F139" s="70"/>
      <c r="G139" s="70"/>
      <c r="H139" s="71"/>
      <c r="I139" s="72">
        <f t="shared" si="6"/>
        <v>0</v>
      </c>
      <c r="J139" s="84"/>
      <c r="K139" s="70"/>
      <c r="L139" s="70"/>
      <c r="M139" s="70"/>
      <c r="N139" s="70"/>
      <c r="O139" s="70"/>
      <c r="P139" s="70"/>
      <c r="Q139" s="77"/>
      <c r="R139" s="72">
        <f t="shared" si="7"/>
        <v>0</v>
      </c>
      <c r="S139" s="74"/>
      <c r="T139" s="70"/>
      <c r="U139" s="70"/>
      <c r="V139" s="70"/>
      <c r="W139" s="70"/>
      <c r="X139" s="70"/>
      <c r="Y139" s="70"/>
      <c r="Z139" s="77"/>
      <c r="AA139" s="72">
        <f t="shared" si="8"/>
        <v>0</v>
      </c>
    </row>
    <row r="140" spans="1:27">
      <c r="A140" s="74"/>
      <c r="B140" s="70"/>
      <c r="C140" s="70"/>
      <c r="D140" s="70"/>
      <c r="E140" s="70"/>
      <c r="F140" s="70"/>
      <c r="G140" s="70"/>
      <c r="H140" s="71"/>
      <c r="I140" s="72">
        <f t="shared" si="6"/>
        <v>0</v>
      </c>
      <c r="J140" s="84"/>
      <c r="K140" s="70"/>
      <c r="L140" s="70"/>
      <c r="M140" s="70"/>
      <c r="N140" s="70"/>
      <c r="O140" s="70"/>
      <c r="P140" s="70"/>
      <c r="Q140" s="77"/>
      <c r="R140" s="72">
        <f t="shared" si="7"/>
        <v>0</v>
      </c>
      <c r="S140" s="74"/>
      <c r="T140" s="70"/>
      <c r="U140" s="70"/>
      <c r="V140" s="70"/>
      <c r="W140" s="70"/>
      <c r="X140" s="70"/>
      <c r="Y140" s="70"/>
      <c r="Z140" s="77"/>
      <c r="AA140" s="72">
        <f t="shared" si="8"/>
        <v>0</v>
      </c>
    </row>
    <row r="141" spans="1:27">
      <c r="A141" s="74"/>
      <c r="B141" s="70"/>
      <c r="C141" s="70"/>
      <c r="D141" s="70"/>
      <c r="E141" s="70"/>
      <c r="F141" s="70"/>
      <c r="G141" s="70"/>
      <c r="H141" s="71"/>
      <c r="I141" s="72">
        <f t="shared" si="6"/>
        <v>0</v>
      </c>
      <c r="J141" s="84"/>
      <c r="K141" s="70"/>
      <c r="L141" s="70"/>
      <c r="M141" s="70"/>
      <c r="N141" s="70"/>
      <c r="O141" s="70"/>
      <c r="P141" s="70"/>
      <c r="Q141" s="77"/>
      <c r="R141" s="72">
        <f t="shared" si="7"/>
        <v>0</v>
      </c>
      <c r="S141" s="74"/>
      <c r="T141" s="70"/>
      <c r="U141" s="70"/>
      <c r="V141" s="70"/>
      <c r="W141" s="70"/>
      <c r="X141" s="70"/>
      <c r="Y141" s="70"/>
      <c r="Z141" s="77"/>
      <c r="AA141" s="72">
        <f t="shared" si="8"/>
        <v>0</v>
      </c>
    </row>
    <row r="142" spans="1:27">
      <c r="A142" s="74"/>
      <c r="B142" s="70"/>
      <c r="C142" s="70"/>
      <c r="D142" s="70"/>
      <c r="E142" s="70"/>
      <c r="F142" s="70"/>
      <c r="G142" s="70"/>
      <c r="H142" s="71"/>
      <c r="I142" s="72">
        <f t="shared" si="6"/>
        <v>0</v>
      </c>
      <c r="J142" s="84"/>
      <c r="K142" s="70"/>
      <c r="L142" s="70"/>
      <c r="M142" s="70"/>
      <c r="N142" s="70"/>
      <c r="O142" s="70"/>
      <c r="P142" s="70"/>
      <c r="Q142" s="77"/>
      <c r="R142" s="72">
        <f t="shared" si="7"/>
        <v>0</v>
      </c>
      <c r="S142" s="74"/>
      <c r="T142" s="70"/>
      <c r="U142" s="70"/>
      <c r="V142" s="70"/>
      <c r="W142" s="70"/>
      <c r="X142" s="70"/>
      <c r="Y142" s="70"/>
      <c r="Z142" s="77"/>
      <c r="AA142" s="72">
        <f t="shared" si="8"/>
        <v>0</v>
      </c>
    </row>
    <row r="143" spans="1:27">
      <c r="A143" s="74"/>
      <c r="B143" s="70"/>
      <c r="C143" s="70"/>
      <c r="D143" s="70"/>
      <c r="E143" s="70"/>
      <c r="F143" s="70"/>
      <c r="G143" s="70"/>
      <c r="H143" s="71"/>
      <c r="I143" s="72">
        <f t="shared" si="6"/>
        <v>0</v>
      </c>
      <c r="J143" s="84"/>
      <c r="K143" s="70"/>
      <c r="L143" s="70"/>
      <c r="M143" s="70"/>
      <c r="N143" s="70"/>
      <c r="O143" s="70"/>
      <c r="P143" s="70"/>
      <c r="Q143" s="77"/>
      <c r="R143" s="72">
        <f t="shared" si="7"/>
        <v>0</v>
      </c>
      <c r="S143" s="74"/>
      <c r="T143" s="70"/>
      <c r="U143" s="70"/>
      <c r="V143" s="70"/>
      <c r="W143" s="70"/>
      <c r="X143" s="70"/>
      <c r="Y143" s="70"/>
      <c r="Z143" s="77"/>
      <c r="AA143" s="72">
        <f t="shared" si="8"/>
        <v>0</v>
      </c>
    </row>
    <row r="144" spans="1:27">
      <c r="A144" s="74"/>
      <c r="B144" s="70"/>
      <c r="C144" s="70"/>
      <c r="D144" s="70"/>
      <c r="E144" s="70"/>
      <c r="F144" s="70"/>
      <c r="G144" s="70"/>
      <c r="H144" s="71"/>
      <c r="I144" s="72">
        <f t="shared" si="6"/>
        <v>0</v>
      </c>
      <c r="J144" s="84"/>
      <c r="K144" s="70"/>
      <c r="L144" s="70"/>
      <c r="M144" s="70"/>
      <c r="N144" s="70"/>
      <c r="O144" s="70"/>
      <c r="P144" s="70"/>
      <c r="Q144" s="77"/>
      <c r="R144" s="72">
        <f t="shared" si="7"/>
        <v>0</v>
      </c>
      <c r="S144" s="74"/>
      <c r="T144" s="70"/>
      <c r="U144" s="70"/>
      <c r="V144" s="70"/>
      <c r="W144" s="70"/>
      <c r="X144" s="70"/>
      <c r="Y144" s="70"/>
      <c r="Z144" s="77"/>
      <c r="AA144" s="72">
        <f t="shared" si="8"/>
        <v>0</v>
      </c>
    </row>
    <row r="145" spans="1:27">
      <c r="A145" s="74"/>
      <c r="B145" s="70"/>
      <c r="C145" s="70"/>
      <c r="D145" s="70"/>
      <c r="E145" s="70"/>
      <c r="F145" s="70"/>
      <c r="G145" s="70"/>
      <c r="H145" s="71"/>
      <c r="I145" s="72">
        <f t="shared" si="6"/>
        <v>0</v>
      </c>
      <c r="J145" s="84"/>
      <c r="K145" s="70"/>
      <c r="L145" s="70"/>
      <c r="M145" s="70"/>
      <c r="N145" s="70"/>
      <c r="O145" s="70"/>
      <c r="P145" s="70"/>
      <c r="Q145" s="77"/>
      <c r="R145" s="72">
        <f t="shared" si="7"/>
        <v>0</v>
      </c>
      <c r="S145" s="74"/>
      <c r="T145" s="70"/>
      <c r="U145" s="70"/>
      <c r="V145" s="70"/>
      <c r="W145" s="70"/>
      <c r="X145" s="70"/>
      <c r="Y145" s="70"/>
      <c r="Z145" s="77"/>
      <c r="AA145" s="72">
        <f t="shared" si="8"/>
        <v>0</v>
      </c>
    </row>
    <row r="146" spans="1:27">
      <c r="A146" s="74"/>
      <c r="B146" s="70"/>
      <c r="C146" s="70"/>
      <c r="D146" s="70"/>
      <c r="E146" s="70"/>
      <c r="F146" s="70"/>
      <c r="G146" s="70"/>
      <c r="H146" s="71"/>
      <c r="I146" s="72">
        <f t="shared" si="6"/>
        <v>0</v>
      </c>
      <c r="J146" s="84"/>
      <c r="K146" s="70"/>
      <c r="L146" s="70"/>
      <c r="M146" s="70"/>
      <c r="N146" s="70"/>
      <c r="O146" s="70"/>
      <c r="P146" s="70"/>
      <c r="Q146" s="77"/>
      <c r="R146" s="72">
        <f t="shared" si="7"/>
        <v>0</v>
      </c>
      <c r="S146" s="74"/>
      <c r="T146" s="70"/>
      <c r="U146" s="70"/>
      <c r="V146" s="70"/>
      <c r="W146" s="70"/>
      <c r="X146" s="70"/>
      <c r="Y146" s="70"/>
      <c r="Z146" s="77"/>
      <c r="AA146" s="72">
        <f t="shared" si="8"/>
        <v>0</v>
      </c>
    </row>
    <row r="147" spans="1:27">
      <c r="A147" s="74"/>
      <c r="B147" s="70"/>
      <c r="C147" s="70"/>
      <c r="D147" s="70"/>
      <c r="E147" s="70"/>
      <c r="F147" s="70"/>
      <c r="G147" s="70"/>
      <c r="H147" s="71"/>
      <c r="I147" s="72">
        <f t="shared" si="6"/>
        <v>0</v>
      </c>
      <c r="J147" s="84"/>
      <c r="K147" s="70"/>
      <c r="L147" s="70"/>
      <c r="M147" s="70"/>
      <c r="N147" s="70"/>
      <c r="O147" s="70"/>
      <c r="P147" s="70"/>
      <c r="Q147" s="77"/>
      <c r="R147" s="72">
        <f t="shared" si="7"/>
        <v>0</v>
      </c>
      <c r="S147" s="74"/>
      <c r="T147" s="70"/>
      <c r="U147" s="70"/>
      <c r="V147" s="70"/>
      <c r="W147" s="70"/>
      <c r="X147" s="70"/>
      <c r="Y147" s="70"/>
      <c r="Z147" s="77"/>
      <c r="AA147" s="72">
        <f t="shared" si="8"/>
        <v>0</v>
      </c>
    </row>
    <row r="148" spans="1:27">
      <c r="A148" s="74"/>
      <c r="B148" s="70"/>
      <c r="C148" s="70"/>
      <c r="D148" s="70"/>
      <c r="E148" s="70"/>
      <c r="F148" s="70"/>
      <c r="G148" s="70"/>
      <c r="H148" s="71"/>
      <c r="I148" s="72">
        <f t="shared" si="6"/>
        <v>0</v>
      </c>
      <c r="J148" s="84"/>
      <c r="K148" s="70"/>
      <c r="L148" s="70"/>
      <c r="M148" s="70"/>
      <c r="N148" s="70"/>
      <c r="O148" s="70"/>
      <c r="P148" s="70"/>
      <c r="Q148" s="77"/>
      <c r="R148" s="72">
        <f t="shared" si="7"/>
        <v>0</v>
      </c>
      <c r="S148" s="74"/>
      <c r="T148" s="70"/>
      <c r="U148" s="70"/>
      <c r="V148" s="70"/>
      <c r="W148" s="70"/>
      <c r="X148" s="70"/>
      <c r="Y148" s="70"/>
      <c r="Z148" s="77"/>
      <c r="AA148" s="72">
        <f t="shared" si="8"/>
        <v>0</v>
      </c>
    </row>
    <row r="149" spans="1:27">
      <c r="A149" s="74"/>
      <c r="B149" s="70"/>
      <c r="C149" s="70"/>
      <c r="D149" s="70"/>
      <c r="E149" s="70"/>
      <c r="F149" s="70"/>
      <c r="G149" s="70"/>
      <c r="H149" s="71"/>
      <c r="I149" s="72">
        <f t="shared" si="6"/>
        <v>0</v>
      </c>
      <c r="J149" s="84"/>
      <c r="K149" s="70"/>
      <c r="L149" s="70"/>
      <c r="M149" s="70"/>
      <c r="N149" s="70"/>
      <c r="O149" s="70"/>
      <c r="P149" s="70"/>
      <c r="Q149" s="77"/>
      <c r="R149" s="72">
        <f t="shared" si="7"/>
        <v>0</v>
      </c>
      <c r="S149" s="74"/>
      <c r="T149" s="70"/>
      <c r="U149" s="70"/>
      <c r="V149" s="70"/>
      <c r="W149" s="70"/>
      <c r="X149" s="70"/>
      <c r="Y149" s="70"/>
      <c r="Z149" s="77"/>
      <c r="AA149" s="72">
        <f t="shared" si="8"/>
        <v>0</v>
      </c>
    </row>
    <row r="150" spans="1:27">
      <c r="A150" s="74"/>
      <c r="B150" s="70"/>
      <c r="C150" s="70"/>
      <c r="D150" s="70"/>
      <c r="E150" s="70"/>
      <c r="F150" s="70"/>
      <c r="G150" s="70"/>
      <c r="H150" s="71"/>
      <c r="I150" s="72">
        <f t="shared" si="6"/>
        <v>0</v>
      </c>
      <c r="J150" s="84"/>
      <c r="K150" s="70"/>
      <c r="L150" s="70"/>
      <c r="M150" s="70"/>
      <c r="N150" s="70"/>
      <c r="O150" s="70"/>
      <c r="P150" s="70"/>
      <c r="Q150" s="77"/>
      <c r="R150" s="72">
        <f t="shared" si="7"/>
        <v>0</v>
      </c>
      <c r="S150" s="74"/>
      <c r="T150" s="70"/>
      <c r="U150" s="70"/>
      <c r="V150" s="70"/>
      <c r="W150" s="70"/>
      <c r="X150" s="70"/>
      <c r="Y150" s="70"/>
      <c r="Z150" s="77"/>
      <c r="AA150" s="72">
        <f t="shared" si="8"/>
        <v>0</v>
      </c>
    </row>
    <row r="151" spans="1:27">
      <c r="A151" s="74"/>
      <c r="B151" s="70"/>
      <c r="C151" s="70"/>
      <c r="D151" s="70"/>
      <c r="E151" s="70"/>
      <c r="F151" s="70"/>
      <c r="G151" s="70"/>
      <c r="H151" s="71"/>
      <c r="I151" s="72">
        <f t="shared" si="6"/>
        <v>0</v>
      </c>
      <c r="J151" s="84"/>
      <c r="K151" s="70"/>
      <c r="L151" s="70"/>
      <c r="M151" s="70"/>
      <c r="N151" s="70"/>
      <c r="O151" s="70"/>
      <c r="P151" s="70"/>
      <c r="Q151" s="77"/>
      <c r="R151" s="72">
        <f t="shared" si="7"/>
        <v>0</v>
      </c>
      <c r="S151" s="74"/>
      <c r="T151" s="70"/>
      <c r="U151" s="70"/>
      <c r="V151" s="70"/>
      <c r="W151" s="70"/>
      <c r="X151" s="70"/>
      <c r="Y151" s="70"/>
      <c r="Z151" s="77"/>
      <c r="AA151" s="72">
        <f t="shared" si="8"/>
        <v>0</v>
      </c>
    </row>
    <row r="152" spans="1:27">
      <c r="A152" s="74"/>
      <c r="B152" s="70"/>
      <c r="C152" s="70"/>
      <c r="D152" s="70"/>
      <c r="E152" s="70"/>
      <c r="F152" s="70"/>
      <c r="G152" s="70"/>
      <c r="H152" s="71"/>
      <c r="I152" s="72">
        <f t="shared" si="6"/>
        <v>0</v>
      </c>
      <c r="J152" s="84"/>
      <c r="K152" s="70"/>
      <c r="L152" s="70"/>
      <c r="M152" s="70"/>
      <c r="N152" s="70"/>
      <c r="O152" s="70"/>
      <c r="P152" s="70"/>
      <c r="Q152" s="77"/>
      <c r="R152" s="72">
        <f t="shared" si="7"/>
        <v>0</v>
      </c>
      <c r="S152" s="74"/>
      <c r="T152" s="70"/>
      <c r="U152" s="70"/>
      <c r="V152" s="70"/>
      <c r="W152" s="70"/>
      <c r="X152" s="70"/>
      <c r="Y152" s="70"/>
      <c r="Z152" s="77"/>
      <c r="AA152" s="72">
        <f t="shared" si="8"/>
        <v>0</v>
      </c>
    </row>
    <row r="153" spans="1:27">
      <c r="A153" s="74"/>
      <c r="B153" s="70"/>
      <c r="C153" s="70"/>
      <c r="D153" s="70"/>
      <c r="E153" s="70"/>
      <c r="F153" s="70"/>
      <c r="G153" s="70"/>
      <c r="H153" s="71"/>
      <c r="I153" s="72">
        <f t="shared" si="6"/>
        <v>0</v>
      </c>
      <c r="J153" s="84"/>
      <c r="K153" s="70"/>
      <c r="L153" s="70"/>
      <c r="M153" s="70"/>
      <c r="N153" s="70"/>
      <c r="O153" s="70"/>
      <c r="P153" s="70"/>
      <c r="Q153" s="77"/>
      <c r="R153" s="72">
        <f t="shared" si="7"/>
        <v>0</v>
      </c>
      <c r="S153" s="74"/>
      <c r="T153" s="70"/>
      <c r="U153" s="70"/>
      <c r="V153" s="70"/>
      <c r="W153" s="70"/>
      <c r="X153" s="70"/>
      <c r="Y153" s="70"/>
      <c r="Z153" s="77"/>
      <c r="AA153" s="72">
        <f t="shared" si="8"/>
        <v>0</v>
      </c>
    </row>
    <row r="154" spans="1:27">
      <c r="A154" s="74"/>
      <c r="B154" s="70"/>
      <c r="C154" s="70"/>
      <c r="D154" s="70"/>
      <c r="E154" s="70"/>
      <c r="F154" s="70"/>
      <c r="G154" s="70"/>
      <c r="H154" s="71"/>
      <c r="I154" s="72">
        <f t="shared" si="6"/>
        <v>0</v>
      </c>
      <c r="J154" s="84"/>
      <c r="K154" s="70"/>
      <c r="L154" s="70"/>
      <c r="M154" s="70"/>
      <c r="N154" s="70"/>
      <c r="O154" s="70"/>
      <c r="P154" s="70"/>
      <c r="Q154" s="77"/>
      <c r="R154" s="72">
        <f t="shared" si="7"/>
        <v>0</v>
      </c>
      <c r="S154" s="74"/>
      <c r="T154" s="70"/>
      <c r="U154" s="70"/>
      <c r="V154" s="70"/>
      <c r="W154" s="70"/>
      <c r="X154" s="70"/>
      <c r="Y154" s="70"/>
      <c r="Z154" s="77"/>
      <c r="AA154" s="72">
        <f t="shared" si="8"/>
        <v>0</v>
      </c>
    </row>
    <row r="155" spans="1:27">
      <c r="A155" s="74"/>
      <c r="B155" s="70"/>
      <c r="C155" s="70"/>
      <c r="D155" s="70"/>
      <c r="E155" s="70"/>
      <c r="F155" s="70"/>
      <c r="G155" s="70"/>
      <c r="H155" s="71"/>
      <c r="I155" s="72">
        <f t="shared" si="6"/>
        <v>0</v>
      </c>
      <c r="J155" s="84"/>
      <c r="K155" s="70"/>
      <c r="L155" s="70"/>
      <c r="M155" s="70"/>
      <c r="N155" s="70"/>
      <c r="O155" s="70"/>
      <c r="P155" s="70"/>
      <c r="Q155" s="77"/>
      <c r="R155" s="72">
        <f t="shared" si="7"/>
        <v>0</v>
      </c>
      <c r="S155" s="74"/>
      <c r="T155" s="70"/>
      <c r="U155" s="70"/>
      <c r="V155" s="70"/>
      <c r="W155" s="70"/>
      <c r="X155" s="70"/>
      <c r="Y155" s="70"/>
      <c r="Z155" s="77"/>
      <c r="AA155" s="72">
        <f t="shared" si="8"/>
        <v>0</v>
      </c>
    </row>
    <row r="156" spans="1:27">
      <c r="A156" s="74"/>
      <c r="B156" s="70"/>
      <c r="C156" s="70"/>
      <c r="D156" s="70"/>
      <c r="E156" s="70"/>
      <c r="F156" s="70"/>
      <c r="G156" s="70"/>
      <c r="H156" s="71"/>
      <c r="I156" s="72">
        <f t="shared" si="6"/>
        <v>0</v>
      </c>
      <c r="J156" s="84"/>
      <c r="K156" s="70"/>
      <c r="L156" s="70"/>
      <c r="M156" s="70"/>
      <c r="N156" s="70"/>
      <c r="O156" s="70"/>
      <c r="P156" s="70"/>
      <c r="Q156" s="77"/>
      <c r="R156" s="72">
        <f t="shared" si="7"/>
        <v>0</v>
      </c>
      <c r="S156" s="74"/>
      <c r="T156" s="70"/>
      <c r="U156" s="70"/>
      <c r="V156" s="70"/>
      <c r="W156" s="70"/>
      <c r="X156" s="70"/>
      <c r="Y156" s="70"/>
      <c r="Z156" s="77"/>
      <c r="AA156" s="72">
        <f t="shared" si="8"/>
        <v>0</v>
      </c>
    </row>
    <row r="157" spans="1:27">
      <c r="A157" s="74"/>
      <c r="B157" s="70"/>
      <c r="C157" s="70"/>
      <c r="D157" s="70"/>
      <c r="E157" s="70"/>
      <c r="F157" s="70"/>
      <c r="G157" s="70"/>
      <c r="H157" s="71"/>
      <c r="I157" s="72">
        <f t="shared" si="6"/>
        <v>0</v>
      </c>
      <c r="J157" s="84"/>
      <c r="K157" s="70"/>
      <c r="L157" s="70"/>
      <c r="M157" s="70"/>
      <c r="N157" s="70"/>
      <c r="O157" s="70"/>
      <c r="P157" s="70"/>
      <c r="Q157" s="77"/>
      <c r="R157" s="72">
        <f t="shared" si="7"/>
        <v>0</v>
      </c>
      <c r="S157" s="74"/>
      <c r="T157" s="70"/>
      <c r="U157" s="70"/>
      <c r="V157" s="70"/>
      <c r="W157" s="70"/>
      <c r="X157" s="70"/>
      <c r="Y157" s="70"/>
      <c r="Z157" s="77"/>
      <c r="AA157" s="72">
        <f t="shared" si="8"/>
        <v>0</v>
      </c>
    </row>
    <row r="158" spans="1:27">
      <c r="A158" s="74"/>
      <c r="B158" s="70"/>
      <c r="C158" s="70"/>
      <c r="D158" s="70"/>
      <c r="E158" s="70"/>
      <c r="F158" s="70"/>
      <c r="G158" s="70"/>
      <c r="H158" s="71"/>
      <c r="I158" s="72">
        <f t="shared" si="6"/>
        <v>0</v>
      </c>
      <c r="J158" s="84"/>
      <c r="K158" s="70"/>
      <c r="L158" s="70"/>
      <c r="M158" s="70"/>
      <c r="N158" s="70"/>
      <c r="O158" s="70"/>
      <c r="P158" s="70"/>
      <c r="Q158" s="77"/>
      <c r="R158" s="72">
        <f t="shared" si="7"/>
        <v>0</v>
      </c>
      <c r="S158" s="74"/>
      <c r="T158" s="70"/>
      <c r="U158" s="70"/>
      <c r="V158" s="70"/>
      <c r="W158" s="70"/>
      <c r="X158" s="70"/>
      <c r="Y158" s="70"/>
      <c r="Z158" s="77"/>
      <c r="AA158" s="72">
        <f t="shared" si="8"/>
        <v>0</v>
      </c>
    </row>
    <row r="159" spans="1:27">
      <c r="A159" s="74"/>
      <c r="B159" s="70"/>
      <c r="C159" s="70"/>
      <c r="D159" s="70"/>
      <c r="E159" s="70"/>
      <c r="F159" s="70"/>
      <c r="G159" s="70"/>
      <c r="H159" s="71"/>
      <c r="I159" s="72">
        <f t="shared" si="6"/>
        <v>0</v>
      </c>
      <c r="J159" s="84"/>
      <c r="K159" s="70"/>
      <c r="L159" s="70"/>
      <c r="M159" s="70"/>
      <c r="N159" s="70"/>
      <c r="O159" s="70"/>
      <c r="P159" s="70"/>
      <c r="Q159" s="77"/>
      <c r="R159" s="72">
        <f t="shared" si="7"/>
        <v>0</v>
      </c>
      <c r="S159" s="74"/>
      <c r="T159" s="70"/>
      <c r="U159" s="70"/>
      <c r="V159" s="70"/>
      <c r="W159" s="70"/>
      <c r="X159" s="70"/>
      <c r="Y159" s="70"/>
      <c r="Z159" s="77"/>
      <c r="AA159" s="72">
        <f t="shared" si="8"/>
        <v>0</v>
      </c>
    </row>
    <row r="160" spans="1:27">
      <c r="A160" s="74"/>
      <c r="B160" s="70"/>
      <c r="C160" s="70"/>
      <c r="D160" s="70"/>
      <c r="E160" s="70"/>
      <c r="F160" s="70"/>
      <c r="G160" s="70"/>
      <c r="H160" s="71"/>
      <c r="I160" s="72">
        <f t="shared" si="6"/>
        <v>0</v>
      </c>
      <c r="J160" s="84"/>
      <c r="K160" s="70"/>
      <c r="L160" s="70"/>
      <c r="M160" s="70"/>
      <c r="N160" s="70"/>
      <c r="O160" s="70"/>
      <c r="P160" s="70"/>
      <c r="Q160" s="77"/>
      <c r="R160" s="72">
        <f t="shared" si="7"/>
        <v>0</v>
      </c>
      <c r="S160" s="74"/>
      <c r="T160" s="70"/>
      <c r="U160" s="70"/>
      <c r="V160" s="70"/>
      <c r="W160" s="70"/>
      <c r="X160" s="70"/>
      <c r="Y160" s="70"/>
      <c r="Z160" s="77"/>
      <c r="AA160" s="72">
        <f t="shared" si="8"/>
        <v>0</v>
      </c>
    </row>
    <row r="161" spans="1:27">
      <c r="A161" s="74"/>
      <c r="B161" s="70"/>
      <c r="C161" s="70"/>
      <c r="D161" s="70"/>
      <c r="E161" s="70"/>
      <c r="F161" s="70"/>
      <c r="G161" s="70"/>
      <c r="H161" s="71"/>
      <c r="I161" s="72">
        <f t="shared" si="6"/>
        <v>0</v>
      </c>
      <c r="J161" s="84"/>
      <c r="K161" s="70"/>
      <c r="L161" s="70"/>
      <c r="M161" s="70"/>
      <c r="N161" s="70"/>
      <c r="O161" s="70"/>
      <c r="P161" s="70"/>
      <c r="Q161" s="77"/>
      <c r="R161" s="72">
        <f t="shared" si="7"/>
        <v>0</v>
      </c>
      <c r="S161" s="74"/>
      <c r="T161" s="70"/>
      <c r="U161" s="70"/>
      <c r="V161" s="70"/>
      <c r="W161" s="70"/>
      <c r="X161" s="70"/>
      <c r="Y161" s="70"/>
      <c r="Z161" s="77"/>
      <c r="AA161" s="72">
        <f t="shared" si="8"/>
        <v>0</v>
      </c>
    </row>
    <row r="162" spans="1:27">
      <c r="A162" s="74"/>
      <c r="B162" s="70"/>
      <c r="C162" s="70"/>
      <c r="D162" s="70"/>
      <c r="E162" s="70"/>
      <c r="F162" s="70"/>
      <c r="G162" s="70"/>
      <c r="H162" s="71"/>
      <c r="I162" s="72">
        <f t="shared" si="6"/>
        <v>0</v>
      </c>
      <c r="J162" s="84"/>
      <c r="K162" s="70"/>
      <c r="L162" s="70"/>
      <c r="M162" s="70"/>
      <c r="N162" s="70"/>
      <c r="O162" s="70"/>
      <c r="P162" s="70"/>
      <c r="Q162" s="77"/>
      <c r="R162" s="72">
        <f t="shared" si="7"/>
        <v>0</v>
      </c>
      <c r="S162" s="74"/>
      <c r="T162" s="70"/>
      <c r="U162" s="70"/>
      <c r="V162" s="70"/>
      <c r="W162" s="70"/>
      <c r="X162" s="70"/>
      <c r="Y162" s="70"/>
      <c r="Z162" s="77"/>
      <c r="AA162" s="72">
        <f t="shared" si="8"/>
        <v>0</v>
      </c>
    </row>
    <row r="163" spans="1:27">
      <c r="A163" s="74"/>
      <c r="B163" s="70"/>
      <c r="C163" s="70"/>
      <c r="D163" s="70"/>
      <c r="E163" s="70"/>
      <c r="F163" s="70"/>
      <c r="G163" s="70"/>
      <c r="H163" s="71"/>
      <c r="I163" s="72">
        <f t="shared" si="6"/>
        <v>0</v>
      </c>
      <c r="J163" s="84"/>
      <c r="K163" s="70"/>
      <c r="L163" s="70"/>
      <c r="M163" s="70"/>
      <c r="N163" s="70"/>
      <c r="O163" s="70"/>
      <c r="P163" s="70"/>
      <c r="Q163" s="77"/>
      <c r="R163" s="72">
        <f t="shared" si="7"/>
        <v>0</v>
      </c>
      <c r="S163" s="74"/>
      <c r="T163" s="70"/>
      <c r="U163" s="70"/>
      <c r="V163" s="70"/>
      <c r="W163" s="70"/>
      <c r="X163" s="70"/>
      <c r="Y163" s="70"/>
      <c r="Z163" s="77"/>
      <c r="AA163" s="72">
        <f t="shared" si="8"/>
        <v>0</v>
      </c>
    </row>
    <row r="164" spans="1:27">
      <c r="A164" s="74"/>
      <c r="B164" s="70"/>
      <c r="C164" s="70"/>
      <c r="D164" s="70"/>
      <c r="E164" s="70"/>
      <c r="F164" s="70"/>
      <c r="G164" s="70"/>
      <c r="H164" s="71"/>
      <c r="I164" s="72">
        <f t="shared" si="6"/>
        <v>0</v>
      </c>
      <c r="J164" s="84"/>
      <c r="K164" s="70"/>
      <c r="L164" s="70"/>
      <c r="M164" s="70"/>
      <c r="N164" s="70"/>
      <c r="O164" s="70"/>
      <c r="P164" s="70"/>
      <c r="Q164" s="77"/>
      <c r="R164" s="72">
        <f t="shared" si="7"/>
        <v>0</v>
      </c>
      <c r="S164" s="74"/>
      <c r="T164" s="70"/>
      <c r="U164" s="70"/>
      <c r="V164" s="70"/>
      <c r="W164" s="70"/>
      <c r="X164" s="70"/>
      <c r="Y164" s="70"/>
      <c r="Z164" s="77"/>
      <c r="AA164" s="72">
        <f t="shared" si="8"/>
        <v>0</v>
      </c>
    </row>
    <row r="165" spans="1:27">
      <c r="A165" s="74"/>
      <c r="B165" s="70"/>
      <c r="C165" s="70"/>
      <c r="D165" s="70"/>
      <c r="E165" s="70"/>
      <c r="F165" s="70"/>
      <c r="G165" s="70"/>
      <c r="H165" s="71"/>
      <c r="I165" s="72">
        <f t="shared" si="6"/>
        <v>0</v>
      </c>
      <c r="J165" s="84"/>
      <c r="K165" s="70"/>
      <c r="L165" s="70"/>
      <c r="M165" s="70"/>
      <c r="N165" s="70"/>
      <c r="O165" s="70"/>
      <c r="P165" s="70"/>
      <c r="Q165" s="77"/>
      <c r="R165" s="72">
        <f t="shared" si="7"/>
        <v>0</v>
      </c>
      <c r="S165" s="74"/>
      <c r="T165" s="70"/>
      <c r="U165" s="70"/>
      <c r="V165" s="70"/>
      <c r="W165" s="70"/>
      <c r="X165" s="70"/>
      <c r="Y165" s="70"/>
      <c r="Z165" s="77"/>
      <c r="AA165" s="72">
        <f t="shared" si="8"/>
        <v>0</v>
      </c>
    </row>
    <row r="166" spans="1:27">
      <c r="A166" s="74"/>
      <c r="B166" s="70"/>
      <c r="C166" s="70"/>
      <c r="D166" s="70"/>
      <c r="E166" s="70"/>
      <c r="F166" s="70"/>
      <c r="G166" s="70"/>
      <c r="H166" s="71"/>
      <c r="I166" s="72">
        <f t="shared" si="6"/>
        <v>0</v>
      </c>
      <c r="J166" s="84"/>
      <c r="K166" s="70"/>
      <c r="L166" s="70"/>
      <c r="M166" s="70"/>
      <c r="N166" s="70"/>
      <c r="O166" s="70"/>
      <c r="P166" s="70"/>
      <c r="Q166" s="77"/>
      <c r="R166" s="72">
        <f t="shared" si="7"/>
        <v>0</v>
      </c>
      <c r="S166" s="74"/>
      <c r="T166" s="70"/>
      <c r="U166" s="70"/>
      <c r="V166" s="70"/>
      <c r="W166" s="70"/>
      <c r="X166" s="70"/>
      <c r="Y166" s="70"/>
      <c r="Z166" s="77"/>
      <c r="AA166" s="72">
        <f t="shared" si="8"/>
        <v>0</v>
      </c>
    </row>
    <row r="167" spans="1:27">
      <c r="A167" s="74"/>
      <c r="B167" s="70"/>
      <c r="C167" s="70"/>
      <c r="D167" s="70"/>
      <c r="E167" s="70"/>
      <c r="F167" s="70"/>
      <c r="G167" s="70"/>
      <c r="H167" s="71"/>
      <c r="I167" s="72">
        <f t="shared" si="6"/>
        <v>0</v>
      </c>
      <c r="J167" s="84"/>
      <c r="K167" s="70"/>
      <c r="L167" s="70"/>
      <c r="M167" s="70"/>
      <c r="N167" s="70"/>
      <c r="O167" s="70"/>
      <c r="P167" s="70"/>
      <c r="Q167" s="77"/>
      <c r="R167" s="72">
        <f t="shared" si="7"/>
        <v>0</v>
      </c>
      <c r="S167" s="74"/>
      <c r="T167" s="70"/>
      <c r="U167" s="70"/>
      <c r="V167" s="70"/>
      <c r="W167" s="70"/>
      <c r="X167" s="70"/>
      <c r="Y167" s="70"/>
      <c r="Z167" s="77"/>
      <c r="AA167" s="72">
        <f t="shared" si="8"/>
        <v>0</v>
      </c>
    </row>
    <row r="168" spans="1:27">
      <c r="A168" s="74"/>
      <c r="B168" s="70"/>
      <c r="C168" s="70"/>
      <c r="D168" s="70"/>
      <c r="E168" s="70"/>
      <c r="F168" s="70"/>
      <c r="G168" s="70"/>
      <c r="H168" s="71"/>
      <c r="I168" s="72">
        <f t="shared" si="6"/>
        <v>0</v>
      </c>
      <c r="J168" s="84"/>
      <c r="K168" s="70"/>
      <c r="L168" s="70"/>
      <c r="M168" s="70"/>
      <c r="N168" s="70"/>
      <c r="O168" s="70"/>
      <c r="P168" s="70"/>
      <c r="Q168" s="77"/>
      <c r="R168" s="72">
        <f t="shared" si="7"/>
        <v>0</v>
      </c>
      <c r="S168" s="74"/>
      <c r="T168" s="70"/>
      <c r="U168" s="70"/>
      <c r="V168" s="70"/>
      <c r="W168" s="70"/>
      <c r="X168" s="70"/>
      <c r="Y168" s="70"/>
      <c r="Z168" s="77"/>
      <c r="AA168" s="72">
        <f t="shared" si="8"/>
        <v>0</v>
      </c>
    </row>
    <row r="169" spans="1:27">
      <c r="A169" s="74"/>
      <c r="B169" s="70"/>
      <c r="C169" s="70"/>
      <c r="D169" s="70"/>
      <c r="E169" s="70"/>
      <c r="F169" s="70"/>
      <c r="G169" s="70"/>
      <c r="H169" s="71"/>
      <c r="I169" s="72">
        <f t="shared" si="6"/>
        <v>0</v>
      </c>
      <c r="J169" s="84"/>
      <c r="K169" s="70"/>
      <c r="L169" s="70"/>
      <c r="M169" s="70"/>
      <c r="N169" s="70"/>
      <c r="O169" s="70"/>
      <c r="P169" s="70"/>
      <c r="Q169" s="77"/>
      <c r="R169" s="72">
        <f t="shared" si="7"/>
        <v>0</v>
      </c>
      <c r="S169" s="74"/>
      <c r="T169" s="70"/>
      <c r="U169" s="70"/>
      <c r="V169" s="70"/>
      <c r="W169" s="70"/>
      <c r="X169" s="70"/>
      <c r="Y169" s="70"/>
      <c r="Z169" s="77"/>
      <c r="AA169" s="72">
        <f t="shared" si="8"/>
        <v>0</v>
      </c>
    </row>
    <row r="170" spans="1:27">
      <c r="A170" s="74"/>
      <c r="B170" s="70"/>
      <c r="C170" s="70"/>
      <c r="D170" s="70"/>
      <c r="E170" s="70"/>
      <c r="F170" s="70"/>
      <c r="G170" s="70"/>
      <c r="H170" s="71"/>
      <c r="I170" s="72">
        <f t="shared" si="6"/>
        <v>0</v>
      </c>
      <c r="J170" s="84"/>
      <c r="K170" s="70"/>
      <c r="L170" s="70"/>
      <c r="M170" s="70"/>
      <c r="N170" s="70"/>
      <c r="O170" s="70"/>
      <c r="P170" s="70"/>
      <c r="Q170" s="77"/>
      <c r="R170" s="72">
        <f t="shared" si="7"/>
        <v>0</v>
      </c>
      <c r="S170" s="74"/>
      <c r="T170" s="70"/>
      <c r="U170" s="70"/>
      <c r="V170" s="70"/>
      <c r="W170" s="70"/>
      <c r="X170" s="70"/>
      <c r="Y170" s="70"/>
      <c r="Z170" s="77"/>
      <c r="AA170" s="72">
        <f t="shared" si="8"/>
        <v>0</v>
      </c>
    </row>
    <row r="171" spans="1:27">
      <c r="A171" s="74"/>
      <c r="B171" s="70"/>
      <c r="C171" s="70"/>
      <c r="D171" s="70"/>
      <c r="E171" s="70"/>
      <c r="F171" s="70"/>
      <c r="G171" s="70"/>
      <c r="H171" s="71"/>
      <c r="I171" s="72">
        <f t="shared" si="6"/>
        <v>0</v>
      </c>
      <c r="J171" s="84"/>
      <c r="K171" s="70"/>
      <c r="L171" s="70"/>
      <c r="M171" s="70"/>
      <c r="N171" s="70"/>
      <c r="O171" s="70"/>
      <c r="P171" s="70"/>
      <c r="Q171" s="77"/>
      <c r="R171" s="72">
        <f t="shared" si="7"/>
        <v>0</v>
      </c>
      <c r="S171" s="74"/>
      <c r="T171" s="70"/>
      <c r="U171" s="70"/>
      <c r="V171" s="70"/>
      <c r="W171" s="70"/>
      <c r="X171" s="70"/>
      <c r="Y171" s="70"/>
      <c r="Z171" s="77"/>
      <c r="AA171" s="72">
        <f t="shared" si="8"/>
        <v>0</v>
      </c>
    </row>
    <row r="172" spans="1:27">
      <c r="A172" s="74"/>
      <c r="B172" s="70"/>
      <c r="C172" s="70"/>
      <c r="D172" s="70"/>
      <c r="E172" s="70"/>
      <c r="F172" s="70"/>
      <c r="G172" s="70"/>
      <c r="H172" s="71"/>
      <c r="I172" s="72">
        <f t="shared" si="6"/>
        <v>0</v>
      </c>
      <c r="J172" s="84"/>
      <c r="K172" s="70"/>
      <c r="L172" s="70"/>
      <c r="M172" s="70"/>
      <c r="N172" s="70"/>
      <c r="O172" s="70"/>
      <c r="P172" s="70"/>
      <c r="Q172" s="77"/>
      <c r="R172" s="72">
        <f t="shared" si="7"/>
        <v>0</v>
      </c>
      <c r="S172" s="74"/>
      <c r="T172" s="70"/>
      <c r="U172" s="70"/>
      <c r="V172" s="70"/>
      <c r="W172" s="70"/>
      <c r="X172" s="70"/>
      <c r="Y172" s="70"/>
      <c r="Z172" s="77"/>
      <c r="AA172" s="72">
        <f t="shared" si="8"/>
        <v>0</v>
      </c>
    </row>
    <row r="173" spans="1:27">
      <c r="A173" s="74"/>
      <c r="B173" s="70"/>
      <c r="C173" s="70"/>
      <c r="D173" s="70"/>
      <c r="E173" s="70"/>
      <c r="F173" s="70"/>
      <c r="G173" s="70"/>
      <c r="H173" s="71"/>
      <c r="I173" s="72">
        <f t="shared" si="6"/>
        <v>0</v>
      </c>
      <c r="J173" s="84"/>
      <c r="K173" s="70"/>
      <c r="L173" s="70"/>
      <c r="M173" s="70"/>
      <c r="N173" s="70"/>
      <c r="O173" s="70"/>
      <c r="P173" s="70"/>
      <c r="Q173" s="77"/>
      <c r="R173" s="72">
        <f t="shared" si="7"/>
        <v>0</v>
      </c>
      <c r="S173" s="74"/>
      <c r="T173" s="70"/>
      <c r="U173" s="70"/>
      <c r="V173" s="70"/>
      <c r="W173" s="70"/>
      <c r="X173" s="70"/>
      <c r="Y173" s="70"/>
      <c r="Z173" s="77"/>
      <c r="AA173" s="72">
        <f t="shared" si="8"/>
        <v>0</v>
      </c>
    </row>
    <row r="174" spans="1:27">
      <c r="A174" s="74"/>
      <c r="B174" s="70"/>
      <c r="C174" s="70"/>
      <c r="D174" s="70"/>
      <c r="E174" s="70"/>
      <c r="F174" s="70"/>
      <c r="G174" s="70"/>
      <c r="H174" s="71"/>
      <c r="I174" s="72">
        <f t="shared" si="6"/>
        <v>0</v>
      </c>
      <c r="J174" s="84"/>
      <c r="K174" s="70"/>
      <c r="L174" s="70"/>
      <c r="M174" s="70"/>
      <c r="N174" s="70"/>
      <c r="O174" s="70"/>
      <c r="P174" s="70"/>
      <c r="Q174" s="77"/>
      <c r="R174" s="72">
        <f t="shared" si="7"/>
        <v>0</v>
      </c>
      <c r="S174" s="74"/>
      <c r="T174" s="70"/>
      <c r="U174" s="70"/>
      <c r="V174" s="70"/>
      <c r="W174" s="70"/>
      <c r="X174" s="70"/>
      <c r="Y174" s="70"/>
      <c r="Z174" s="77"/>
      <c r="AA174" s="72">
        <f t="shared" si="8"/>
        <v>0</v>
      </c>
    </row>
    <row r="175" spans="1:27">
      <c r="A175" s="74"/>
      <c r="B175" s="70"/>
      <c r="C175" s="70"/>
      <c r="D175" s="70"/>
      <c r="E175" s="70"/>
      <c r="F175" s="70"/>
      <c r="G175" s="70"/>
      <c r="H175" s="71"/>
      <c r="I175" s="72">
        <f t="shared" si="6"/>
        <v>0</v>
      </c>
      <c r="J175" s="84"/>
      <c r="K175" s="70"/>
      <c r="L175" s="70"/>
      <c r="M175" s="70"/>
      <c r="N175" s="70"/>
      <c r="O175" s="70"/>
      <c r="P175" s="70"/>
      <c r="Q175" s="77"/>
      <c r="R175" s="72">
        <f t="shared" si="7"/>
        <v>0</v>
      </c>
      <c r="S175" s="74"/>
      <c r="T175" s="70"/>
      <c r="U175" s="70"/>
      <c r="V175" s="70"/>
      <c r="W175" s="70"/>
      <c r="X175" s="70"/>
      <c r="Y175" s="70"/>
      <c r="Z175" s="77"/>
      <c r="AA175" s="72">
        <f t="shared" si="8"/>
        <v>0</v>
      </c>
    </row>
    <row r="176" spans="1:27">
      <c r="A176" s="74"/>
      <c r="B176" s="70"/>
      <c r="C176" s="70"/>
      <c r="D176" s="70"/>
      <c r="E176" s="70"/>
      <c r="F176" s="70"/>
      <c r="G176" s="70"/>
      <c r="H176" s="71"/>
      <c r="I176" s="72">
        <f t="shared" si="6"/>
        <v>0</v>
      </c>
      <c r="J176" s="84"/>
      <c r="K176" s="70"/>
      <c r="L176" s="70"/>
      <c r="M176" s="70"/>
      <c r="N176" s="70"/>
      <c r="O176" s="70"/>
      <c r="P176" s="70"/>
      <c r="Q176" s="77"/>
      <c r="R176" s="72">
        <f t="shared" si="7"/>
        <v>0</v>
      </c>
      <c r="S176" s="74"/>
      <c r="T176" s="70"/>
      <c r="U176" s="70"/>
      <c r="V176" s="70"/>
      <c r="W176" s="70"/>
      <c r="X176" s="70"/>
      <c r="Y176" s="70"/>
      <c r="Z176" s="77"/>
      <c r="AA176" s="72">
        <f t="shared" si="8"/>
        <v>0</v>
      </c>
    </row>
    <row r="177" spans="1:27">
      <c r="A177" s="74"/>
      <c r="B177" s="70"/>
      <c r="C177" s="70"/>
      <c r="D177" s="70"/>
      <c r="E177" s="70"/>
      <c r="F177" s="70"/>
      <c r="G177" s="70"/>
      <c r="H177" s="71"/>
      <c r="I177" s="72">
        <f t="shared" si="6"/>
        <v>0</v>
      </c>
      <c r="J177" s="84"/>
      <c r="K177" s="70"/>
      <c r="L177" s="70"/>
      <c r="M177" s="70"/>
      <c r="N177" s="70"/>
      <c r="O177" s="70"/>
      <c r="P177" s="70"/>
      <c r="Q177" s="77"/>
      <c r="R177" s="72">
        <f t="shared" si="7"/>
        <v>0</v>
      </c>
      <c r="S177" s="74"/>
      <c r="T177" s="70"/>
      <c r="U177" s="70"/>
      <c r="V177" s="70"/>
      <c r="W177" s="70"/>
      <c r="X177" s="70"/>
      <c r="Y177" s="70"/>
      <c r="Z177" s="77"/>
      <c r="AA177" s="72">
        <f t="shared" si="8"/>
        <v>0</v>
      </c>
    </row>
    <row r="178" spans="1:27">
      <c r="A178" s="74"/>
      <c r="B178" s="70"/>
      <c r="C178" s="70"/>
      <c r="D178" s="70"/>
      <c r="E178" s="70"/>
      <c r="F178" s="70"/>
      <c r="G178" s="70"/>
      <c r="H178" s="71"/>
      <c r="I178" s="72">
        <f t="shared" si="6"/>
        <v>0</v>
      </c>
      <c r="J178" s="84"/>
      <c r="K178" s="70"/>
      <c r="L178" s="70"/>
      <c r="M178" s="70"/>
      <c r="N178" s="70"/>
      <c r="O178" s="70"/>
      <c r="P178" s="70"/>
      <c r="Q178" s="77"/>
      <c r="R178" s="72">
        <f t="shared" si="7"/>
        <v>0</v>
      </c>
      <c r="S178" s="74"/>
      <c r="T178" s="70"/>
      <c r="U178" s="70"/>
      <c r="V178" s="70"/>
      <c r="W178" s="70"/>
      <c r="X178" s="70"/>
      <c r="Y178" s="70"/>
      <c r="Z178" s="77"/>
      <c r="AA178" s="72">
        <f t="shared" si="8"/>
        <v>0</v>
      </c>
    </row>
    <row r="179" spans="1:27">
      <c r="A179" s="74"/>
      <c r="B179" s="70"/>
      <c r="C179" s="70"/>
      <c r="D179" s="70"/>
      <c r="E179" s="70"/>
      <c r="F179" s="70"/>
      <c r="G179" s="70"/>
      <c r="H179" s="71"/>
      <c r="I179" s="72">
        <f t="shared" si="6"/>
        <v>0</v>
      </c>
      <c r="J179" s="84"/>
      <c r="K179" s="70"/>
      <c r="L179" s="70"/>
      <c r="M179" s="70"/>
      <c r="N179" s="70"/>
      <c r="O179" s="70"/>
      <c r="P179" s="70"/>
      <c r="Q179" s="77"/>
      <c r="R179" s="72">
        <f t="shared" si="7"/>
        <v>0</v>
      </c>
      <c r="S179" s="74"/>
      <c r="T179" s="70"/>
      <c r="U179" s="70"/>
      <c r="V179" s="70"/>
      <c r="W179" s="70"/>
      <c r="X179" s="70"/>
      <c r="Y179" s="70"/>
      <c r="Z179" s="77"/>
      <c r="AA179" s="72">
        <f t="shared" si="8"/>
        <v>0</v>
      </c>
    </row>
    <row r="180" spans="1:27">
      <c r="A180" s="74"/>
      <c r="B180" s="70"/>
      <c r="C180" s="70"/>
      <c r="D180" s="70"/>
      <c r="E180" s="70"/>
      <c r="F180" s="70"/>
      <c r="G180" s="70"/>
      <c r="H180" s="71"/>
      <c r="I180" s="72">
        <f t="shared" si="6"/>
        <v>0</v>
      </c>
      <c r="J180" s="84"/>
      <c r="K180" s="70"/>
      <c r="L180" s="70"/>
      <c r="M180" s="70"/>
      <c r="N180" s="70"/>
      <c r="O180" s="70"/>
      <c r="P180" s="70"/>
      <c r="Q180" s="77"/>
      <c r="R180" s="72">
        <f t="shared" si="7"/>
        <v>0</v>
      </c>
      <c r="S180" s="74"/>
      <c r="T180" s="70"/>
      <c r="U180" s="70"/>
      <c r="V180" s="70"/>
      <c r="W180" s="70"/>
      <c r="X180" s="70"/>
      <c r="Y180" s="70"/>
      <c r="Z180" s="77"/>
      <c r="AA180" s="72">
        <f t="shared" si="8"/>
        <v>0</v>
      </c>
    </row>
    <row r="181" spans="1:27">
      <c r="A181" s="74"/>
      <c r="B181" s="70"/>
      <c r="C181" s="70"/>
      <c r="D181" s="70"/>
      <c r="E181" s="70"/>
      <c r="F181" s="70"/>
      <c r="G181" s="70"/>
      <c r="H181" s="71"/>
      <c r="I181" s="72">
        <f t="shared" si="6"/>
        <v>0</v>
      </c>
      <c r="J181" s="84"/>
      <c r="K181" s="70"/>
      <c r="L181" s="70"/>
      <c r="M181" s="70"/>
      <c r="N181" s="70"/>
      <c r="O181" s="70"/>
      <c r="P181" s="70"/>
      <c r="Q181" s="77"/>
      <c r="R181" s="72">
        <f t="shared" si="7"/>
        <v>0</v>
      </c>
      <c r="S181" s="74"/>
      <c r="T181" s="70"/>
      <c r="U181" s="70"/>
      <c r="V181" s="70"/>
      <c r="W181" s="70"/>
      <c r="X181" s="70"/>
      <c r="Y181" s="70"/>
      <c r="Z181" s="77"/>
      <c r="AA181" s="72">
        <f t="shared" si="8"/>
        <v>0</v>
      </c>
    </row>
    <row r="182" spans="1:27">
      <c r="A182" s="74"/>
      <c r="B182" s="70"/>
      <c r="C182" s="70"/>
      <c r="D182" s="70"/>
      <c r="E182" s="70"/>
      <c r="F182" s="70"/>
      <c r="G182" s="70"/>
      <c r="H182" s="71"/>
      <c r="I182" s="72">
        <f t="shared" si="6"/>
        <v>0</v>
      </c>
      <c r="J182" s="84"/>
      <c r="K182" s="70"/>
      <c r="L182" s="70"/>
      <c r="M182" s="70"/>
      <c r="N182" s="70"/>
      <c r="O182" s="70"/>
      <c r="P182" s="70"/>
      <c r="Q182" s="77"/>
      <c r="R182" s="72">
        <f t="shared" si="7"/>
        <v>0</v>
      </c>
      <c r="S182" s="74"/>
      <c r="T182" s="70"/>
      <c r="U182" s="70"/>
      <c r="V182" s="70"/>
      <c r="W182" s="70"/>
      <c r="X182" s="70"/>
      <c r="Y182" s="70"/>
      <c r="Z182" s="77"/>
      <c r="AA182" s="72">
        <f t="shared" si="8"/>
        <v>0</v>
      </c>
    </row>
    <row r="183" spans="1:27">
      <c r="A183" s="74"/>
      <c r="B183" s="70"/>
      <c r="C183" s="70"/>
      <c r="D183" s="70"/>
      <c r="E183" s="70"/>
      <c r="F183" s="70"/>
      <c r="G183" s="70"/>
      <c r="H183" s="71"/>
      <c r="I183" s="72">
        <f t="shared" si="6"/>
        <v>0</v>
      </c>
      <c r="J183" s="84"/>
      <c r="K183" s="70"/>
      <c r="L183" s="70"/>
      <c r="M183" s="70"/>
      <c r="N183" s="70"/>
      <c r="O183" s="70"/>
      <c r="P183" s="70"/>
      <c r="Q183" s="77"/>
      <c r="R183" s="72">
        <f t="shared" si="7"/>
        <v>0</v>
      </c>
      <c r="S183" s="74"/>
      <c r="T183" s="70"/>
      <c r="U183" s="70"/>
      <c r="V183" s="70"/>
      <c r="W183" s="70"/>
      <c r="X183" s="70"/>
      <c r="Y183" s="70"/>
      <c r="Z183" s="77"/>
      <c r="AA183" s="72">
        <f t="shared" si="8"/>
        <v>0</v>
      </c>
    </row>
    <row r="184" spans="1:27">
      <c r="A184" s="74"/>
      <c r="B184" s="70"/>
      <c r="C184" s="70"/>
      <c r="D184" s="70"/>
      <c r="E184" s="70"/>
      <c r="F184" s="70"/>
      <c r="G184" s="70"/>
      <c r="H184" s="71"/>
      <c r="I184" s="72">
        <f t="shared" si="6"/>
        <v>0</v>
      </c>
      <c r="J184" s="84"/>
      <c r="K184" s="70"/>
      <c r="L184" s="70"/>
      <c r="M184" s="70"/>
      <c r="N184" s="70"/>
      <c r="O184" s="70"/>
      <c r="P184" s="70"/>
      <c r="Q184" s="77"/>
      <c r="R184" s="72">
        <f t="shared" si="7"/>
        <v>0</v>
      </c>
      <c r="S184" s="74"/>
      <c r="T184" s="70"/>
      <c r="U184" s="70"/>
      <c r="V184" s="70"/>
      <c r="W184" s="70"/>
      <c r="X184" s="70"/>
      <c r="Y184" s="70"/>
      <c r="Z184" s="77"/>
      <c r="AA184" s="72">
        <f t="shared" si="8"/>
        <v>0</v>
      </c>
    </row>
    <row r="185" spans="1:27">
      <c r="A185" s="74"/>
      <c r="B185" s="70"/>
      <c r="C185" s="70"/>
      <c r="D185" s="70"/>
      <c r="E185" s="70"/>
      <c r="F185" s="70"/>
      <c r="G185" s="70"/>
      <c r="H185" s="71"/>
      <c r="I185" s="72">
        <f t="shared" si="6"/>
        <v>0</v>
      </c>
      <c r="J185" s="84"/>
      <c r="K185" s="70"/>
      <c r="L185" s="70"/>
      <c r="M185" s="70"/>
      <c r="N185" s="70"/>
      <c r="O185" s="70"/>
      <c r="P185" s="70"/>
      <c r="Q185" s="77"/>
      <c r="R185" s="72">
        <f t="shared" si="7"/>
        <v>0</v>
      </c>
      <c r="S185" s="74"/>
      <c r="T185" s="70"/>
      <c r="U185" s="70"/>
      <c r="V185" s="70"/>
      <c r="W185" s="70"/>
      <c r="X185" s="70"/>
      <c r="Y185" s="70"/>
      <c r="Z185" s="77"/>
      <c r="AA185" s="72">
        <f t="shared" si="8"/>
        <v>0</v>
      </c>
    </row>
    <row r="186" spans="1:27">
      <c r="A186" s="74"/>
      <c r="B186" s="70"/>
      <c r="C186" s="70"/>
      <c r="D186" s="70"/>
      <c r="E186" s="70"/>
      <c r="F186" s="70"/>
      <c r="G186" s="70"/>
      <c r="H186" s="71"/>
      <c r="I186" s="72">
        <f t="shared" si="6"/>
        <v>0</v>
      </c>
      <c r="J186" s="84"/>
      <c r="K186" s="70"/>
      <c r="L186" s="70"/>
      <c r="M186" s="70"/>
      <c r="N186" s="70"/>
      <c r="O186" s="70"/>
      <c r="P186" s="70"/>
      <c r="Q186" s="77"/>
      <c r="R186" s="72">
        <f t="shared" si="7"/>
        <v>0</v>
      </c>
      <c r="S186" s="74"/>
      <c r="T186" s="70"/>
      <c r="U186" s="70"/>
      <c r="V186" s="70"/>
      <c r="W186" s="70"/>
      <c r="X186" s="70"/>
      <c r="Y186" s="70"/>
      <c r="Z186" s="77"/>
      <c r="AA186" s="72">
        <f t="shared" si="8"/>
        <v>0</v>
      </c>
    </row>
    <row r="187" spans="1:27">
      <c r="A187" s="74"/>
      <c r="B187" s="70"/>
      <c r="C187" s="70"/>
      <c r="D187" s="70"/>
      <c r="E187" s="70"/>
      <c r="F187" s="70"/>
      <c r="G187" s="70"/>
      <c r="H187" s="71"/>
      <c r="I187" s="72">
        <f t="shared" si="6"/>
        <v>0</v>
      </c>
      <c r="J187" s="84"/>
      <c r="K187" s="70"/>
      <c r="L187" s="70"/>
      <c r="M187" s="70"/>
      <c r="N187" s="70"/>
      <c r="O187" s="70"/>
      <c r="P187" s="70"/>
      <c r="Q187" s="77"/>
      <c r="R187" s="72">
        <f t="shared" si="7"/>
        <v>0</v>
      </c>
      <c r="S187" s="74"/>
      <c r="T187" s="70"/>
      <c r="U187" s="70"/>
      <c r="V187" s="70"/>
      <c r="W187" s="70"/>
      <c r="X187" s="70"/>
      <c r="Y187" s="70"/>
      <c r="Z187" s="77"/>
      <c r="AA187" s="72">
        <f t="shared" si="8"/>
        <v>0</v>
      </c>
    </row>
    <row r="188" spans="1:27">
      <c r="A188" s="74"/>
      <c r="B188" s="70"/>
      <c r="C188" s="70"/>
      <c r="D188" s="70"/>
      <c r="E188" s="70"/>
      <c r="F188" s="70"/>
      <c r="G188" s="70"/>
      <c r="H188" s="71"/>
      <c r="I188" s="72">
        <f t="shared" si="6"/>
        <v>0</v>
      </c>
      <c r="J188" s="84"/>
      <c r="K188" s="70"/>
      <c r="L188" s="70"/>
      <c r="M188" s="70"/>
      <c r="N188" s="70"/>
      <c r="O188" s="70"/>
      <c r="P188" s="70"/>
      <c r="Q188" s="77"/>
      <c r="R188" s="72">
        <f t="shared" si="7"/>
        <v>0</v>
      </c>
      <c r="S188" s="74"/>
      <c r="T188" s="70"/>
      <c r="U188" s="70"/>
      <c r="V188" s="70"/>
      <c r="W188" s="70"/>
      <c r="X188" s="70"/>
      <c r="Y188" s="70"/>
      <c r="Z188" s="77"/>
      <c r="AA188" s="72">
        <f t="shared" si="8"/>
        <v>0</v>
      </c>
    </row>
    <row r="189" spans="1:27">
      <c r="A189" s="74"/>
      <c r="B189" s="70"/>
      <c r="C189" s="70"/>
      <c r="D189" s="70"/>
      <c r="E189" s="70"/>
      <c r="F189" s="70"/>
      <c r="G189" s="70"/>
      <c r="H189" s="71"/>
      <c r="I189" s="72">
        <f t="shared" si="6"/>
        <v>0</v>
      </c>
      <c r="J189" s="84"/>
      <c r="K189" s="70"/>
      <c r="L189" s="70"/>
      <c r="M189" s="70"/>
      <c r="N189" s="70"/>
      <c r="O189" s="70"/>
      <c r="P189" s="70"/>
      <c r="Q189" s="77"/>
      <c r="R189" s="72">
        <f t="shared" si="7"/>
        <v>0</v>
      </c>
      <c r="S189" s="74"/>
      <c r="T189" s="70"/>
      <c r="U189" s="70"/>
      <c r="V189" s="70"/>
      <c r="W189" s="70"/>
      <c r="X189" s="70"/>
      <c r="Y189" s="70"/>
      <c r="Z189" s="77"/>
      <c r="AA189" s="72">
        <f t="shared" si="8"/>
        <v>0</v>
      </c>
    </row>
    <row r="190" spans="1:27">
      <c r="A190" s="74"/>
      <c r="B190" s="70"/>
      <c r="C190" s="70"/>
      <c r="D190" s="70"/>
      <c r="E190" s="70"/>
      <c r="F190" s="70"/>
      <c r="G190" s="70"/>
      <c r="H190" s="71"/>
      <c r="I190" s="72">
        <f t="shared" si="6"/>
        <v>0</v>
      </c>
      <c r="J190" s="84"/>
      <c r="K190" s="70"/>
      <c r="L190" s="70"/>
      <c r="M190" s="70"/>
      <c r="N190" s="70"/>
      <c r="O190" s="70"/>
      <c r="P190" s="70"/>
      <c r="Q190" s="77"/>
      <c r="R190" s="72">
        <f t="shared" si="7"/>
        <v>0</v>
      </c>
      <c r="S190" s="74"/>
      <c r="T190" s="70"/>
      <c r="U190" s="70"/>
      <c r="V190" s="70"/>
      <c r="W190" s="70"/>
      <c r="X190" s="70"/>
      <c r="Y190" s="70"/>
      <c r="Z190" s="77"/>
      <c r="AA190" s="72">
        <f t="shared" si="8"/>
        <v>0</v>
      </c>
    </row>
    <row r="191" spans="1:27">
      <c r="A191" s="74"/>
      <c r="B191" s="70"/>
      <c r="C191" s="70"/>
      <c r="D191" s="70"/>
      <c r="E191" s="70"/>
      <c r="F191" s="70"/>
      <c r="G191" s="70"/>
      <c r="H191" s="71"/>
      <c r="I191" s="72">
        <f t="shared" si="6"/>
        <v>0</v>
      </c>
      <c r="J191" s="84"/>
      <c r="K191" s="70"/>
      <c r="L191" s="70"/>
      <c r="M191" s="70"/>
      <c r="N191" s="70"/>
      <c r="O191" s="70"/>
      <c r="P191" s="70"/>
      <c r="Q191" s="77"/>
      <c r="R191" s="72">
        <f t="shared" si="7"/>
        <v>0</v>
      </c>
      <c r="S191" s="74"/>
      <c r="T191" s="70"/>
      <c r="U191" s="70"/>
      <c r="V191" s="70"/>
      <c r="W191" s="70"/>
      <c r="X191" s="70"/>
      <c r="Y191" s="70"/>
      <c r="Z191" s="77"/>
      <c r="AA191" s="72">
        <f t="shared" si="8"/>
        <v>0</v>
      </c>
    </row>
    <row r="192" spans="1:27">
      <c r="A192" s="74"/>
      <c r="B192" s="70"/>
      <c r="C192" s="70"/>
      <c r="D192" s="70"/>
      <c r="E192" s="70"/>
      <c r="F192" s="70"/>
      <c r="G192" s="70"/>
      <c r="H192" s="71"/>
      <c r="I192" s="72">
        <f t="shared" si="6"/>
        <v>0</v>
      </c>
      <c r="J192" s="84"/>
      <c r="K192" s="70"/>
      <c r="L192" s="70"/>
      <c r="M192" s="70"/>
      <c r="N192" s="70"/>
      <c r="O192" s="70"/>
      <c r="P192" s="70"/>
      <c r="Q192" s="77"/>
      <c r="R192" s="72">
        <f t="shared" si="7"/>
        <v>0</v>
      </c>
      <c r="S192" s="74"/>
      <c r="T192" s="70"/>
      <c r="U192" s="70"/>
      <c r="V192" s="70"/>
      <c r="W192" s="70"/>
      <c r="X192" s="70"/>
      <c r="Y192" s="70"/>
      <c r="Z192" s="77"/>
      <c r="AA192" s="72">
        <f t="shared" si="8"/>
        <v>0</v>
      </c>
    </row>
    <row r="193" spans="1:27">
      <c r="A193" s="74"/>
      <c r="B193" s="70"/>
      <c r="C193" s="70"/>
      <c r="D193" s="70"/>
      <c r="E193" s="70"/>
      <c r="F193" s="70"/>
      <c r="G193" s="70"/>
      <c r="H193" s="71"/>
      <c r="I193" s="72">
        <f t="shared" si="6"/>
        <v>0</v>
      </c>
      <c r="J193" s="84"/>
      <c r="K193" s="70"/>
      <c r="L193" s="70"/>
      <c r="M193" s="70"/>
      <c r="N193" s="70"/>
      <c r="O193" s="70"/>
      <c r="P193" s="70"/>
      <c r="Q193" s="77"/>
      <c r="R193" s="72">
        <f t="shared" si="7"/>
        <v>0</v>
      </c>
      <c r="S193" s="74"/>
      <c r="T193" s="70"/>
      <c r="U193" s="70"/>
      <c r="V193" s="70"/>
      <c r="W193" s="70"/>
      <c r="X193" s="70"/>
      <c r="Y193" s="70"/>
      <c r="Z193" s="77"/>
      <c r="AA193" s="72">
        <f t="shared" si="8"/>
        <v>0</v>
      </c>
    </row>
    <row r="194" spans="1:27">
      <c r="A194" s="74"/>
      <c r="B194" s="70"/>
      <c r="C194" s="70"/>
      <c r="D194" s="70"/>
      <c r="E194" s="70"/>
      <c r="F194" s="70"/>
      <c r="G194" s="70"/>
      <c r="H194" s="71"/>
      <c r="I194" s="72">
        <f t="shared" si="6"/>
        <v>0</v>
      </c>
      <c r="J194" s="84"/>
      <c r="K194" s="70"/>
      <c r="L194" s="70"/>
      <c r="M194" s="70"/>
      <c r="N194" s="70"/>
      <c r="O194" s="70"/>
      <c r="P194" s="70"/>
      <c r="Q194" s="77"/>
      <c r="R194" s="72">
        <f t="shared" si="7"/>
        <v>0</v>
      </c>
      <c r="S194" s="74"/>
      <c r="T194" s="70"/>
      <c r="U194" s="70"/>
      <c r="V194" s="70"/>
      <c r="W194" s="70"/>
      <c r="X194" s="70"/>
      <c r="Y194" s="70"/>
      <c r="Z194" s="77"/>
      <c r="AA194" s="72">
        <f t="shared" si="8"/>
        <v>0</v>
      </c>
    </row>
    <row r="195" spans="1:27">
      <c r="A195" s="74"/>
      <c r="B195" s="70"/>
      <c r="C195" s="70"/>
      <c r="D195" s="70"/>
      <c r="E195" s="70"/>
      <c r="F195" s="70"/>
      <c r="G195" s="70"/>
      <c r="H195" s="71"/>
      <c r="I195" s="72">
        <f t="shared" si="6"/>
        <v>0</v>
      </c>
      <c r="J195" s="84"/>
      <c r="K195" s="70"/>
      <c r="L195" s="70"/>
      <c r="M195" s="70"/>
      <c r="N195" s="70"/>
      <c r="O195" s="70"/>
      <c r="P195" s="70"/>
      <c r="Q195" s="77"/>
      <c r="R195" s="72">
        <f t="shared" si="7"/>
        <v>0</v>
      </c>
      <c r="S195" s="74"/>
      <c r="T195" s="70"/>
      <c r="U195" s="70"/>
      <c r="V195" s="70"/>
      <c r="W195" s="70"/>
      <c r="X195" s="70"/>
      <c r="Y195" s="70"/>
      <c r="Z195" s="77"/>
      <c r="AA195" s="72">
        <f t="shared" si="8"/>
        <v>0</v>
      </c>
    </row>
    <row r="196" spans="1:27">
      <c r="A196" s="74"/>
      <c r="B196" s="70"/>
      <c r="C196" s="70"/>
      <c r="D196" s="70"/>
      <c r="E196" s="70"/>
      <c r="F196" s="70"/>
      <c r="G196" s="70"/>
      <c r="H196" s="71"/>
      <c r="I196" s="72">
        <f t="shared" si="6"/>
        <v>0</v>
      </c>
      <c r="J196" s="84"/>
      <c r="K196" s="70"/>
      <c r="L196" s="70"/>
      <c r="M196" s="70"/>
      <c r="N196" s="70"/>
      <c r="O196" s="70"/>
      <c r="P196" s="70"/>
      <c r="Q196" s="77"/>
      <c r="R196" s="72">
        <f t="shared" si="7"/>
        <v>0</v>
      </c>
      <c r="S196" s="74"/>
      <c r="T196" s="70"/>
      <c r="U196" s="70"/>
      <c r="V196" s="70"/>
      <c r="W196" s="70"/>
      <c r="X196" s="70"/>
      <c r="Y196" s="70"/>
      <c r="Z196" s="77"/>
      <c r="AA196" s="72">
        <f t="shared" si="8"/>
        <v>0</v>
      </c>
    </row>
    <row r="197" spans="1:27">
      <c r="A197" s="74"/>
      <c r="B197" s="70"/>
      <c r="C197" s="70"/>
      <c r="D197" s="70"/>
      <c r="E197" s="70"/>
      <c r="F197" s="70"/>
      <c r="G197" s="70"/>
      <c r="H197" s="71"/>
      <c r="I197" s="72">
        <f t="shared" si="6"/>
        <v>0</v>
      </c>
      <c r="J197" s="84"/>
      <c r="K197" s="70"/>
      <c r="L197" s="70"/>
      <c r="M197" s="70"/>
      <c r="N197" s="70"/>
      <c r="O197" s="70"/>
      <c r="P197" s="70"/>
      <c r="Q197" s="77"/>
      <c r="R197" s="72">
        <f t="shared" si="7"/>
        <v>0</v>
      </c>
      <c r="S197" s="74"/>
      <c r="T197" s="70"/>
      <c r="U197" s="70"/>
      <c r="V197" s="70"/>
      <c r="W197" s="70"/>
      <c r="X197" s="70"/>
      <c r="Y197" s="70"/>
      <c r="Z197" s="77"/>
      <c r="AA197" s="72">
        <f t="shared" si="8"/>
        <v>0</v>
      </c>
    </row>
    <row r="198" spans="1:27">
      <c r="A198" s="74"/>
      <c r="B198" s="70"/>
      <c r="C198" s="70"/>
      <c r="D198" s="70"/>
      <c r="E198" s="70"/>
      <c r="F198" s="70"/>
      <c r="G198" s="70"/>
      <c r="H198" s="71"/>
      <c r="I198" s="72">
        <f t="shared" si="6"/>
        <v>0</v>
      </c>
      <c r="J198" s="84"/>
      <c r="K198" s="70"/>
      <c r="L198" s="70"/>
      <c r="M198" s="70"/>
      <c r="N198" s="70"/>
      <c r="O198" s="70"/>
      <c r="P198" s="70"/>
      <c r="Q198" s="77"/>
      <c r="R198" s="72">
        <f t="shared" si="7"/>
        <v>0</v>
      </c>
      <c r="S198" s="74"/>
      <c r="T198" s="70"/>
      <c r="U198" s="70"/>
      <c r="V198" s="70"/>
      <c r="W198" s="70"/>
      <c r="X198" s="70"/>
      <c r="Y198" s="70"/>
      <c r="Z198" s="77"/>
      <c r="AA198" s="72">
        <f t="shared" si="8"/>
        <v>0</v>
      </c>
    </row>
    <row r="199" spans="1:27">
      <c r="A199" s="74"/>
      <c r="B199" s="70"/>
      <c r="C199" s="70"/>
      <c r="D199" s="70"/>
      <c r="E199" s="70"/>
      <c r="F199" s="70"/>
      <c r="G199" s="70"/>
      <c r="H199" s="71"/>
      <c r="I199" s="72">
        <f t="shared" si="6"/>
        <v>0</v>
      </c>
      <c r="J199" s="84"/>
      <c r="K199" s="70"/>
      <c r="L199" s="70"/>
      <c r="M199" s="70"/>
      <c r="N199" s="70"/>
      <c r="O199" s="70"/>
      <c r="P199" s="70"/>
      <c r="Q199" s="77"/>
      <c r="R199" s="72">
        <f t="shared" si="7"/>
        <v>0</v>
      </c>
      <c r="S199" s="74"/>
      <c r="T199" s="70"/>
      <c r="U199" s="70"/>
      <c r="V199" s="70"/>
      <c r="W199" s="70"/>
      <c r="X199" s="70"/>
      <c r="Y199" s="70"/>
      <c r="Z199" s="77"/>
      <c r="AA199" s="72">
        <f t="shared" si="8"/>
        <v>0</v>
      </c>
    </row>
    <row r="200" spans="1:27">
      <c r="A200" s="74"/>
      <c r="B200" s="70"/>
      <c r="C200" s="70"/>
      <c r="D200" s="70"/>
      <c r="E200" s="70"/>
      <c r="F200" s="70"/>
      <c r="G200" s="70"/>
      <c r="H200" s="71"/>
      <c r="I200" s="72">
        <f t="shared" ref="I200:I228" si="9">G200-H200</f>
        <v>0</v>
      </c>
      <c r="J200" s="84"/>
      <c r="K200" s="70"/>
      <c r="L200" s="70"/>
      <c r="M200" s="70"/>
      <c r="N200" s="70"/>
      <c r="O200" s="70"/>
      <c r="P200" s="70"/>
      <c r="Q200" s="77"/>
      <c r="R200" s="72">
        <f t="shared" ref="R200:R228" si="10">P200-Q200</f>
        <v>0</v>
      </c>
      <c r="S200" s="74"/>
      <c r="T200" s="70"/>
      <c r="U200" s="70"/>
      <c r="V200" s="70"/>
      <c r="W200" s="70"/>
      <c r="X200" s="70"/>
      <c r="Y200" s="70"/>
      <c r="Z200" s="77"/>
      <c r="AA200" s="72">
        <f t="shared" ref="AA200:AA228" si="11">Y200-Z200</f>
        <v>0</v>
      </c>
    </row>
    <row r="201" spans="1:27">
      <c r="A201" s="74"/>
      <c r="B201" s="70"/>
      <c r="C201" s="70"/>
      <c r="D201" s="70"/>
      <c r="E201" s="70"/>
      <c r="F201" s="70"/>
      <c r="G201" s="70"/>
      <c r="H201" s="71"/>
      <c r="I201" s="72">
        <f t="shared" si="9"/>
        <v>0</v>
      </c>
      <c r="J201" s="84"/>
      <c r="K201" s="70"/>
      <c r="L201" s="70"/>
      <c r="M201" s="70"/>
      <c r="N201" s="70"/>
      <c r="O201" s="70"/>
      <c r="P201" s="70"/>
      <c r="Q201" s="77"/>
      <c r="R201" s="72">
        <f t="shared" si="10"/>
        <v>0</v>
      </c>
      <c r="S201" s="74"/>
      <c r="T201" s="70"/>
      <c r="U201" s="70"/>
      <c r="V201" s="70"/>
      <c r="W201" s="70"/>
      <c r="X201" s="70"/>
      <c r="Y201" s="70"/>
      <c r="Z201" s="77"/>
      <c r="AA201" s="72">
        <f t="shared" si="11"/>
        <v>0</v>
      </c>
    </row>
    <row r="202" spans="1:27">
      <c r="A202" s="74"/>
      <c r="B202" s="70"/>
      <c r="C202" s="70"/>
      <c r="D202" s="70"/>
      <c r="E202" s="70"/>
      <c r="F202" s="70"/>
      <c r="G202" s="70"/>
      <c r="H202" s="71"/>
      <c r="I202" s="72">
        <f t="shared" si="9"/>
        <v>0</v>
      </c>
      <c r="J202" s="84"/>
      <c r="K202" s="70"/>
      <c r="L202" s="70"/>
      <c r="M202" s="70"/>
      <c r="N202" s="70"/>
      <c r="O202" s="70"/>
      <c r="P202" s="70"/>
      <c r="Q202" s="77"/>
      <c r="R202" s="72">
        <f t="shared" si="10"/>
        <v>0</v>
      </c>
      <c r="S202" s="74"/>
      <c r="T202" s="70"/>
      <c r="U202" s="70"/>
      <c r="V202" s="70"/>
      <c r="W202" s="70"/>
      <c r="X202" s="70"/>
      <c r="Y202" s="70"/>
      <c r="Z202" s="77"/>
      <c r="AA202" s="72">
        <f t="shared" si="11"/>
        <v>0</v>
      </c>
    </row>
    <row r="203" spans="1:27">
      <c r="A203" s="74"/>
      <c r="B203" s="70"/>
      <c r="C203" s="70"/>
      <c r="D203" s="70"/>
      <c r="E203" s="70"/>
      <c r="F203" s="70"/>
      <c r="G203" s="70"/>
      <c r="H203" s="71"/>
      <c r="I203" s="72">
        <f t="shared" si="9"/>
        <v>0</v>
      </c>
      <c r="J203" s="84"/>
      <c r="K203" s="70"/>
      <c r="L203" s="70"/>
      <c r="M203" s="70"/>
      <c r="N203" s="70"/>
      <c r="O203" s="70"/>
      <c r="P203" s="70"/>
      <c r="Q203" s="77"/>
      <c r="R203" s="72">
        <f t="shared" si="10"/>
        <v>0</v>
      </c>
      <c r="S203" s="74"/>
      <c r="T203" s="70"/>
      <c r="U203" s="70"/>
      <c r="V203" s="70"/>
      <c r="W203" s="70"/>
      <c r="X203" s="70"/>
      <c r="Y203" s="70"/>
      <c r="Z203" s="77"/>
      <c r="AA203" s="72">
        <f t="shared" si="11"/>
        <v>0</v>
      </c>
    </row>
    <row r="204" spans="1:27">
      <c r="A204" s="74"/>
      <c r="B204" s="70"/>
      <c r="C204" s="70"/>
      <c r="D204" s="70"/>
      <c r="E204" s="70"/>
      <c r="F204" s="70"/>
      <c r="G204" s="70"/>
      <c r="H204" s="71"/>
      <c r="I204" s="72">
        <f t="shared" si="9"/>
        <v>0</v>
      </c>
      <c r="J204" s="84"/>
      <c r="K204" s="70"/>
      <c r="L204" s="70"/>
      <c r="M204" s="70"/>
      <c r="N204" s="70"/>
      <c r="O204" s="70"/>
      <c r="P204" s="70"/>
      <c r="Q204" s="77"/>
      <c r="R204" s="72">
        <f t="shared" si="10"/>
        <v>0</v>
      </c>
      <c r="S204" s="74"/>
      <c r="T204" s="70"/>
      <c r="U204" s="70"/>
      <c r="V204" s="70"/>
      <c r="W204" s="70"/>
      <c r="X204" s="70"/>
      <c r="Y204" s="70"/>
      <c r="Z204" s="77"/>
      <c r="AA204" s="72">
        <f t="shared" si="11"/>
        <v>0</v>
      </c>
    </row>
    <row r="205" spans="1:27">
      <c r="A205" s="74"/>
      <c r="B205" s="70"/>
      <c r="C205" s="70"/>
      <c r="D205" s="70"/>
      <c r="E205" s="70"/>
      <c r="F205" s="70"/>
      <c r="G205" s="70"/>
      <c r="H205" s="71"/>
      <c r="I205" s="72">
        <f t="shared" si="9"/>
        <v>0</v>
      </c>
      <c r="J205" s="84"/>
      <c r="K205" s="70"/>
      <c r="L205" s="70"/>
      <c r="M205" s="70"/>
      <c r="N205" s="70"/>
      <c r="O205" s="70"/>
      <c r="P205" s="70"/>
      <c r="Q205" s="77"/>
      <c r="R205" s="72">
        <f t="shared" si="10"/>
        <v>0</v>
      </c>
      <c r="S205" s="74"/>
      <c r="T205" s="70"/>
      <c r="U205" s="70"/>
      <c r="V205" s="70"/>
      <c r="W205" s="70"/>
      <c r="X205" s="70"/>
      <c r="Y205" s="70"/>
      <c r="Z205" s="77"/>
      <c r="AA205" s="72">
        <f t="shared" si="11"/>
        <v>0</v>
      </c>
    </row>
    <row r="206" spans="1:27">
      <c r="A206" s="74"/>
      <c r="B206" s="70"/>
      <c r="C206" s="70"/>
      <c r="D206" s="70"/>
      <c r="E206" s="70"/>
      <c r="F206" s="70"/>
      <c r="G206" s="70"/>
      <c r="H206" s="71"/>
      <c r="I206" s="72">
        <f t="shared" si="9"/>
        <v>0</v>
      </c>
      <c r="J206" s="84"/>
      <c r="K206" s="70"/>
      <c r="L206" s="70"/>
      <c r="M206" s="70"/>
      <c r="N206" s="70"/>
      <c r="O206" s="70"/>
      <c r="P206" s="70"/>
      <c r="Q206" s="77"/>
      <c r="R206" s="72">
        <f t="shared" si="10"/>
        <v>0</v>
      </c>
      <c r="S206" s="74"/>
      <c r="T206" s="70"/>
      <c r="U206" s="70"/>
      <c r="V206" s="70"/>
      <c r="W206" s="70"/>
      <c r="X206" s="70"/>
      <c r="Y206" s="70"/>
      <c r="Z206" s="77"/>
      <c r="AA206" s="72">
        <f t="shared" si="11"/>
        <v>0</v>
      </c>
    </row>
    <row r="207" spans="1:27">
      <c r="A207" s="74"/>
      <c r="B207" s="70"/>
      <c r="C207" s="70"/>
      <c r="D207" s="70"/>
      <c r="E207" s="70"/>
      <c r="F207" s="70"/>
      <c r="G207" s="70"/>
      <c r="H207" s="71"/>
      <c r="I207" s="72">
        <f t="shared" si="9"/>
        <v>0</v>
      </c>
      <c r="J207" s="84"/>
      <c r="K207" s="70"/>
      <c r="L207" s="70"/>
      <c r="M207" s="70"/>
      <c r="N207" s="70"/>
      <c r="O207" s="70"/>
      <c r="P207" s="70"/>
      <c r="Q207" s="77"/>
      <c r="R207" s="72">
        <f t="shared" si="10"/>
        <v>0</v>
      </c>
      <c r="S207" s="74"/>
      <c r="T207" s="70"/>
      <c r="U207" s="70"/>
      <c r="V207" s="70"/>
      <c r="W207" s="70"/>
      <c r="X207" s="70"/>
      <c r="Y207" s="70"/>
      <c r="Z207" s="77"/>
      <c r="AA207" s="72">
        <f t="shared" si="11"/>
        <v>0</v>
      </c>
    </row>
    <row r="208" spans="1:27">
      <c r="A208" s="74"/>
      <c r="B208" s="70"/>
      <c r="C208" s="70"/>
      <c r="D208" s="70"/>
      <c r="E208" s="70"/>
      <c r="F208" s="70"/>
      <c r="G208" s="70"/>
      <c r="H208" s="71"/>
      <c r="I208" s="72">
        <f t="shared" si="9"/>
        <v>0</v>
      </c>
      <c r="J208" s="84"/>
      <c r="K208" s="70"/>
      <c r="L208" s="70"/>
      <c r="M208" s="70"/>
      <c r="N208" s="70"/>
      <c r="O208" s="70"/>
      <c r="P208" s="70"/>
      <c r="Q208" s="77"/>
      <c r="R208" s="72">
        <f t="shared" si="10"/>
        <v>0</v>
      </c>
      <c r="S208" s="74"/>
      <c r="T208" s="70"/>
      <c r="U208" s="70"/>
      <c r="V208" s="70"/>
      <c r="W208" s="70"/>
      <c r="X208" s="70"/>
      <c r="Y208" s="70"/>
      <c r="Z208" s="77"/>
      <c r="AA208" s="72">
        <f t="shared" si="11"/>
        <v>0</v>
      </c>
    </row>
    <row r="209" spans="1:27">
      <c r="A209" s="74"/>
      <c r="B209" s="70"/>
      <c r="C209" s="70"/>
      <c r="D209" s="70"/>
      <c r="E209" s="70"/>
      <c r="F209" s="70"/>
      <c r="G209" s="70"/>
      <c r="H209" s="71"/>
      <c r="I209" s="72">
        <f t="shared" si="9"/>
        <v>0</v>
      </c>
      <c r="J209" s="84"/>
      <c r="K209" s="70"/>
      <c r="L209" s="70"/>
      <c r="M209" s="70"/>
      <c r="N209" s="70"/>
      <c r="O209" s="70"/>
      <c r="P209" s="70"/>
      <c r="Q209" s="77"/>
      <c r="R209" s="72">
        <f t="shared" si="10"/>
        <v>0</v>
      </c>
      <c r="S209" s="74"/>
      <c r="T209" s="70"/>
      <c r="U209" s="70"/>
      <c r="V209" s="70"/>
      <c r="W209" s="70"/>
      <c r="X209" s="70"/>
      <c r="Y209" s="70"/>
      <c r="Z209" s="77"/>
      <c r="AA209" s="72">
        <f t="shared" si="11"/>
        <v>0</v>
      </c>
    </row>
    <row r="210" spans="1:27">
      <c r="A210" s="74"/>
      <c r="B210" s="70"/>
      <c r="C210" s="70"/>
      <c r="D210" s="70"/>
      <c r="E210" s="70"/>
      <c r="F210" s="70"/>
      <c r="G210" s="70"/>
      <c r="H210" s="71"/>
      <c r="I210" s="72">
        <f t="shared" si="9"/>
        <v>0</v>
      </c>
      <c r="J210" s="84"/>
      <c r="K210" s="70"/>
      <c r="L210" s="70"/>
      <c r="M210" s="70"/>
      <c r="N210" s="70"/>
      <c r="O210" s="70"/>
      <c r="P210" s="70"/>
      <c r="Q210" s="77"/>
      <c r="R210" s="72">
        <f t="shared" si="10"/>
        <v>0</v>
      </c>
      <c r="S210" s="74"/>
      <c r="T210" s="70"/>
      <c r="U210" s="70"/>
      <c r="V210" s="70"/>
      <c r="W210" s="70"/>
      <c r="X210" s="70"/>
      <c r="Y210" s="70"/>
      <c r="Z210" s="77"/>
      <c r="AA210" s="72">
        <f t="shared" si="11"/>
        <v>0</v>
      </c>
    </row>
    <row r="211" spans="1:27">
      <c r="A211" s="74"/>
      <c r="B211" s="70"/>
      <c r="C211" s="70"/>
      <c r="D211" s="70"/>
      <c r="E211" s="70"/>
      <c r="F211" s="70"/>
      <c r="G211" s="70"/>
      <c r="H211" s="71"/>
      <c r="I211" s="72">
        <f t="shared" si="9"/>
        <v>0</v>
      </c>
      <c r="J211" s="84"/>
      <c r="K211" s="70"/>
      <c r="L211" s="70"/>
      <c r="M211" s="70"/>
      <c r="N211" s="70"/>
      <c r="O211" s="70"/>
      <c r="P211" s="70"/>
      <c r="Q211" s="77"/>
      <c r="R211" s="72">
        <f t="shared" si="10"/>
        <v>0</v>
      </c>
      <c r="S211" s="74"/>
      <c r="T211" s="70"/>
      <c r="U211" s="70"/>
      <c r="V211" s="70"/>
      <c r="W211" s="70"/>
      <c r="X211" s="70"/>
      <c r="Y211" s="70"/>
      <c r="Z211" s="77"/>
      <c r="AA211" s="72">
        <f t="shared" si="11"/>
        <v>0</v>
      </c>
    </row>
    <row r="212" spans="1:27">
      <c r="A212" s="74"/>
      <c r="B212" s="70"/>
      <c r="C212" s="70"/>
      <c r="D212" s="70"/>
      <c r="E212" s="70"/>
      <c r="F212" s="70"/>
      <c r="G212" s="70"/>
      <c r="H212" s="71"/>
      <c r="I212" s="72">
        <f t="shared" si="9"/>
        <v>0</v>
      </c>
      <c r="J212" s="84"/>
      <c r="K212" s="70"/>
      <c r="L212" s="70"/>
      <c r="M212" s="70"/>
      <c r="N212" s="70"/>
      <c r="O212" s="70"/>
      <c r="P212" s="70"/>
      <c r="Q212" s="77"/>
      <c r="R212" s="72">
        <f t="shared" si="10"/>
        <v>0</v>
      </c>
      <c r="S212" s="74"/>
      <c r="T212" s="70"/>
      <c r="U212" s="70"/>
      <c r="V212" s="70"/>
      <c r="W212" s="70"/>
      <c r="X212" s="70"/>
      <c r="Y212" s="70"/>
      <c r="Z212" s="77"/>
      <c r="AA212" s="72">
        <f t="shared" si="11"/>
        <v>0</v>
      </c>
    </row>
    <row r="213" spans="1:27">
      <c r="A213" s="74"/>
      <c r="B213" s="70"/>
      <c r="C213" s="70"/>
      <c r="D213" s="70"/>
      <c r="E213" s="70"/>
      <c r="F213" s="70"/>
      <c r="G213" s="70"/>
      <c r="H213" s="71"/>
      <c r="I213" s="72">
        <f t="shared" si="9"/>
        <v>0</v>
      </c>
      <c r="J213" s="84"/>
      <c r="K213" s="70"/>
      <c r="L213" s="70"/>
      <c r="M213" s="70"/>
      <c r="N213" s="70"/>
      <c r="O213" s="70"/>
      <c r="P213" s="70"/>
      <c r="Q213" s="77"/>
      <c r="R213" s="72">
        <f t="shared" si="10"/>
        <v>0</v>
      </c>
      <c r="S213" s="74"/>
      <c r="T213" s="70"/>
      <c r="U213" s="70"/>
      <c r="V213" s="70"/>
      <c r="W213" s="70"/>
      <c r="X213" s="70"/>
      <c r="Y213" s="70"/>
      <c r="Z213" s="77"/>
      <c r="AA213" s="72">
        <f t="shared" si="11"/>
        <v>0</v>
      </c>
    </row>
    <row r="214" spans="1:27">
      <c r="A214" s="74"/>
      <c r="B214" s="70"/>
      <c r="C214" s="70"/>
      <c r="D214" s="70"/>
      <c r="E214" s="70"/>
      <c r="F214" s="70"/>
      <c r="G214" s="70"/>
      <c r="H214" s="71"/>
      <c r="I214" s="72">
        <f t="shared" si="9"/>
        <v>0</v>
      </c>
      <c r="J214" s="84"/>
      <c r="K214" s="70"/>
      <c r="L214" s="70"/>
      <c r="M214" s="70"/>
      <c r="N214" s="70"/>
      <c r="O214" s="70"/>
      <c r="P214" s="70"/>
      <c r="Q214" s="77"/>
      <c r="R214" s="72">
        <f t="shared" si="10"/>
        <v>0</v>
      </c>
      <c r="S214" s="74"/>
      <c r="T214" s="70"/>
      <c r="U214" s="70"/>
      <c r="V214" s="70"/>
      <c r="W214" s="70"/>
      <c r="X214" s="70"/>
      <c r="Y214" s="70"/>
      <c r="Z214" s="77"/>
      <c r="AA214" s="72">
        <f t="shared" si="11"/>
        <v>0</v>
      </c>
    </row>
    <row r="215" spans="1:27">
      <c r="A215" s="74"/>
      <c r="B215" s="70"/>
      <c r="C215" s="70"/>
      <c r="D215" s="70"/>
      <c r="E215" s="70"/>
      <c r="F215" s="70"/>
      <c r="G215" s="70"/>
      <c r="H215" s="71"/>
      <c r="I215" s="72">
        <f t="shared" si="9"/>
        <v>0</v>
      </c>
      <c r="J215" s="84"/>
      <c r="K215" s="70"/>
      <c r="L215" s="70"/>
      <c r="M215" s="70"/>
      <c r="N215" s="70"/>
      <c r="O215" s="70"/>
      <c r="P215" s="70"/>
      <c r="Q215" s="77"/>
      <c r="R215" s="72">
        <f t="shared" si="10"/>
        <v>0</v>
      </c>
      <c r="S215" s="74"/>
      <c r="T215" s="70"/>
      <c r="U215" s="70"/>
      <c r="V215" s="70"/>
      <c r="W215" s="70"/>
      <c r="X215" s="70"/>
      <c r="Y215" s="70"/>
      <c r="Z215" s="77"/>
      <c r="AA215" s="72">
        <f t="shared" si="11"/>
        <v>0</v>
      </c>
    </row>
    <row r="216" spans="1:27">
      <c r="A216" s="74"/>
      <c r="B216" s="70"/>
      <c r="C216" s="70"/>
      <c r="D216" s="70"/>
      <c r="E216" s="70"/>
      <c r="F216" s="70"/>
      <c r="G216" s="70"/>
      <c r="H216" s="71"/>
      <c r="I216" s="72">
        <f t="shared" si="9"/>
        <v>0</v>
      </c>
      <c r="J216" s="84"/>
      <c r="K216" s="70"/>
      <c r="L216" s="70"/>
      <c r="M216" s="70"/>
      <c r="N216" s="70"/>
      <c r="O216" s="70"/>
      <c r="P216" s="70"/>
      <c r="Q216" s="77"/>
      <c r="R216" s="72">
        <f t="shared" si="10"/>
        <v>0</v>
      </c>
      <c r="S216" s="74"/>
      <c r="T216" s="70"/>
      <c r="U216" s="70"/>
      <c r="V216" s="70"/>
      <c r="W216" s="70"/>
      <c r="X216" s="70"/>
      <c r="Y216" s="70"/>
      <c r="Z216" s="77"/>
      <c r="AA216" s="72">
        <f t="shared" si="11"/>
        <v>0</v>
      </c>
    </row>
    <row r="217" spans="1:27">
      <c r="A217" s="74"/>
      <c r="B217" s="70"/>
      <c r="C217" s="70"/>
      <c r="D217" s="70"/>
      <c r="E217" s="70"/>
      <c r="F217" s="70"/>
      <c r="G217" s="70"/>
      <c r="H217" s="71"/>
      <c r="I217" s="72">
        <f t="shared" si="9"/>
        <v>0</v>
      </c>
      <c r="J217" s="84"/>
      <c r="K217" s="70"/>
      <c r="L217" s="70"/>
      <c r="M217" s="70"/>
      <c r="N217" s="70"/>
      <c r="O217" s="70"/>
      <c r="P217" s="70"/>
      <c r="Q217" s="77"/>
      <c r="R217" s="72">
        <f t="shared" si="10"/>
        <v>0</v>
      </c>
      <c r="S217" s="74"/>
      <c r="T217" s="70"/>
      <c r="U217" s="70"/>
      <c r="V217" s="70"/>
      <c r="W217" s="70"/>
      <c r="X217" s="70"/>
      <c r="Y217" s="70"/>
      <c r="Z217" s="77"/>
      <c r="AA217" s="72">
        <f t="shared" si="11"/>
        <v>0</v>
      </c>
    </row>
    <row r="218" spans="1:27">
      <c r="A218" s="74"/>
      <c r="B218" s="70"/>
      <c r="C218" s="70"/>
      <c r="D218" s="70"/>
      <c r="E218" s="70"/>
      <c r="F218" s="70"/>
      <c r="G218" s="70"/>
      <c r="H218" s="71"/>
      <c r="I218" s="72">
        <f t="shared" si="9"/>
        <v>0</v>
      </c>
      <c r="J218" s="84"/>
      <c r="K218" s="70"/>
      <c r="L218" s="70"/>
      <c r="M218" s="70"/>
      <c r="N218" s="70"/>
      <c r="O218" s="70"/>
      <c r="P218" s="70"/>
      <c r="Q218" s="77"/>
      <c r="R218" s="72">
        <f t="shared" si="10"/>
        <v>0</v>
      </c>
      <c r="S218" s="74"/>
      <c r="T218" s="70"/>
      <c r="U218" s="70"/>
      <c r="V218" s="70"/>
      <c r="W218" s="70"/>
      <c r="X218" s="70"/>
      <c r="Y218" s="70"/>
      <c r="Z218" s="77"/>
      <c r="AA218" s="72">
        <f t="shared" si="11"/>
        <v>0</v>
      </c>
    </row>
    <row r="219" spans="1:27">
      <c r="A219" s="74"/>
      <c r="B219" s="70"/>
      <c r="C219" s="70"/>
      <c r="D219" s="70"/>
      <c r="E219" s="70"/>
      <c r="F219" s="70"/>
      <c r="G219" s="70"/>
      <c r="H219" s="71"/>
      <c r="I219" s="72">
        <f t="shared" si="9"/>
        <v>0</v>
      </c>
      <c r="J219" s="84"/>
      <c r="K219" s="70"/>
      <c r="L219" s="70"/>
      <c r="M219" s="70"/>
      <c r="N219" s="70"/>
      <c r="O219" s="70"/>
      <c r="P219" s="70"/>
      <c r="Q219" s="77"/>
      <c r="R219" s="72">
        <f t="shared" si="10"/>
        <v>0</v>
      </c>
      <c r="S219" s="74"/>
      <c r="T219" s="70"/>
      <c r="U219" s="70"/>
      <c r="V219" s="70"/>
      <c r="W219" s="70"/>
      <c r="X219" s="70"/>
      <c r="Y219" s="70"/>
      <c r="Z219" s="77"/>
      <c r="AA219" s="72">
        <f t="shared" si="11"/>
        <v>0</v>
      </c>
    </row>
    <row r="220" spans="1:27">
      <c r="A220" s="74"/>
      <c r="B220" s="70"/>
      <c r="C220" s="70"/>
      <c r="D220" s="70"/>
      <c r="E220" s="70"/>
      <c r="F220" s="70"/>
      <c r="G220" s="70"/>
      <c r="H220" s="71"/>
      <c r="I220" s="72">
        <f t="shared" si="9"/>
        <v>0</v>
      </c>
      <c r="J220" s="84"/>
      <c r="K220" s="70"/>
      <c r="L220" s="70"/>
      <c r="M220" s="70"/>
      <c r="N220" s="70"/>
      <c r="O220" s="70"/>
      <c r="P220" s="70"/>
      <c r="Q220" s="77"/>
      <c r="R220" s="72">
        <f t="shared" si="10"/>
        <v>0</v>
      </c>
      <c r="S220" s="74"/>
      <c r="T220" s="70"/>
      <c r="U220" s="70"/>
      <c r="V220" s="70"/>
      <c r="W220" s="70"/>
      <c r="X220" s="70"/>
      <c r="Y220" s="70"/>
      <c r="Z220" s="77"/>
      <c r="AA220" s="72">
        <f t="shared" si="11"/>
        <v>0</v>
      </c>
    </row>
    <row r="221" spans="1:27">
      <c r="A221" s="74"/>
      <c r="B221" s="70"/>
      <c r="C221" s="70"/>
      <c r="D221" s="70"/>
      <c r="E221" s="70"/>
      <c r="F221" s="70"/>
      <c r="G221" s="70"/>
      <c r="H221" s="71"/>
      <c r="I221" s="72">
        <f t="shared" si="9"/>
        <v>0</v>
      </c>
      <c r="J221" s="84"/>
      <c r="K221" s="70"/>
      <c r="L221" s="70"/>
      <c r="M221" s="70"/>
      <c r="N221" s="70"/>
      <c r="O221" s="70"/>
      <c r="P221" s="70"/>
      <c r="Q221" s="77"/>
      <c r="R221" s="72">
        <f t="shared" si="10"/>
        <v>0</v>
      </c>
      <c r="S221" s="74"/>
      <c r="T221" s="70"/>
      <c r="U221" s="70"/>
      <c r="V221" s="70"/>
      <c r="W221" s="70"/>
      <c r="X221" s="70"/>
      <c r="Y221" s="70"/>
      <c r="Z221" s="77"/>
      <c r="AA221" s="72">
        <f t="shared" si="11"/>
        <v>0</v>
      </c>
    </row>
    <row r="222" spans="1:27">
      <c r="A222" s="74"/>
      <c r="B222" s="70"/>
      <c r="C222" s="70"/>
      <c r="D222" s="70"/>
      <c r="E222" s="70"/>
      <c r="F222" s="70"/>
      <c r="G222" s="70"/>
      <c r="H222" s="71"/>
      <c r="I222" s="72">
        <f t="shared" si="9"/>
        <v>0</v>
      </c>
      <c r="J222" s="84"/>
      <c r="K222" s="70"/>
      <c r="L222" s="70"/>
      <c r="M222" s="70"/>
      <c r="N222" s="70"/>
      <c r="O222" s="70"/>
      <c r="P222" s="70"/>
      <c r="Q222" s="77"/>
      <c r="R222" s="72">
        <f t="shared" si="10"/>
        <v>0</v>
      </c>
      <c r="S222" s="74"/>
      <c r="T222" s="70"/>
      <c r="U222" s="70"/>
      <c r="V222" s="70"/>
      <c r="W222" s="70"/>
      <c r="X222" s="70"/>
      <c r="Y222" s="70"/>
      <c r="Z222" s="77"/>
      <c r="AA222" s="72">
        <f t="shared" si="11"/>
        <v>0</v>
      </c>
    </row>
    <row r="223" spans="1:27">
      <c r="A223" s="74"/>
      <c r="B223" s="70"/>
      <c r="C223" s="70"/>
      <c r="D223" s="70"/>
      <c r="E223" s="70"/>
      <c r="F223" s="70"/>
      <c r="G223" s="70"/>
      <c r="H223" s="71"/>
      <c r="I223" s="72">
        <f t="shared" si="9"/>
        <v>0</v>
      </c>
      <c r="J223" s="84"/>
      <c r="K223" s="70"/>
      <c r="L223" s="70"/>
      <c r="M223" s="70"/>
      <c r="N223" s="70"/>
      <c r="O223" s="70"/>
      <c r="P223" s="70"/>
      <c r="Q223" s="77"/>
      <c r="R223" s="72">
        <f t="shared" si="10"/>
        <v>0</v>
      </c>
      <c r="S223" s="74"/>
      <c r="T223" s="70"/>
      <c r="U223" s="70"/>
      <c r="V223" s="70"/>
      <c r="W223" s="70"/>
      <c r="X223" s="70"/>
      <c r="Y223" s="70"/>
      <c r="Z223" s="77"/>
      <c r="AA223" s="72">
        <f t="shared" si="11"/>
        <v>0</v>
      </c>
    </row>
    <row r="224" spans="1:27">
      <c r="A224" s="74"/>
      <c r="B224" s="70"/>
      <c r="C224" s="70"/>
      <c r="D224" s="70"/>
      <c r="E224" s="70"/>
      <c r="F224" s="70"/>
      <c r="G224" s="70"/>
      <c r="H224" s="71"/>
      <c r="I224" s="72">
        <f t="shared" si="9"/>
        <v>0</v>
      </c>
      <c r="J224" s="84"/>
      <c r="K224" s="70"/>
      <c r="L224" s="70"/>
      <c r="M224" s="70"/>
      <c r="N224" s="70"/>
      <c r="O224" s="70"/>
      <c r="P224" s="70"/>
      <c r="Q224" s="77"/>
      <c r="R224" s="72">
        <f t="shared" si="10"/>
        <v>0</v>
      </c>
      <c r="S224" s="74"/>
      <c r="T224" s="70"/>
      <c r="U224" s="70"/>
      <c r="V224" s="70"/>
      <c r="W224" s="70"/>
      <c r="X224" s="70"/>
      <c r="Y224" s="70"/>
      <c r="Z224" s="77"/>
      <c r="AA224" s="72">
        <f t="shared" si="11"/>
        <v>0</v>
      </c>
    </row>
    <row r="225" spans="1:27">
      <c r="A225" s="74"/>
      <c r="B225" s="70"/>
      <c r="C225" s="70"/>
      <c r="D225" s="70"/>
      <c r="E225" s="70"/>
      <c r="F225" s="70"/>
      <c r="G225" s="70"/>
      <c r="H225" s="71"/>
      <c r="I225" s="72">
        <f t="shared" si="9"/>
        <v>0</v>
      </c>
      <c r="J225" s="84"/>
      <c r="K225" s="70"/>
      <c r="L225" s="70"/>
      <c r="M225" s="70"/>
      <c r="N225" s="70"/>
      <c r="O225" s="70"/>
      <c r="P225" s="70"/>
      <c r="Q225" s="77"/>
      <c r="R225" s="72">
        <f t="shared" si="10"/>
        <v>0</v>
      </c>
      <c r="S225" s="74"/>
      <c r="T225" s="70"/>
      <c r="U225" s="70"/>
      <c r="V225" s="70"/>
      <c r="W225" s="70"/>
      <c r="X225" s="70"/>
      <c r="Y225" s="70"/>
      <c r="Z225" s="77"/>
      <c r="AA225" s="72">
        <f t="shared" si="11"/>
        <v>0</v>
      </c>
    </row>
    <row r="226" spans="1:27">
      <c r="A226" s="74"/>
      <c r="B226" s="70"/>
      <c r="C226" s="70"/>
      <c r="D226" s="70"/>
      <c r="E226" s="70"/>
      <c r="F226" s="70"/>
      <c r="G226" s="70"/>
      <c r="H226" s="71"/>
      <c r="I226" s="72">
        <f t="shared" si="9"/>
        <v>0</v>
      </c>
      <c r="J226" s="84"/>
      <c r="K226" s="70"/>
      <c r="L226" s="70"/>
      <c r="M226" s="70"/>
      <c r="N226" s="70"/>
      <c r="O226" s="70"/>
      <c r="P226" s="70"/>
      <c r="Q226" s="77"/>
      <c r="R226" s="72">
        <f t="shared" si="10"/>
        <v>0</v>
      </c>
      <c r="S226" s="74"/>
      <c r="T226" s="70"/>
      <c r="U226" s="70"/>
      <c r="V226" s="70"/>
      <c r="W226" s="70"/>
      <c r="X226" s="70"/>
      <c r="Y226" s="70"/>
      <c r="Z226" s="77"/>
      <c r="AA226" s="72">
        <f t="shared" si="11"/>
        <v>0</v>
      </c>
    </row>
    <row r="227" spans="1:27">
      <c r="A227" s="74"/>
      <c r="B227" s="70"/>
      <c r="C227" s="70"/>
      <c r="D227" s="70"/>
      <c r="E227" s="70"/>
      <c r="F227" s="70"/>
      <c r="G227" s="70"/>
      <c r="H227" s="71"/>
      <c r="I227" s="72">
        <f t="shared" si="9"/>
        <v>0</v>
      </c>
      <c r="J227" s="84"/>
      <c r="K227" s="70"/>
      <c r="L227" s="70"/>
      <c r="M227" s="70"/>
      <c r="N227" s="70"/>
      <c r="O227" s="70"/>
      <c r="P227" s="70"/>
      <c r="Q227" s="77"/>
      <c r="R227" s="72">
        <f t="shared" si="10"/>
        <v>0</v>
      </c>
      <c r="S227" s="74"/>
      <c r="T227" s="70"/>
      <c r="U227" s="70"/>
      <c r="V227" s="70"/>
      <c r="W227" s="70"/>
      <c r="X227" s="70"/>
      <c r="Y227" s="70"/>
      <c r="Z227" s="77"/>
      <c r="AA227" s="72">
        <f t="shared" si="11"/>
        <v>0</v>
      </c>
    </row>
    <row r="228" spans="1:27" ht="15.75" thickBot="1">
      <c r="A228" s="75"/>
      <c r="B228" s="76"/>
      <c r="C228" s="76"/>
      <c r="D228" s="76"/>
      <c r="E228" s="76"/>
      <c r="F228" s="76"/>
      <c r="G228" s="76"/>
      <c r="H228" s="71"/>
      <c r="I228" s="73">
        <f t="shared" si="9"/>
        <v>0</v>
      </c>
      <c r="J228" s="85"/>
      <c r="K228" s="76"/>
      <c r="L228" s="76"/>
      <c r="M228" s="76"/>
      <c r="N228" s="76"/>
      <c r="O228" s="76"/>
      <c r="P228" s="76"/>
      <c r="Q228" s="78"/>
      <c r="R228" s="73">
        <f t="shared" si="10"/>
        <v>0</v>
      </c>
      <c r="S228" s="75"/>
      <c r="T228" s="76"/>
      <c r="U228" s="76"/>
      <c r="V228" s="76"/>
      <c r="W228" s="76"/>
      <c r="X228" s="76"/>
      <c r="Y228" s="76"/>
      <c r="Z228" s="78"/>
      <c r="AA228" s="73">
        <f t="shared" si="11"/>
        <v>0</v>
      </c>
    </row>
  </sheetData>
  <mergeCells count="32">
    <mergeCell ref="S3:Z3"/>
    <mergeCell ref="G4:G5"/>
    <mergeCell ref="H4:H5"/>
    <mergeCell ref="A1:T1"/>
    <mergeCell ref="A6:F6"/>
    <mergeCell ref="J4:J5"/>
    <mergeCell ref="K4:K5"/>
    <mergeCell ref="L4:L5"/>
    <mergeCell ref="M4:M5"/>
    <mergeCell ref="N4:N5"/>
    <mergeCell ref="A4:A5"/>
    <mergeCell ref="B4:B5"/>
    <mergeCell ref="C4:C5"/>
    <mergeCell ref="D4:D5"/>
    <mergeCell ref="E4:E5"/>
    <mergeCell ref="F4:F5"/>
    <mergeCell ref="I4:I5"/>
    <mergeCell ref="A3:I3"/>
    <mergeCell ref="R4:R5"/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J3:Q3"/>
    <mergeCell ref="S4:S5"/>
    <mergeCell ref="T4: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H26" sqref="H26"/>
    </sheetView>
  </sheetViews>
  <sheetFormatPr defaultRowHeight="15"/>
  <cols>
    <col min="2" max="2" width="25.85546875" customWidth="1"/>
    <col min="3" max="3" width="10.7109375" customWidth="1"/>
    <col min="4" max="4" width="11.42578125" customWidth="1"/>
    <col min="6" max="6" width="16.85546875" bestFit="1" customWidth="1"/>
  </cols>
  <sheetData>
    <row r="2" spans="1:6" ht="23.25">
      <c r="A2" s="241" t="s">
        <v>84</v>
      </c>
      <c r="B2" s="241"/>
      <c r="C2" s="241"/>
      <c r="D2" s="241"/>
      <c r="E2" s="241"/>
      <c r="F2" s="241"/>
    </row>
    <row r="3" spans="1:6" ht="18.75">
      <c r="A3" s="242" t="s">
        <v>85</v>
      </c>
      <c r="B3" s="242"/>
      <c r="C3" s="242"/>
      <c r="D3" s="242"/>
      <c r="E3" s="242"/>
      <c r="F3" s="242"/>
    </row>
    <row r="4" spans="1:6" ht="15.75" thickBot="1"/>
    <row r="5" spans="1:6" ht="15.75" thickBot="1">
      <c r="A5" s="61" t="s">
        <v>86</v>
      </c>
      <c r="B5" s="62" t="s">
        <v>87</v>
      </c>
      <c r="C5" s="62" t="s">
        <v>90</v>
      </c>
      <c r="D5" s="62" t="s">
        <v>88</v>
      </c>
      <c r="E5" s="62" t="s">
        <v>89</v>
      </c>
      <c r="F5" s="63" t="s">
        <v>6</v>
      </c>
    </row>
    <row r="6" spans="1:6" ht="15.75">
      <c r="A6" s="56"/>
      <c r="B6" s="57" t="s">
        <v>13</v>
      </c>
      <c r="C6" s="58"/>
      <c r="D6" s="58"/>
      <c r="E6" s="59"/>
      <c r="F6" s="60">
        <f>SUM(F7:F11)</f>
        <v>875000</v>
      </c>
    </row>
    <row r="7" spans="1:6" ht="15.75">
      <c r="A7" s="15"/>
      <c r="B7" s="32" t="s">
        <v>14</v>
      </c>
      <c r="C7" s="8" t="s">
        <v>15</v>
      </c>
      <c r="D7" s="8">
        <v>8270</v>
      </c>
      <c r="E7" s="41">
        <f>F7/D7</f>
        <v>35.26662636033857</v>
      </c>
      <c r="F7" s="10">
        <f>291660.57-5.57</f>
        <v>291655</v>
      </c>
    </row>
    <row r="8" spans="1:6" ht="15.75">
      <c r="A8" s="15"/>
      <c r="B8" s="32" t="s">
        <v>16</v>
      </c>
      <c r="C8" s="8" t="s">
        <v>15</v>
      </c>
      <c r="D8" s="8">
        <v>3550</v>
      </c>
      <c r="E8" s="41">
        <v>31.7</v>
      </c>
      <c r="F8" s="10">
        <f>D8*E8</f>
        <v>112535</v>
      </c>
    </row>
    <row r="9" spans="1:6" ht="15.75">
      <c r="A9" s="15"/>
      <c r="B9" s="32" t="s">
        <v>17</v>
      </c>
      <c r="C9" s="8" t="s">
        <v>15</v>
      </c>
      <c r="D9" s="8">
        <v>8780</v>
      </c>
      <c r="E9" s="41">
        <v>27.5</v>
      </c>
      <c r="F9" s="10">
        <f>D9*E9</f>
        <v>241450</v>
      </c>
    </row>
    <row r="10" spans="1:6" ht="15.75">
      <c r="A10" s="15"/>
      <c r="B10" s="32" t="s">
        <v>18</v>
      </c>
      <c r="C10" s="8" t="s">
        <v>15</v>
      </c>
      <c r="D10" s="8">
        <v>8440</v>
      </c>
      <c r="E10" s="41">
        <v>25.9</v>
      </c>
      <c r="F10" s="10">
        <f>D10*E10</f>
        <v>218596</v>
      </c>
    </row>
    <row r="11" spans="1:6" ht="32.25" thickBot="1">
      <c r="A11" s="26"/>
      <c r="B11" s="64" t="s">
        <v>19</v>
      </c>
      <c r="C11" s="28" t="s">
        <v>15</v>
      </c>
      <c r="D11" s="28">
        <v>180</v>
      </c>
      <c r="E11" s="65">
        <v>59.8</v>
      </c>
      <c r="F11" s="30">
        <f>D11*E11</f>
        <v>10764</v>
      </c>
    </row>
    <row r="12" spans="1:6" ht="23.25" thickBot="1">
      <c r="A12" s="66"/>
      <c r="B12" s="68" t="s">
        <v>91</v>
      </c>
      <c r="C12" s="67"/>
      <c r="D12" s="67"/>
      <c r="E12" s="67"/>
      <c r="F12" s="69">
        <f>SUM(F7:F11)</f>
        <v>875000</v>
      </c>
    </row>
    <row r="16" spans="1:6" ht="15.75">
      <c r="A16" s="4" t="s">
        <v>33</v>
      </c>
      <c r="B16" s="4"/>
      <c r="C16" s="4"/>
      <c r="D16" s="4"/>
      <c r="E16" s="47"/>
      <c r="F16" s="4" t="s">
        <v>34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2026</vt:lpstr>
      <vt:lpstr>СВОД додаткові кошти</vt:lpstr>
      <vt:lpstr>Лист1</vt:lpstr>
      <vt:lpstr>'2026'!Область_печати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Зілінська Вікторія Олександрівна</dc:creator>
  <cp:lastModifiedBy>Admin</cp:lastModifiedBy>
  <cp:lastPrinted>2025-07-14T11:05:37Z</cp:lastPrinted>
  <dcterms:created xsi:type="dcterms:W3CDTF">2015-06-05T18:19:34Z</dcterms:created>
  <dcterms:modified xsi:type="dcterms:W3CDTF">2025-07-14T11:06:15Z</dcterms:modified>
</cp:coreProperties>
</file>