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7_09_зміни_2025_2025-2027_реф\Сесія\"/>
    </mc:Choice>
  </mc:AlternateContent>
  <xr:revisionPtr revIDLastSave="0" documentId="13_ncr:1_{5E968739-26AD-4D2A-9F27-8615B2E5A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_2025зм_7" sheetId="10" r:id="rId1"/>
    <sheet name="10_2025" sheetId="9" r:id="rId2"/>
    <sheet name="07_2025 " sheetId="8" r:id="rId3"/>
    <sheet name="05_2025" sheetId="7" r:id="rId4"/>
    <sheet name="03_2025" sheetId="6" r:id="rId5"/>
    <sheet name="12_2024" sheetId="5" r:id="rId6"/>
    <sheet name="11_2024" sheetId="4" r:id="rId7"/>
    <sheet name="08_2024" sheetId="3" r:id="rId8"/>
    <sheet name="порівняльна таблиця" sheetId="2" r:id="rId9"/>
  </sheets>
  <definedNames>
    <definedName name="_xlnm.Print_Area" localSheetId="4">'03_2025'!$A$1:$L$56</definedName>
    <definedName name="_xlnm.Print_Area" localSheetId="3">'05_2025'!$A$1:$L$56</definedName>
    <definedName name="_xlnm.Print_Area" localSheetId="2">'07_2025 '!$A$1:$L$65</definedName>
    <definedName name="_xlnm.Print_Area" localSheetId="7">'08_2024'!$A$1:$U$41</definedName>
    <definedName name="_xlnm.Print_Area" localSheetId="1">'10_2025'!$A$1:$Z$80</definedName>
    <definedName name="_xlnm.Print_Area" localSheetId="0">'10_2025зм_7'!$A$1:$Z$75</definedName>
    <definedName name="_xlnm.Print_Area" localSheetId="6">'11_2024'!$A$1:$P$36</definedName>
    <definedName name="_xlnm.Print_Area" localSheetId="5">'12_2024'!$A$1:$P$41</definedName>
    <definedName name="_xlnm.Print_Area" localSheetId="8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72" i="10" l="1"/>
  <c r="F72" i="10"/>
  <c r="J71" i="10"/>
  <c r="F71" i="10"/>
  <c r="J70" i="10"/>
  <c r="J68" i="10"/>
  <c r="F68" i="10"/>
  <c r="J67" i="10"/>
  <c r="Z67" i="10" s="1"/>
  <c r="F67" i="10"/>
  <c r="J66" i="10"/>
  <c r="J65" i="10"/>
  <c r="J64" i="10"/>
  <c r="J63" i="10"/>
  <c r="Z63" i="10" s="1"/>
  <c r="F63" i="10"/>
  <c r="AA63" i="10" s="1"/>
  <c r="J62" i="10"/>
  <c r="Z62" i="10" s="1"/>
  <c r="F62" i="10"/>
  <c r="J61" i="10"/>
  <c r="Z61" i="10" s="1"/>
  <c r="F61" i="10"/>
  <c r="AA61" i="10" s="1"/>
  <c r="J57" i="10"/>
  <c r="F57" i="10"/>
  <c r="J56" i="10"/>
  <c r="F56" i="10"/>
  <c r="J55" i="10"/>
  <c r="F55" i="10"/>
  <c r="J54" i="10"/>
  <c r="F54" i="10"/>
  <c r="J53" i="10"/>
  <c r="F53" i="10"/>
  <c r="J52" i="10"/>
  <c r="F52" i="10"/>
  <c r="J51" i="10"/>
  <c r="F51" i="10"/>
  <c r="J50" i="10"/>
  <c r="F50" i="10"/>
  <c r="J49" i="10"/>
  <c r="F49" i="10"/>
  <c r="J45" i="10"/>
  <c r="J44" i="10"/>
  <c r="J43" i="10"/>
  <c r="J42" i="10"/>
  <c r="J41" i="10"/>
  <c r="F41" i="10"/>
  <c r="J37" i="10"/>
  <c r="F37" i="10"/>
  <c r="J36" i="10"/>
  <c r="Z36" i="10" s="1"/>
  <c r="F36" i="10"/>
  <c r="J35" i="10"/>
  <c r="F35" i="10"/>
  <c r="J34" i="10"/>
  <c r="F34" i="10"/>
  <c r="J33" i="10"/>
  <c r="F33" i="10"/>
  <c r="Z33" i="10" s="1"/>
  <c r="J32" i="10"/>
  <c r="F32" i="10"/>
  <c r="Z32" i="10" s="1"/>
  <c r="J31" i="10"/>
  <c r="F31" i="10"/>
  <c r="J30" i="10"/>
  <c r="F30" i="10"/>
  <c r="J29" i="10"/>
  <c r="Z29" i="10" s="1"/>
  <c r="F29" i="10"/>
  <c r="AA28" i="10"/>
  <c r="J28" i="10"/>
  <c r="F28" i="10"/>
  <c r="Z28" i="10" s="1"/>
  <c r="J27" i="10"/>
  <c r="F27" i="10"/>
  <c r="AA27" i="10" s="1"/>
  <c r="J26" i="10"/>
  <c r="Z26" i="10" s="1"/>
  <c r="F26" i="10"/>
  <c r="J25" i="10"/>
  <c r="F25" i="10"/>
  <c r="J24" i="10"/>
  <c r="F24" i="10"/>
  <c r="J23" i="10"/>
  <c r="F23" i="10"/>
  <c r="Z22" i="10"/>
  <c r="J22" i="10"/>
  <c r="F22" i="10"/>
  <c r="J21" i="10"/>
  <c r="F21" i="10"/>
  <c r="J20" i="10"/>
  <c r="F20" i="10"/>
  <c r="J16" i="10"/>
  <c r="F16" i="10"/>
  <c r="J15" i="10"/>
  <c r="F15" i="10"/>
  <c r="J14" i="10"/>
  <c r="J13" i="10"/>
  <c r="F13" i="10"/>
  <c r="G12" i="10"/>
  <c r="C12" i="10"/>
  <c r="F12" i="10" s="1"/>
  <c r="J8" i="10"/>
  <c r="F8" i="10"/>
  <c r="J7" i="10"/>
  <c r="F7" i="10"/>
  <c r="Z30" i="9"/>
  <c r="Z36" i="9"/>
  <c r="J36" i="9"/>
  <c r="F36" i="9"/>
  <c r="J12" i="10" l="1"/>
  <c r="Z12" i="10" s="1"/>
  <c r="Z27" i="10"/>
  <c r="Z68" i="10"/>
  <c r="Z34" i="10"/>
  <c r="Z24" i="10"/>
  <c r="Z31" i="10"/>
  <c r="Z21" i="10"/>
  <c r="Z35" i="10"/>
  <c r="Z25" i="10"/>
  <c r="AA62" i="10"/>
  <c r="Z37" i="10"/>
  <c r="Z23" i="10"/>
  <c r="Z30" i="10"/>
  <c r="Z20" i="10"/>
  <c r="Z7" i="10"/>
  <c r="Z34" i="9"/>
  <c r="Z35" i="9"/>
  <c r="J31" i="9"/>
  <c r="Z31" i="9" s="1"/>
  <c r="J32" i="9"/>
  <c r="Z32" i="9" s="1"/>
  <c r="J33" i="9"/>
  <c r="J34" i="9"/>
  <c r="J35" i="9"/>
  <c r="J37" i="9"/>
  <c r="Z37" i="9" s="1"/>
  <c r="F31" i="9"/>
  <c r="F32" i="9"/>
  <c r="F33" i="9"/>
  <c r="Z33" i="9" s="1"/>
  <c r="F34" i="9"/>
  <c r="F35" i="9"/>
  <c r="F37" i="9"/>
  <c r="J30" i="9"/>
  <c r="F30" i="9"/>
  <c r="J54" i="9"/>
  <c r="J55" i="9"/>
  <c r="J56" i="9"/>
  <c r="J57" i="9"/>
  <c r="J58" i="9"/>
  <c r="J59" i="9"/>
  <c r="J60" i="9"/>
  <c r="J61" i="9"/>
  <c r="J62" i="9"/>
  <c r="F55" i="9"/>
  <c r="F56" i="9"/>
  <c r="F57" i="9"/>
  <c r="F58" i="9"/>
  <c r="F59" i="9"/>
  <c r="F60" i="9"/>
  <c r="F61" i="9"/>
  <c r="F62" i="9"/>
  <c r="F54" i="9"/>
  <c r="J69" i="9"/>
  <c r="J70" i="9"/>
  <c r="J71" i="9"/>
  <c r="J29" i="9"/>
  <c r="F29" i="9"/>
  <c r="AA28" i="9"/>
  <c r="G12" i="9"/>
  <c r="J14" i="9"/>
  <c r="C12" i="9"/>
  <c r="F12" i="9" s="1"/>
  <c r="J68" i="9"/>
  <c r="F68" i="9"/>
  <c r="J28" i="9"/>
  <c r="F28" i="9"/>
  <c r="J27" i="9"/>
  <c r="F27" i="9"/>
  <c r="J67" i="9"/>
  <c r="F67" i="9"/>
  <c r="AA67" i="9" s="1"/>
  <c r="J72" i="9"/>
  <c r="F72" i="9"/>
  <c r="AA68" i="9" l="1"/>
  <c r="Z27" i="9"/>
  <c r="AA27" i="9"/>
  <c r="Z28" i="9"/>
  <c r="Z68" i="9"/>
  <c r="Z29" i="9"/>
  <c r="Z72" i="9"/>
  <c r="Z67" i="9"/>
  <c r="J26" i="9"/>
  <c r="F26" i="9"/>
  <c r="Z26" i="9" l="1"/>
  <c r="H49" i="9"/>
  <c r="I49" i="9"/>
  <c r="J51" i="9"/>
  <c r="J52" i="9"/>
  <c r="J53" i="9"/>
  <c r="C49" i="9"/>
  <c r="J73" i="9"/>
  <c r="Z73" i="9" s="1"/>
  <c r="F73" i="9"/>
  <c r="J77" i="9" l="1"/>
  <c r="F77" i="9"/>
  <c r="J76" i="9"/>
  <c r="F76" i="9"/>
  <c r="J75" i="9"/>
  <c r="J66" i="9"/>
  <c r="F66" i="9"/>
  <c r="F53" i="9"/>
  <c r="F52" i="9"/>
  <c r="F51" i="9"/>
  <c r="J50" i="9"/>
  <c r="J49" i="9" s="1"/>
  <c r="F50" i="9"/>
  <c r="F49" i="9"/>
  <c r="J45" i="9"/>
  <c r="J44" i="9"/>
  <c r="J43" i="9"/>
  <c r="J42" i="9"/>
  <c r="J41" i="9"/>
  <c r="F41" i="9"/>
  <c r="J25" i="9"/>
  <c r="F25" i="9"/>
  <c r="J24" i="9"/>
  <c r="F24" i="9"/>
  <c r="J23" i="9"/>
  <c r="F23" i="9"/>
  <c r="J22" i="9"/>
  <c r="F22" i="9"/>
  <c r="J21" i="9"/>
  <c r="F21" i="9"/>
  <c r="J20" i="9"/>
  <c r="F20" i="9"/>
  <c r="J16" i="9"/>
  <c r="F16" i="9"/>
  <c r="J15" i="9"/>
  <c r="F15" i="9"/>
  <c r="J13" i="9"/>
  <c r="J12" i="9" s="1"/>
  <c r="Z12" i="9" s="1"/>
  <c r="F13" i="9"/>
  <c r="J8" i="9"/>
  <c r="F8" i="9"/>
  <c r="J7" i="9"/>
  <c r="F7" i="9"/>
  <c r="F13" i="8"/>
  <c r="J13" i="8"/>
  <c r="F58" i="8"/>
  <c r="F57" i="8"/>
  <c r="J58" i="8"/>
  <c r="J57" i="8"/>
  <c r="AA66" i="9" l="1"/>
  <c r="Z20" i="9"/>
  <c r="Z24" i="9"/>
  <c r="Z21" i="9"/>
  <c r="Z66" i="9"/>
  <c r="Z25" i="9"/>
  <c r="Z22" i="9"/>
  <c r="Z7" i="9"/>
  <c r="Z23" i="9"/>
  <c r="G49" i="9"/>
  <c r="J39" i="8"/>
  <c r="F39" i="8"/>
  <c r="F30" i="8"/>
  <c r="J27" i="8"/>
  <c r="F27" i="8"/>
  <c r="F28" i="8"/>
  <c r="J25" i="8"/>
  <c r="J26" i="8"/>
  <c r="J28" i="8"/>
  <c r="J29" i="8"/>
  <c r="J24" i="8"/>
  <c r="F26" i="8"/>
  <c r="F29" i="8"/>
  <c r="F24" i="8"/>
  <c r="F25" i="8"/>
  <c r="J7" i="8"/>
  <c r="J8" i="8"/>
  <c r="J9" i="8"/>
  <c r="F7" i="8"/>
  <c r="F8" i="8"/>
  <c r="F9" i="8"/>
  <c r="J10" i="8"/>
  <c r="F10" i="8"/>
  <c r="J14" i="8"/>
  <c r="F14" i="8"/>
  <c r="J12" i="8"/>
  <c r="F12" i="8"/>
  <c r="J11" i="8"/>
  <c r="J62" i="8"/>
  <c r="F62" i="8"/>
  <c r="J61" i="8"/>
  <c r="F61" i="8"/>
  <c r="J60" i="8"/>
  <c r="J53" i="8"/>
  <c r="F53" i="8"/>
  <c r="J52" i="8"/>
  <c r="F52" i="8"/>
  <c r="J51" i="8"/>
  <c r="F51" i="8"/>
  <c r="G50" i="8"/>
  <c r="G47" i="8" s="1"/>
  <c r="J47" i="8" s="1"/>
  <c r="F50" i="8"/>
  <c r="J49" i="8"/>
  <c r="F49" i="8"/>
  <c r="J48" i="8"/>
  <c r="F48" i="8"/>
  <c r="C47" i="8"/>
  <c r="F47" i="8" s="1"/>
  <c r="J43" i="8"/>
  <c r="J42" i="8"/>
  <c r="J41" i="8"/>
  <c r="J40" i="8"/>
  <c r="J35" i="8"/>
  <c r="J34" i="8"/>
  <c r="J33" i="8"/>
  <c r="J32" i="8"/>
  <c r="J31" i="8"/>
  <c r="F31" i="8"/>
  <c r="J30" i="8"/>
  <c r="J20" i="8"/>
  <c r="C20" i="8"/>
  <c r="F20" i="8" s="1"/>
  <c r="J19" i="8"/>
  <c r="F19" i="8"/>
  <c r="J18" i="8"/>
  <c r="F18" i="8"/>
  <c r="F11" i="8"/>
  <c r="J53" i="7"/>
  <c r="F53" i="7"/>
  <c r="J52" i="7"/>
  <c r="F52" i="7"/>
  <c r="J51" i="7"/>
  <c r="J49" i="7"/>
  <c r="J45" i="7"/>
  <c r="F45" i="7"/>
  <c r="J44" i="7"/>
  <c r="F44" i="7"/>
  <c r="J43" i="7"/>
  <c r="F43" i="7"/>
  <c r="G42" i="7"/>
  <c r="J42" i="7" s="1"/>
  <c r="F42" i="7"/>
  <c r="J41" i="7"/>
  <c r="F41" i="7"/>
  <c r="J40" i="7"/>
  <c r="F40" i="7"/>
  <c r="C39" i="7"/>
  <c r="F39" i="7" s="1"/>
  <c r="J35" i="7"/>
  <c r="J34" i="7"/>
  <c r="J33" i="7"/>
  <c r="J32" i="7"/>
  <c r="J31" i="7"/>
  <c r="J27" i="7"/>
  <c r="J26" i="7"/>
  <c r="J25" i="7"/>
  <c r="J24" i="7"/>
  <c r="J23" i="7"/>
  <c r="F23" i="7"/>
  <c r="J22" i="7"/>
  <c r="J21" i="7"/>
  <c r="J20" i="7"/>
  <c r="J19" i="7"/>
  <c r="J18" i="7"/>
  <c r="J14" i="7"/>
  <c r="F14" i="7"/>
  <c r="J13" i="7"/>
  <c r="F13" i="7"/>
  <c r="J12" i="7"/>
  <c r="Z12" i="7" s="1"/>
  <c r="F12" i="7"/>
  <c r="J8" i="7"/>
  <c r="F8" i="7"/>
  <c r="J7" i="7"/>
  <c r="F7" i="7"/>
  <c r="Z18" i="8" l="1"/>
  <c r="J50" i="8"/>
  <c r="G39" i="7"/>
  <c r="J39" i="7" s="1"/>
  <c r="J27" i="6" l="1"/>
  <c r="J32" i="6"/>
  <c r="J33" i="6"/>
  <c r="J34" i="6"/>
  <c r="J35" i="6"/>
  <c r="J31" i="6"/>
  <c r="G42" i="6"/>
  <c r="G39" i="6" s="1"/>
  <c r="J44" i="6"/>
  <c r="J45" i="6"/>
  <c r="C39" i="6"/>
  <c r="F39" i="6" s="1"/>
  <c r="F43" i="6"/>
  <c r="F44" i="6"/>
  <c r="F45" i="6"/>
  <c r="F42" i="6"/>
  <c r="J26" i="6"/>
  <c r="J25" i="6"/>
  <c r="J24" i="6"/>
  <c r="J8" i="6"/>
  <c r="F8" i="6"/>
  <c r="C14" i="6"/>
  <c r="F23" i="6" l="1"/>
  <c r="J23" i="6"/>
  <c r="J53" i="6"/>
  <c r="F53" i="6"/>
  <c r="J52" i="6"/>
  <c r="F52" i="6"/>
  <c r="J51" i="6"/>
  <c r="J49" i="6"/>
  <c r="J43" i="6"/>
  <c r="J42" i="6"/>
  <c r="J41" i="6"/>
  <c r="F41" i="6"/>
  <c r="J40" i="6"/>
  <c r="F40" i="6"/>
  <c r="J39" i="6"/>
  <c r="J22" i="6"/>
  <c r="J21" i="6"/>
  <c r="J20" i="6"/>
  <c r="J19" i="6"/>
  <c r="J18" i="6"/>
  <c r="J14" i="6"/>
  <c r="F14" i="6"/>
  <c r="J13" i="6"/>
  <c r="F13" i="6"/>
  <c r="J12" i="6"/>
  <c r="F12" i="6"/>
  <c r="J7" i="6"/>
  <c r="F7" i="6"/>
  <c r="J36" i="5"/>
  <c r="F37" i="5"/>
  <c r="J37" i="5"/>
  <c r="F38" i="5"/>
  <c r="J38" i="5"/>
  <c r="Z12" i="6" l="1"/>
  <c r="J34" i="5"/>
  <c r="J21" i="5"/>
  <c r="J22" i="5"/>
  <c r="J27" i="5"/>
  <c r="J28" i="5"/>
  <c r="J29" i="5"/>
  <c r="J30" i="5"/>
  <c r="G26" i="5"/>
  <c r="J26" i="5" s="1"/>
  <c r="F27" i="5"/>
  <c r="F28" i="5"/>
  <c r="F29" i="5"/>
  <c r="F30" i="5"/>
  <c r="F26" i="5"/>
  <c r="J19" i="5"/>
  <c r="J20" i="5"/>
  <c r="J18" i="5"/>
  <c r="F19" i="5"/>
  <c r="J14" i="5"/>
  <c r="F14" i="5"/>
  <c r="J13" i="5"/>
  <c r="F13" i="5"/>
  <c r="J12" i="5"/>
  <c r="F12" i="5"/>
  <c r="J11" i="5"/>
  <c r="F11" i="5"/>
  <c r="J7" i="5"/>
  <c r="F7" i="5"/>
  <c r="J7" i="4"/>
  <c r="F7" i="4"/>
  <c r="J14" i="4"/>
  <c r="F14" i="4"/>
  <c r="J13" i="4"/>
  <c r="F13" i="4"/>
  <c r="J12" i="4"/>
  <c r="F12" i="4"/>
  <c r="Z11" i="5" l="1"/>
  <c r="J18" i="4"/>
  <c r="J11" i="4"/>
  <c r="F11" i="4"/>
  <c r="J28" i="4"/>
  <c r="F28" i="4"/>
  <c r="J27" i="4"/>
  <c r="J33" i="4"/>
  <c r="F33" i="4"/>
  <c r="J32" i="4"/>
  <c r="F32" i="4"/>
  <c r="J31" i="4"/>
  <c r="F31" i="4"/>
  <c r="J29" i="4"/>
  <c r="F29" i="4"/>
  <c r="F27" i="4"/>
  <c r="J25" i="4"/>
  <c r="J24" i="4"/>
  <c r="J23" i="4"/>
  <c r="J22" i="4"/>
  <c r="O25" i="3"/>
  <c r="O26" i="3"/>
  <c r="O27" i="3"/>
  <c r="Z11" i="4" l="1"/>
  <c r="AA29" i="4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<sst xmlns="http://schemas.openxmlformats.org/spreadsheetml/2006/main" count="1762" uniqueCount="283">
  <si>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</si>
  <si>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</si>
  <si>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</si>
  <si>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</si>
  <si>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</si>
  <si>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</si>
  <si>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</si>
  <si>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</si>
  <si>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</si>
  <si>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</si>
  <si>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</si>
  <si>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</si>
  <si>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</si>
  <si>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</si>
  <si>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</si>
  <si>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</si>
  <si>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</si>
  <si>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</si>
  <si>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</si>
  <si>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</si>
  <si>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</si>
  <si>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</si>
  <si>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</si>
  <si>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</si>
  <si>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</si>
  <si>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</si>
  <si>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</si>
  <si>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</si>
  <si>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</si>
  <si>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</si>
  <si>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</si>
  <si>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</si>
  <si>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</si>
  <si>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</si>
  <si>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</si>
  <si>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</si>
  <si>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</si>
  <si>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</si>
  <si>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</si>
  <si>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</si>
  <si>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</si>
  <si>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</si>
  <si>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</si>
  <si>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</si>
  <si>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</si>
  <si>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</si>
  <si>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</si>
  <si>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</si>
  <si>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</si>
  <si>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</si>
  <si>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</si>
  <si>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</si>
  <si>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</si>
  <si>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</si>
  <si>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</si>
  <si>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</si>
  <si>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</si>
  <si>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</si>
  <si>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</si>
  <si>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</si>
  <si>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</si>
  <si>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</si>
  <si>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</si>
  <si>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</si>
  <si>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</si>
  <si>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</si>
  <si>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</si>
  <si>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</si>
  <si>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</si>
  <si>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</si>
  <si>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</si>
  <si>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</si>
  <si>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</si>
  <si>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</si>
  <si>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</si>
  <si>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</si>
  <si>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</si>
  <si>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</si>
  <si>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</si>
  <si>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</si>
  <si>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</si>
  <si>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</si>
  <si>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</si>
  <si>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</si>
  <si>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</si>
  <si>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</si>
  <si>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</si>
  <si>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</si>
  <si>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</si>
  <si>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</si>
  <si>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</si>
  <si>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</si>
  <si>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</si>
  <si>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</si>
  <si>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</si>
  <si>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</si>
  <si>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</si>
  <si>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</si>
  <si>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</si>
  <si>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</si>
  <si>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</si>
  <si>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</si>
  <si>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</si>
  <si>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УЖКГ ЮМР/КП тм "ЮТКЕ"</t>
  </si>
  <si>
    <t>2025</t>
  </si>
  <si>
    <t>2026</t>
  </si>
  <si>
    <t>2027</t>
  </si>
  <si>
    <t>Перелік змін до Програми реформування і розвитку житлово-комунального  господарства Южненської міської територіальної громади на 2025-2027 роки, в новій редакції.</t>
  </si>
  <si>
    <t>Назва заходу</t>
  </si>
  <si>
    <t xml:space="preserve">УЖКГ ЮМР/КП "Екосервіс" </t>
  </si>
  <si>
    <t xml:space="preserve">Відкорегована сума фінансової підтримки </t>
  </si>
  <si>
    <t>Придбання напівпричепа тракторного</t>
  </si>
  <si>
    <t>Проєктні роботи "Капітальний ремонт ділянки теплових мереж від ЦТП № 20 до вводу у житлові будинки по вул. Хіміків, 12,14 м. Южного Одеського району Одеської області"</t>
  </si>
  <si>
    <t>Проєктні роботи "Капітальний ремонт ділянки теплових мереж від ЦТП № 20 до вводу в житлові будинки по вул. Т.Г. Шевченка, 9, вул. Хіміків, 10, ЗДО № 5 м. Южного Одеського району Одеської області"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</si>
  <si>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</si>
  <si>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</si>
  <si>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Збільшення вартості заходу (технічна помилка)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</si>
  <si>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t>
  </si>
  <si>
    <t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t>
  </si>
  <si>
    <t>Виключено захід (перенесення в іншу програму)</t>
  </si>
  <si>
    <t>УЖКГ ЮМР/КП "Ритуальні послуги"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</si>
  <si>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</si>
  <si>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</si>
  <si>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>Перенесена частина заходу у зв'язку з продовженням робіт в 2024 році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</si>
  <si>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</si>
  <si>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</si>
  <si>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</si>
  <si>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</si>
  <si>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Перенесено захід з 2024 року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</si>
  <si>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</si>
  <si>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 ОДЕСЬКОГО РАЙОНУ ОДЕСЬКОЇ ОБЛАСТІ "ЮЖНЕНСЬКЕ УЗБЕРЕЖЖЯ"</t>
  </si>
  <si>
    <t>Забезпечення оплати житлово-комунальних послуг за тимчасове розміщення внутрішньо переміщених осіб, у період воєнного стану</t>
  </si>
  <si>
    <t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t>
  </si>
  <si>
    <t>498,463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</si>
  <si>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</si>
  <si>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Відкорегована назва та вартість заходу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</si>
  <si>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 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</si>
  <si>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</si>
  <si>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</si>
  <si>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 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</si>
  <si>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</si>
  <si>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Перенесена частина заходу у зв'язку з продовженням робіт в 2025 році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</si>
  <si>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</si>
  <si>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</si>
  <si>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Перенесений захід  з 2024 року</t>
  </si>
  <si>
    <t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</si>
  <si>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</si>
  <si>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</si>
  <si>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 xml:space="preserve">коригування проектно-вишукувальної документації </t>
  </si>
  <si>
    <t>Перенесена частина вартості робіт для введення об'єкту в експлуатацію</t>
  </si>
  <si>
    <t>Відкоригована загальна вартість заходу та перенесена частина вартості робіт (І черга. Пішохідні доріжки) з 2024 року на 2025 рік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</si>
  <si>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</si>
  <si>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>ІV. Зовнішнє освітлення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</si>
  <si>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</si>
  <si>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</si>
  <si>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</si>
  <si>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</si>
  <si>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</si>
  <si>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</si>
  <si>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>Заступник начальника ФЕВ УЖКГ ЮМР</t>
  </si>
  <si>
    <t>УКБ ПМР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</si>
  <si>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</t>
  </si>
  <si>
    <t xml:space="preserve">УЖКГ ПМР/КП "Южводоканал" 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</si>
  <si>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</si>
  <si>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Поточний ремонт зовнішньої мережі зливової каналізації від колодязя Кл 132 до колодязя Кл 133 біля житлового будинку № 18 по вул. Хіміків м. Південного Одеського району Одеської області</t>
  </si>
  <si>
    <t>Проведення технічної інвентаризації, виготовлення технічного паспорту водопровідних мереж селища Нові Білярі Южненської міської територіальної громади Одеського району Одеської області</t>
  </si>
  <si>
    <t>Нове будівництво колумбарію на території Южненського кладовища, за адресою: 65481, Одеська область, Одеський район, Южненська територіальна громада, м. Южне, Южненське кладовище у т.ч.: проектні роботи</t>
  </si>
  <si>
    <t>Захід перенесено з 2025 на 2026 рік та відкоригована вартість робіт</t>
  </si>
  <si>
    <t>Захід перенесено  з 2025 на 2026 рік та відкоригована вартість робіт</t>
  </si>
  <si>
    <t>Захід перенесено з 2025 на 2026 рік та відкоригована назва заходу</t>
  </si>
  <si>
    <t xml:space="preserve">Захід перенесено з 2024 на 2025 рік </t>
  </si>
  <si>
    <t xml:space="preserve">Поточне утримання мереж зливової каналізації </t>
  </si>
  <si>
    <t>1547,030</t>
  </si>
  <si>
    <t>1541,794</t>
  </si>
  <si>
    <t>1632,731</t>
  </si>
  <si>
    <t xml:space="preserve">Сплата екологічного податку </t>
  </si>
  <si>
    <t>378,429</t>
  </si>
  <si>
    <t>443,484</t>
  </si>
  <si>
    <t>Проведення моніторингу якості зливових вод</t>
  </si>
  <si>
    <t>85,709</t>
  </si>
  <si>
    <t>120,364</t>
  </si>
  <si>
    <t>127,465</t>
  </si>
  <si>
    <t>Відлов бродячих тварин</t>
  </si>
  <si>
    <t>Відкоригована вартість заходу на 2026, 2027 роки</t>
  </si>
  <si>
    <t>69,121</t>
  </si>
  <si>
    <t>76,863</t>
  </si>
  <si>
    <t>97,294</t>
  </si>
  <si>
    <t>103,035</t>
  </si>
  <si>
    <t>УЖКГ ПМР/КП "Узбережжя"</t>
  </si>
  <si>
    <t xml:space="preserve">Проєктні роботи: "Капітальний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 Перемоги, місто Південне, Одеський район, Одеська область" </t>
  </si>
  <si>
    <t xml:space="preserve">Придбання хімічних реагентів для обслуговування фонтанів №№ 3,4,5,6 на площі Перемоги міста Південного Одеського району Одеської області </t>
  </si>
  <si>
    <t>195,014</t>
  </si>
  <si>
    <t>206,519</t>
  </si>
  <si>
    <t>УЖКГ ПМР/КП "Екосервіс"</t>
  </si>
  <si>
    <t>Поточне утримання фонтанів  №№ 3, 4, 5, 6 на площі Перемоги міста Південного Одеського району Одеської області</t>
  </si>
  <si>
    <t>867,042</t>
  </si>
  <si>
    <t>751,002</t>
  </si>
  <si>
    <t>106,738</t>
  </si>
  <si>
    <t>113,037</t>
  </si>
  <si>
    <t>Організація громадських та інших робіт тимчасового характеру</t>
  </si>
  <si>
    <t>11,437</t>
  </si>
  <si>
    <t>Відкоригована вартість заходу на 2027 рік</t>
  </si>
  <si>
    <t>Поточне утримання міських територій</t>
  </si>
  <si>
    <t>25240,899</t>
  </si>
  <si>
    <t>Поточне утримання мереж зовнішнього освітлення</t>
  </si>
  <si>
    <t>3618,26</t>
  </si>
  <si>
    <t>3268,514</t>
  </si>
  <si>
    <t>Проведення технічного обслуговування системи автоматичного відкриття ПРУ м. Південного Одеського району Одеської області</t>
  </si>
  <si>
    <t>Додана вартість заходу на 2026 рік</t>
  </si>
  <si>
    <t>Заступник начальника ФЕВ УЖКГ ПМР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</si>
  <si>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 Південного Одеського району Одеської області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</si>
  <si>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селища Нові Білярі та с. Булдинка </t>
  </si>
  <si>
    <t>Придбання багатофункціонального пристрою</t>
  </si>
  <si>
    <t>Придбання комп'ютера у зборі з монітором</t>
  </si>
  <si>
    <t>Придбання мотокоси бензинової</t>
  </si>
  <si>
    <t>Придбання пилососу - повітродувки</t>
  </si>
  <si>
    <t>Придбання кущорізу бензинового</t>
  </si>
  <si>
    <t>Додано новий захід на 2027 рік</t>
  </si>
  <si>
    <t>Поточний ремонт пошкоджених внаслідок ракетного обстрілу будівель КНП "СПОРТИВНО-ОЗДОРОВЧИЙ КОМПЛЕКС "ОЛІМП", які знаходяться за адресою: Одеська область, Одеський район, м. Південне, площа Перемоги, 2</t>
  </si>
  <si>
    <t>Додано новий захід на 2025 рік</t>
  </si>
  <si>
    <t>КНП  "ОЛІМП"</t>
  </si>
  <si>
    <t>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 у .ч.:</t>
  </si>
  <si>
    <t>0</t>
  </si>
  <si>
    <t>Перенесена вартість робіт (ІІ, ІІІ та ІV черги) з 2025 року на 2027 рік</t>
  </si>
  <si>
    <t>Проєктні роботи: "Капітальний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 Перемоги, місто Південне, Одеський район, Одеська область"</t>
  </si>
  <si>
    <t>Перенесено захід в VI розділ</t>
  </si>
  <si>
    <t>VI. Об'єкти соціальної інфраструктури</t>
  </si>
  <si>
    <t>БЕЗ ЛИСТА</t>
  </si>
  <si>
    <t>ФКМ ПМР</t>
  </si>
  <si>
    <t>Додана вартість заходу на 2027 рік у зв'язку з середньостроковим плануванням</t>
  </si>
  <si>
    <t>К проєктним роботам додана вартість робіт по заходу на 2026 рік, прорєктні роботи перенесені із ІІІ  до VI розділу</t>
  </si>
  <si>
    <t>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 Перемоги, місто Південне, Одеський район, Одеська область у т.ч.:</t>
  </si>
  <si>
    <t>Поточне утримання кладовищ</t>
  </si>
  <si>
    <t>УЖКГ ПМР/КП "Ритуальні послуги"</t>
  </si>
  <si>
    <t>Відкоригована вартість по заходу на 2027 рік</t>
  </si>
  <si>
    <t xml:space="preserve">Придбання мотокос </t>
  </si>
  <si>
    <t xml:space="preserve">УЖКГ ПМР/КП "Екосервіс" </t>
  </si>
  <si>
    <t>Відкоригована вартість по заходу на 2025 рік</t>
  </si>
  <si>
    <t>К проєктним роботам додана вартість робіт заходу на 2026 рік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</si>
  <si>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</si>
  <si>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Відкоригована вартість заходу відповідно до експертного звіту та розподілено по джерелам фінансування</t>
  </si>
  <si>
    <t>Місцевий бюджет</t>
  </si>
  <si>
    <t>Інші джерела</t>
  </si>
  <si>
    <t>Озеленення загальноміських територій</t>
  </si>
  <si>
    <t xml:space="preserve">Додано новий захід на 2026 рік </t>
  </si>
  <si>
    <t>Оплата теплопостачання приміщення комунальної власності по просп. Миру, б. 16 м. Південного Одеського району Одеської області</t>
  </si>
  <si>
    <t>Оплата теплопостачання приміщення комунальної власності по просп. Миру, б. 22, кв. 1,2 м. Південного Одеського району Одеської області</t>
  </si>
  <si>
    <t>Оплата теплопостачання приміщення комунальної власності по вул. Хіміків, б.14, кв. 178 м. Південного Одеського району Одеської області</t>
  </si>
  <si>
    <t>Додано новий захід на 2026 рік</t>
  </si>
  <si>
    <t>Поточний ремонт вул. Новобілярської м. Південного Одеського району Одеської області</t>
  </si>
  <si>
    <t>Поточний ремонт вул. Центральної МІЗ м. Південного Одеського району Одеської області</t>
  </si>
  <si>
    <t>Поточний ремонт дороги біля АЗК "WOG" м. Південного Одеського району Одеської області</t>
  </si>
  <si>
    <t>Поточний ремонт вул. Будівельників м. Південного Одеського району Одеської області</t>
  </si>
  <si>
    <t>Поточний ремонт вул. Приморської (від просп. Григорівського десанту до вул. Іванова) м. Південного Одеського району Одеської області</t>
  </si>
  <si>
    <t>Поточний ремонт вул. Комунальної м. Південного Одеського району Одеської області</t>
  </si>
  <si>
    <t>Поточний ремонт просп. Григорівського десанту м. Південного Одеського району Одеської області</t>
  </si>
  <si>
    <t>Поточний ремонт вул. Т.Г. Шевченка м. Південного Одеського району Одеської області</t>
  </si>
  <si>
    <t>Поточний ремонт вул. Іванова м. Південного Одеського району Одеської області</t>
  </si>
  <si>
    <t>УЖКГ ПМР/КП "Спецтранс"</t>
  </si>
  <si>
    <t xml:space="preserve">Додано новий захід на 2025 рік </t>
  </si>
  <si>
    <t>12</t>
  </si>
  <si>
    <t>13</t>
  </si>
  <si>
    <t>14</t>
  </si>
  <si>
    <t>Придбання трактора садового</t>
  </si>
  <si>
    <t>Придбання кощорізу</t>
  </si>
  <si>
    <t>Придбання акумуляторної коси</t>
  </si>
  <si>
    <t>26,824</t>
  </si>
  <si>
    <t>Додано новий захід на 2026-2027 роки</t>
  </si>
  <si>
    <t>35,575</t>
  </si>
  <si>
    <t>70,371</t>
  </si>
  <si>
    <t xml:space="preserve">Придбання бензоножиць </t>
  </si>
  <si>
    <t>23,142</t>
  </si>
  <si>
    <t>38,715</t>
  </si>
  <si>
    <t>Придбання висоторізу</t>
  </si>
  <si>
    <t>15</t>
  </si>
  <si>
    <t>Придбання бензопили</t>
  </si>
  <si>
    <t>Придбання мотобура</t>
  </si>
  <si>
    <t>16</t>
  </si>
  <si>
    <t>17</t>
  </si>
  <si>
    <t>Придбання повітродува</t>
  </si>
  <si>
    <t>18</t>
  </si>
  <si>
    <t>Утримання території військового сектору</t>
  </si>
  <si>
    <t xml:space="preserve">Відкоригована вартість заходу відповідно до експертного звіту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</si>
</sst>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00"/>
  </numFmts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66FF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43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49" fontId="1" fillId="4" borderId="32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164" fontId="2" fillId="0" borderId="64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1" fillId="0" borderId="73" xfId="0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left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  <xf numFmtId="164" fontId="1" fillId="0" borderId="69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37" xfId="0" applyNumberFormat="1" applyFont="1" applyFill="1" applyBorder="1" applyAlignment="1">
      <alignment horizontal="center" vertical="center" wrapText="1"/>
    </xf>
    <xf numFmtId="164" fontId="1" fillId="0" borderId="68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49" fontId="1" fillId="4" borderId="51" xfId="0" applyNumberFormat="1" applyFont="1" applyFill="1" applyBorder="1" applyAlignment="1">
      <alignment horizontal="center" vertical="center" wrapText="1"/>
    </xf>
    <xf numFmtId="49" fontId="1" fillId="4" borderId="47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49" fontId="1" fillId="4" borderId="76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right" vertical="center" wrapText="1"/>
    </xf>
    <xf numFmtId="164" fontId="2" fillId="0" borderId="54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right" vertical="center" wrapText="1"/>
    </xf>
    <xf numFmtId="164" fontId="2" fillId="0" borderId="21" xfId="0" applyNumberFormat="1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center" vertical="center" wrapText="1"/>
    </xf>
    <xf numFmtId="49" fontId="1" fillId="0" borderId="74" xfId="0" applyNumberFormat="1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49" fontId="1" fillId="0" borderId="7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6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164" fontId="1" fillId="0" borderId="5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1" fillId="0" borderId="6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76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49" fontId="1" fillId="0" borderId="46" xfId="0" applyNumberFormat="1" applyFont="1" applyFill="1" applyBorder="1" applyAlignment="1">
      <alignment horizontal="center" vertical="center" wrapText="1"/>
    </xf>
    <xf numFmtId="164" fontId="1" fillId="0" borderId="57" xfId="0" applyNumberFormat="1" applyFont="1" applyFill="1" applyBorder="1" applyAlignment="1">
      <alignment horizontal="center" vertical="center" wrapText="1"/>
    </xf>
    <xf numFmtId="164" fontId="1" fillId="0" borderId="46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center" vertical="center" wrapText="1"/>
    </xf>
    <xf numFmtId="164" fontId="1" fillId="0" borderId="5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6" xfId="0" applyFont="1" applyFill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64" fontId="1" fillId="0" borderId="4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left" vertical="center" wrapText="1"/>
    </xf>
    <xf numFmtId="164" fontId="1" fillId="0" borderId="77" xfId="0" applyNumberFormat="1" applyFont="1" applyFill="1" applyBorder="1" applyAlignment="1">
      <alignment horizontal="center" vertical="center" wrapText="1"/>
    </xf>
    <xf numFmtId="164" fontId="2" fillId="0" borderId="59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left" vertical="center" wrapText="1"/>
    </xf>
    <xf numFmtId="2" fontId="6" fillId="0" borderId="12" xfId="0" applyNumberFormat="1" applyFont="1" applyFill="1" applyBorder="1" applyAlignment="1">
      <alignment horizontal="left" vertical="center" wrapText="1"/>
    </xf>
    <xf numFmtId="2" fontId="1" fillId="0" borderId="40" xfId="0" applyNumberFormat="1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49" fontId="6" fillId="0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164" fontId="1" fillId="0" borderId="34" xfId="0" applyNumberFormat="1" applyFont="1" applyFill="1" applyBorder="1" applyAlignment="1">
      <alignment horizontal="center" vertical="center" wrapText="1"/>
    </xf>
    <xf numFmtId="164" fontId="1" fillId="0" borderId="78" xfId="0" applyNumberFormat="1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wrapText="1"/>
    </xf>
    <xf numFmtId="164" fontId="1" fillId="0" borderId="7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2" fillId="0" borderId="67" xfId="0" applyNumberFormat="1" applyFont="1" applyFill="1" applyBorder="1" applyAlignment="1">
      <alignment horizontal="right" vertical="center" wrapText="1"/>
    </xf>
    <xf numFmtId="164" fontId="1" fillId="0" borderId="26" xfId="0" applyNumberFormat="1" applyFont="1" applyFill="1" applyBorder="1" applyAlignment="1">
      <alignment horizontal="right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 wrapText="1"/>
    </xf>
    <xf numFmtId="49" fontId="1" fillId="0" borderId="72" xfId="0" applyNumberFormat="1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vertical="center" wrapText="1"/>
    </xf>
    <xf numFmtId="165" fontId="1" fillId="0" borderId="38" xfId="0" applyNumberFormat="1" applyFont="1" applyFill="1" applyBorder="1" applyAlignment="1">
      <alignment horizontal="center" vertical="center" wrapText="1"/>
    </xf>
    <xf numFmtId="49" fontId="1" fillId="0" borderId="77" xfId="0" applyNumberFormat="1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vertical="center" wrapText="1"/>
    </xf>
    <xf numFmtId="164" fontId="1" fillId="0" borderId="59" xfId="0" applyNumberFormat="1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1" fillId="4" borderId="66" xfId="0" applyFont="1" applyFill="1" applyBorder="1" applyAlignment="1">
      <alignment horizontal="left" vertical="center" wrapText="1"/>
    </xf>
    <xf numFmtId="164" fontId="1" fillId="4" borderId="51" xfId="0" applyNumberFormat="1" applyFont="1" applyFill="1" applyBorder="1" applyAlignment="1">
      <alignment horizontal="center" vertical="center" wrapText="1"/>
    </xf>
    <xf numFmtId="164" fontId="1" fillId="4" borderId="34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4" borderId="62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164" fontId="1" fillId="4" borderId="76" xfId="0" applyNumberFormat="1" applyFont="1" applyFill="1" applyBorder="1" applyAlignment="1">
      <alignment horizontal="center" vertical="center" wrapText="1"/>
    </xf>
    <xf numFmtId="164" fontId="1" fillId="4" borderId="78" xfId="0" applyNumberFormat="1" applyFont="1" applyFill="1" applyBorder="1" applyAlignment="1">
      <alignment horizontal="center" vertical="center" wrapText="1"/>
    </xf>
    <xf numFmtId="49" fontId="1" fillId="4" borderId="63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 wrapText="1"/>
    </xf>
    <xf numFmtId="2" fontId="1" fillId="4" borderId="12" xfId="0" applyNumberFormat="1" applyFont="1" applyFill="1" applyBorder="1" applyAlignment="1">
      <alignment horizontal="left" vertical="center" wrapText="1"/>
    </xf>
    <xf numFmtId="2" fontId="6" fillId="4" borderId="12" xfId="0" applyNumberFormat="1" applyFont="1" applyFill="1" applyBorder="1" applyAlignment="1">
      <alignment horizontal="left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left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9" fontId="1" fillId="4" borderId="38" xfId="0" applyNumberFormat="1" applyFont="1" applyFill="1" applyBorder="1" applyAlignment="1">
      <alignment horizontal="center" vertical="center" wrapText="1"/>
    </xf>
    <xf numFmtId="2" fontId="1" fillId="4" borderId="40" xfId="0" applyNumberFormat="1" applyFont="1" applyFill="1" applyBorder="1" applyAlignment="1">
      <alignment horizontal="left" vertical="center" wrapText="1"/>
    </xf>
    <xf numFmtId="164" fontId="1" fillId="4" borderId="77" xfId="0" applyNumberFormat="1" applyFont="1" applyFill="1" applyBorder="1" applyAlignment="1">
      <alignment horizontal="center" vertical="center" wrapText="1"/>
    </xf>
    <xf numFmtId="164" fontId="1" fillId="4" borderId="59" xfId="0" applyNumberFormat="1" applyFont="1" applyFill="1" applyBorder="1" applyAlignment="1">
      <alignment horizontal="center" vertical="center" wrapText="1"/>
    </xf>
    <xf numFmtId="164" fontId="1" fillId="4" borderId="38" xfId="0" applyNumberFormat="1" applyFont="1" applyFill="1" applyBorder="1" applyAlignment="1">
      <alignment horizontal="center" vertical="center" wrapText="1"/>
    </xf>
    <xf numFmtId="49" fontId="6" fillId="4" borderId="39" xfId="0" applyNumberFormat="1" applyFont="1" applyFill="1" applyBorder="1" applyAlignment="1">
      <alignment horizontal="center" vertical="center" wrapText="1"/>
    </xf>
    <xf numFmtId="164" fontId="2" fillId="4" borderId="40" xfId="0" applyNumberFormat="1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left" vertical="center" wrapText="1"/>
    </xf>
    <xf numFmtId="164" fontId="1" fillId="4" borderId="40" xfId="0" applyNumberFormat="1" applyFont="1" applyFill="1" applyBorder="1" applyAlignment="1">
      <alignment horizontal="center" vertical="center" wrapText="1"/>
    </xf>
    <xf numFmtId="164" fontId="2" fillId="4" borderId="59" xfId="0" applyNumberFormat="1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49" fontId="1" fillId="4" borderId="7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4" borderId="13" xfId="0" applyNumberFormat="1" applyFont="1" applyFill="1" applyBorder="1" applyAlignment="1">
      <alignment vertical="center" wrapText="1"/>
    </xf>
    <xf numFmtId="0" fontId="6" fillId="4" borderId="39" xfId="0" applyFont="1" applyFill="1" applyBorder="1" applyAlignment="1">
      <alignment vertical="center" wrapText="1"/>
    </xf>
    <xf numFmtId="0" fontId="1" fillId="4" borderId="39" xfId="0" applyFont="1" applyFill="1" applyBorder="1" applyAlignment="1">
      <alignment horizontal="center" vertical="center"/>
    </xf>
    <xf numFmtId="49" fontId="1" fillId="4" borderId="39" xfId="0" applyNumberFormat="1" applyFont="1" applyFill="1" applyBorder="1" applyAlignment="1">
      <alignment vertical="center" wrapText="1"/>
    </xf>
    <xf numFmtId="164" fontId="1" fillId="4" borderId="0" xfId="0" applyNumberFormat="1" applyFont="1" applyFill="1"/>
    <xf numFmtId="0" fontId="1" fillId="4" borderId="0" xfId="0" applyFont="1" applyFill="1"/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49" fontId="2" fillId="4" borderId="54" xfId="0" applyNumberFormat="1" applyFont="1" applyFill="1" applyBorder="1" applyAlignment="1">
      <alignment horizontal="center" vertical="center" wrapText="1"/>
    </xf>
    <xf numFmtId="0" fontId="1" fillId="4" borderId="7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164" fontId="1" fillId="4" borderId="74" xfId="0" applyNumberFormat="1" applyFont="1" applyFill="1" applyBorder="1" applyAlignment="1">
      <alignment horizontal="right" vertical="center" wrapText="1"/>
    </xf>
    <xf numFmtId="164" fontId="2" fillId="4" borderId="67" xfId="0" applyNumberFormat="1" applyFont="1" applyFill="1" applyBorder="1" applyAlignment="1">
      <alignment horizontal="right" vertical="center" wrapText="1"/>
    </xf>
    <xf numFmtId="164" fontId="1" fillId="4" borderId="26" xfId="0" applyNumberFormat="1" applyFont="1" applyFill="1" applyBorder="1" applyAlignment="1">
      <alignment horizontal="right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vertical="center" wrapText="1"/>
    </xf>
    <xf numFmtId="0" fontId="1" fillId="4" borderId="71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left" vertical="center" wrapText="1"/>
    </xf>
    <xf numFmtId="164" fontId="1" fillId="4" borderId="5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2" fillId="4" borderId="12" xfId="0" applyNumberFormat="1" applyFont="1" applyFill="1" applyBorder="1" applyAlignment="1">
      <alignment horizontal="right" vertical="center" wrapText="1"/>
    </xf>
    <xf numFmtId="0" fontId="1" fillId="4" borderId="12" xfId="0" applyFont="1" applyFill="1" applyBorder="1" applyAlignment="1">
      <alignment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49" fontId="1" fillId="4" borderId="46" xfId="0" applyNumberFormat="1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left" vertical="center" wrapText="1"/>
    </xf>
    <xf numFmtId="164" fontId="1" fillId="4" borderId="46" xfId="0" applyNumberFormat="1" applyFont="1" applyFill="1" applyBorder="1" applyAlignment="1">
      <alignment horizontal="center" vertical="center" wrapText="1"/>
    </xf>
    <xf numFmtId="164" fontId="1" fillId="4" borderId="57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49" fontId="1" fillId="4" borderId="73" xfId="0" applyNumberFormat="1" applyFont="1" applyFill="1" applyBorder="1" applyAlignment="1">
      <alignment horizontal="center" vertical="center" wrapText="1"/>
    </xf>
    <xf numFmtId="164" fontId="1" fillId="4" borderId="26" xfId="0" applyNumberFormat="1" applyFont="1" applyFill="1" applyBorder="1" applyAlignment="1">
      <alignment horizontal="center" vertical="center" wrapText="1"/>
    </xf>
    <xf numFmtId="164" fontId="2" fillId="4" borderId="67" xfId="0" applyNumberFormat="1" applyFont="1" applyFill="1" applyBorder="1" applyAlignment="1">
      <alignment horizontal="center" vertical="center" wrapText="1"/>
    </xf>
    <xf numFmtId="49" fontId="1" fillId="4" borderId="74" xfId="0" applyNumberFormat="1" applyFont="1" applyFill="1" applyBorder="1" applyAlignment="1">
      <alignment horizontal="center" vertical="center" wrapText="1"/>
    </xf>
    <xf numFmtId="49" fontId="1" fillId="4" borderId="72" xfId="0" applyNumberFormat="1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vertical="center" wrapText="1"/>
    </xf>
    <xf numFmtId="165" fontId="1" fillId="4" borderId="38" xfId="0" applyNumberFormat="1" applyFont="1" applyFill="1" applyBorder="1" applyAlignment="1">
      <alignment horizontal="center" vertical="center" wrapText="1"/>
    </xf>
    <xf numFmtId="49" fontId="1" fillId="4" borderId="77" xfId="0" applyNumberFormat="1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left" vertical="center" wrapText="1"/>
    </xf>
    <xf numFmtId="49" fontId="1" fillId="0" borderId="6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3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1" fillId="4" borderId="26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164" fontId="1" fillId="4" borderId="6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1" fillId="4" borderId="74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49" fontId="1" fillId="4" borderId="26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left" vertical="center" wrapText="1"/>
    </xf>
    <xf numFmtId="49" fontId="1" fillId="4" borderId="25" xfId="0" applyNumberFormat="1" applyFont="1" applyFill="1" applyBorder="1" applyAlignment="1">
      <alignment horizontal="center" vertical="center" wrapText="1"/>
    </xf>
    <xf numFmtId="164" fontId="1" fillId="4" borderId="25" xfId="0" applyNumberFormat="1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center" vertical="center" wrapText="1"/>
    </xf>
    <xf numFmtId="164" fontId="2" fillId="4" borderId="3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4" borderId="0" xfId="0" applyFont="1" applyFill="1"/>
    <xf numFmtId="164" fontId="2" fillId="0" borderId="34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6" fillId="4" borderId="13" xfId="0" applyFont="1" applyFill="1" applyBorder="1" applyAlignment="1">
      <alignment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165" fontId="1" fillId="0" borderId="74" xfId="0" applyNumberFormat="1" applyFont="1" applyFill="1" applyBorder="1" applyAlignment="1">
      <alignment horizontal="center" vertical="center" wrapText="1"/>
    </xf>
    <xf numFmtId="165" fontId="1" fillId="4" borderId="35" xfId="0" applyNumberFormat="1" applyFont="1" applyFill="1" applyBorder="1" applyAlignment="1">
      <alignment horizontal="center" vertical="center" wrapText="1"/>
    </xf>
    <xf numFmtId="165" fontId="1" fillId="0" borderId="26" xfId="0" applyNumberFormat="1" applyFont="1" applyFill="1" applyBorder="1" applyAlignment="1">
      <alignment horizontal="center" vertical="center" wrapText="1"/>
    </xf>
    <xf numFmtId="165" fontId="6" fillId="0" borderId="38" xfId="0" applyNumberFormat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49" fontId="2" fillId="0" borderId="56" xfId="0" applyNumberFormat="1" applyFont="1" applyFill="1" applyBorder="1" applyAlignment="1">
      <alignment horizontal="center" vertical="center" wrapText="1"/>
    </xf>
    <xf numFmtId="164" fontId="7" fillId="0" borderId="37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164" fontId="1" fillId="9" borderId="0" xfId="0" applyNumberFormat="1" applyFont="1" applyFill="1"/>
    <xf numFmtId="164" fontId="1" fillId="10" borderId="0" xfId="0" applyNumberFormat="1" applyFont="1" applyFill="1"/>
    <xf numFmtId="164" fontId="1" fillId="11" borderId="0" xfId="0" applyNumberFormat="1" applyFont="1" applyFill="1"/>
    <xf numFmtId="0" fontId="1" fillId="11" borderId="0" xfId="0" applyFont="1" applyFill="1"/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 wrapText="1"/>
    </xf>
    <xf numFmtId="164" fontId="1" fillId="0" borderId="7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4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/>
    </xf>
    <xf numFmtId="164" fontId="2" fillId="0" borderId="6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66" fontId="1" fillId="0" borderId="13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49" fontId="1" fillId="4" borderId="26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left" vertical="center" wrapText="1"/>
    </xf>
    <xf numFmtId="164" fontId="6" fillId="0" borderId="38" xfId="0" applyNumberFormat="1" applyFont="1" applyBorder="1" applyAlignment="1">
      <alignment horizontal="center" vertical="center" wrapText="1"/>
    </xf>
    <xf numFmtId="164" fontId="6" fillId="0" borderId="39" xfId="0" applyNumberFormat="1" applyFont="1" applyFill="1" applyBorder="1" applyAlignment="1">
      <alignment horizontal="center" vertical="center" wrapText="1"/>
    </xf>
    <xf numFmtId="2" fontId="7" fillId="0" borderId="39" xfId="0" applyNumberFormat="1" applyFont="1" applyFill="1" applyBorder="1" applyAlignment="1">
      <alignment horizontal="center" vertical="center" wrapText="1"/>
    </xf>
    <xf numFmtId="164" fontId="7" fillId="0" borderId="5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4" borderId="70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right" vertical="center" wrapText="1"/>
    </xf>
    <xf numFmtId="164" fontId="6" fillId="0" borderId="39" xfId="0" applyNumberFormat="1" applyFont="1" applyBorder="1" applyAlignment="1">
      <alignment horizontal="center" vertical="center"/>
    </xf>
    <xf numFmtId="49" fontId="6" fillId="0" borderId="36" xfId="0" applyNumberFormat="1" applyFont="1" applyFill="1" applyBorder="1" applyAlignment="1">
      <alignment horizontal="center" vertical="center" wrapText="1"/>
    </xf>
    <xf numFmtId="164" fontId="7" fillId="0" borderId="37" xfId="0" applyNumberFormat="1" applyFont="1" applyFill="1" applyBorder="1" applyAlignment="1">
      <alignment horizontal="right" vertical="center" wrapText="1"/>
    </xf>
    <xf numFmtId="164" fontId="7" fillId="0" borderId="80" xfId="0" applyNumberFormat="1" applyFont="1" applyFill="1" applyBorder="1" applyAlignment="1">
      <alignment horizontal="center" vertical="center" wrapText="1"/>
    </xf>
    <xf numFmtId="0" fontId="1" fillId="4" borderId="80" xfId="0" applyFont="1" applyFill="1" applyBorder="1" applyAlignment="1">
      <alignment vertical="center" wrapText="1"/>
    </xf>
    <xf numFmtId="49" fontId="1" fillId="4" borderId="68" xfId="0" applyNumberFormat="1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vertical="center" wrapText="1"/>
    </xf>
    <xf numFmtId="164" fontId="6" fillId="0" borderId="35" xfId="0" applyNumberFormat="1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 wrapText="1"/>
    </xf>
    <xf numFmtId="0" fontId="6" fillId="0" borderId="80" xfId="0" applyFont="1" applyFill="1" applyBorder="1" applyAlignment="1">
      <alignment horizontal="left" vertical="center" wrapText="1"/>
    </xf>
    <xf numFmtId="164" fontId="6" fillId="0" borderId="38" xfId="0" applyNumberFormat="1" applyFont="1" applyBorder="1" applyAlignment="1">
      <alignment horizontal="center" vertical="center"/>
    </xf>
    <xf numFmtId="2" fontId="1" fillId="0" borderId="56" xfId="0" applyNumberFormat="1" applyFont="1" applyFill="1" applyBorder="1" applyAlignment="1">
      <alignment horizontal="left" vertical="center" wrapText="1"/>
    </xf>
    <xf numFmtId="2" fontId="1" fillId="0" borderId="34" xfId="0" applyNumberFormat="1" applyFont="1" applyFill="1" applyBorder="1" applyAlignment="1">
      <alignment horizontal="left" vertical="center" wrapText="1"/>
    </xf>
    <xf numFmtId="2" fontId="1" fillId="0" borderId="17" xfId="0" applyNumberFormat="1" applyFont="1" applyFill="1" applyBorder="1" applyAlignment="1">
      <alignment horizontal="left" vertical="center" wrapText="1"/>
    </xf>
    <xf numFmtId="2" fontId="1" fillId="0" borderId="59" xfId="0" applyNumberFormat="1" applyFont="1" applyFill="1" applyBorder="1" applyAlignment="1">
      <alignment horizontal="left" vertical="center" wrapText="1"/>
    </xf>
    <xf numFmtId="164" fontId="2" fillId="0" borderId="40" xfId="0" applyNumberFormat="1" applyFont="1" applyFill="1" applyBorder="1" applyAlignment="1">
      <alignment horizontal="right" vertical="center" wrapText="1"/>
    </xf>
    <xf numFmtId="0" fontId="8" fillId="0" borderId="5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49" fontId="6" fillId="0" borderId="80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166" fontId="1" fillId="0" borderId="9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 wrapText="1"/>
    </xf>
    <xf numFmtId="166" fontId="1" fillId="0" borderId="18" xfId="0" applyNumberFormat="1" applyFont="1" applyFill="1" applyBorder="1" applyAlignment="1">
      <alignment horizontal="center" vertical="center"/>
    </xf>
    <xf numFmtId="166" fontId="1" fillId="0" borderId="38" xfId="0" applyNumberFormat="1" applyFont="1" applyFill="1" applyBorder="1" applyAlignment="1">
      <alignment horizontal="center" vertical="center"/>
    </xf>
    <xf numFmtId="166" fontId="1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70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62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65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2" fillId="4" borderId="70" xfId="0" applyNumberFormat="1" applyFont="1" applyFill="1" applyBorder="1" applyAlignment="1">
      <alignment horizontal="center" vertical="center" wrapText="1"/>
    </xf>
    <xf numFmtId="49" fontId="2" fillId="4" borderId="4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46" xfId="0" applyNumberFormat="1" applyFont="1" applyFill="1" applyBorder="1" applyAlignment="1">
      <alignment horizontal="center" vertical="center" wrapText="1"/>
    </xf>
    <xf numFmtId="49" fontId="2" fillId="4" borderId="72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4" borderId="40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2" fillId="8" borderId="23" xfId="0" applyNumberFormat="1" applyFont="1" applyFill="1" applyBorder="1" applyAlignment="1">
      <alignment horizontal="center" vertical="center"/>
    </xf>
    <xf numFmtId="49" fontId="2" fillId="8" borderId="24" xfId="0" applyNumberFormat="1" applyFont="1" applyFill="1" applyBorder="1" applyAlignment="1">
      <alignment horizontal="center" vertical="center"/>
    </xf>
    <xf numFmtId="49" fontId="2" fillId="8" borderId="22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4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5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8" borderId="70" xfId="0" applyNumberFormat="1" applyFont="1" applyFill="1" applyBorder="1" applyAlignment="1">
      <alignment horizontal="center" vertical="center"/>
    </xf>
    <xf numFmtId="49" fontId="2" fillId="8" borderId="49" xfId="0" applyNumberFormat="1" applyFont="1" applyFill="1" applyBorder="1" applyAlignment="1">
      <alignment horizontal="center" vertical="center"/>
    </xf>
    <xf numFmtId="49" fontId="2" fillId="8" borderId="50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70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49" fontId="2" fillId="8" borderId="3" xfId="0" applyNumberFormat="1" applyFont="1" applyFill="1" applyBorder="1" applyAlignment="1">
      <alignment horizontal="center" vertical="center"/>
    </xf>
    <xf numFmtId="49" fontId="2" fillId="8" borderId="0" xfId="0" applyNumberFormat="1" applyFont="1" applyFill="1" applyBorder="1" applyAlignment="1">
      <alignment horizontal="center" vertical="center"/>
    </xf>
    <xf numFmtId="49" fontId="2" fillId="8" borderId="5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horizontal="center" vertical="center" wrapText="1"/>
    </xf>
    <xf numFmtId="49" fontId="2" fillId="4" borderId="47" xfId="0" applyNumberFormat="1" applyFont="1" applyFill="1" applyBorder="1" applyAlignment="1">
      <alignment horizontal="center" vertical="center" wrapText="1"/>
    </xf>
    <xf numFmtId="49" fontId="1" fillId="4" borderId="18" xfId="0" applyNumberFormat="1" applyFont="1" applyFill="1" applyBorder="1" applyAlignment="1">
      <alignment horizontal="center" vertical="center" wrapText="1"/>
    </xf>
    <xf numFmtId="49" fontId="1" fillId="4" borderId="26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49" fontId="2" fillId="0" borderId="72" xfId="0" applyNumberFormat="1" applyFont="1" applyFill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49" fontId="2" fillId="4" borderId="22" xfId="0" applyNumberFormat="1" applyFont="1" applyFill="1" applyBorder="1" applyAlignment="1">
      <alignment horizontal="center" vertical="center" wrapText="1"/>
    </xf>
    <xf numFmtId="49" fontId="2" fillId="4" borderId="64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 wrapText="1"/>
    </xf>
    <xf numFmtId="49" fontId="2" fillId="4" borderId="29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2" fillId="4" borderId="50" xfId="0" applyNumberFormat="1" applyFont="1" applyFill="1" applyBorder="1" applyAlignment="1">
      <alignment horizontal="center" vertical="center" wrapText="1"/>
    </xf>
    <xf numFmtId="49" fontId="2" fillId="7" borderId="25" xfId="0" applyNumberFormat="1" applyFont="1" applyFill="1" applyBorder="1" applyAlignment="1">
      <alignment horizontal="center" vertical="center" wrapText="1"/>
    </xf>
    <xf numFmtId="49" fontId="2" fillId="7" borderId="20" xfId="0" applyNumberFormat="1" applyFont="1" applyFill="1" applyBorder="1" applyAlignment="1">
      <alignment horizontal="center" vertical="center" wrapText="1"/>
    </xf>
    <xf numFmtId="49" fontId="2" fillId="7" borderId="2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6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38" xfId="0" applyNumberFormat="1" applyFont="1" applyFill="1" applyBorder="1" applyAlignment="1">
      <alignment horizontal="center" vertical="center" wrapText="1"/>
    </xf>
    <xf numFmtId="49" fontId="2" fillId="4" borderId="39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70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99"/>
      <color rgb="FFCCFFFF"/>
      <color rgb="FF00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5EE5-09BA-45DD-8B9A-E3CC000B208A}">
  <dimension ref="A1:AA75"/>
  <sheetViews>
    <sheetView tabSelected="1" view="pageBreakPreview" topLeftCell="A11" zoomScale="118" zoomScaleNormal="73" zoomScaleSheetLayoutView="118" workbookViewId="0">
      <selection activeCell="A18" sqref="A18:B19"/>
    </sheetView>
  </sheetViews>
  <sheetFormatPr defaultColWidth="9.140625" defaultRowHeight="15" x14ac:dyDescent="0.25"/>
  <cols>
    <col min="1" max="1" width="4.140625" style="1" customWidth="1"/>
    <col min="2" max="2" width="65.7109375" style="2" customWidth="1"/>
    <col min="3" max="3" width="11" style="2" customWidth="1"/>
    <col min="4" max="4" width="9.42578125" style="2" customWidth="1"/>
    <col min="5" max="5" width="10.42578125" style="2" customWidth="1"/>
    <col min="6" max="6" width="10.85546875" style="2" customWidth="1"/>
    <col min="7" max="7" width="11.42578125" style="2" customWidth="1"/>
    <col min="8" max="8" width="10.28515625" style="2" customWidth="1"/>
    <col min="9" max="9" width="10.5703125" style="2" customWidth="1"/>
    <col min="10" max="10" width="11.7109375" style="2" customWidth="1"/>
    <col min="11" max="11" width="16.42578125" style="2" customWidth="1"/>
    <col min="12" max="12" width="22.570312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22.7109375" style="2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7.75" customHeight="1" x14ac:dyDescent="0.25">
      <c r="A2" s="817" t="s">
        <v>5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9"/>
    </row>
    <row r="3" spans="1:26" ht="26.45" customHeight="1" thickBot="1" x14ac:dyDescent="0.3">
      <c r="A3" s="820" t="s">
        <v>107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2"/>
    </row>
    <row r="4" spans="1:26" ht="18.600000000000001" customHeight="1" thickBot="1" x14ac:dyDescent="0.3">
      <c r="A4" s="823" t="s">
        <v>17</v>
      </c>
      <c r="B4" s="824"/>
      <c r="C4" s="824"/>
      <c r="D4" s="824"/>
      <c r="E4" s="824"/>
      <c r="F4" s="824"/>
      <c r="G4" s="824"/>
      <c r="H4" s="824"/>
      <c r="I4" s="824"/>
      <c r="J4" s="824"/>
      <c r="K4" s="824"/>
      <c r="L4" s="825"/>
    </row>
    <row r="5" spans="1:26" ht="18" customHeight="1" thickBot="1" x14ac:dyDescent="0.3">
      <c r="A5" s="826"/>
      <c r="B5" s="827"/>
      <c r="C5" s="830" t="s">
        <v>3</v>
      </c>
      <c r="D5" s="831"/>
      <c r="E5" s="831"/>
      <c r="F5" s="832"/>
      <c r="G5" s="830" t="s">
        <v>11</v>
      </c>
      <c r="H5" s="831"/>
      <c r="I5" s="831"/>
      <c r="J5" s="831"/>
      <c r="K5" s="833" t="s">
        <v>4</v>
      </c>
      <c r="L5" s="835" t="s">
        <v>11</v>
      </c>
    </row>
    <row r="6" spans="1:26" ht="18.600000000000001" customHeight="1" thickBot="1" x14ac:dyDescent="0.3">
      <c r="A6" s="828"/>
      <c r="B6" s="829"/>
      <c r="C6" s="772" t="s">
        <v>104</v>
      </c>
      <c r="D6" s="770" t="s">
        <v>105</v>
      </c>
      <c r="E6" s="770" t="s">
        <v>106</v>
      </c>
      <c r="F6" s="248" t="s">
        <v>0</v>
      </c>
      <c r="G6" s="749" t="s">
        <v>104</v>
      </c>
      <c r="H6" s="747" t="s">
        <v>105</v>
      </c>
      <c r="I6" s="747" t="s">
        <v>106</v>
      </c>
      <c r="J6" s="430" t="s">
        <v>0</v>
      </c>
      <c r="K6" s="834"/>
      <c r="L6" s="836"/>
    </row>
    <row r="7" spans="1:26" ht="62.45" customHeight="1" x14ac:dyDescent="0.25">
      <c r="A7" s="837" t="s">
        <v>1</v>
      </c>
      <c r="B7" s="794" t="s">
        <v>221</v>
      </c>
      <c r="C7" s="791">
        <v>198.44</v>
      </c>
      <c r="D7" s="70"/>
      <c r="E7" s="70"/>
      <c r="F7" s="776">
        <f t="shared" ref="F7:F8" si="0">C7+D7+E7</f>
        <v>198.44</v>
      </c>
      <c r="G7" s="468">
        <v>198.44</v>
      </c>
      <c r="H7" s="468">
        <v>6527.7820000000002</v>
      </c>
      <c r="I7" s="70"/>
      <c r="J7" s="242">
        <f t="shared" ref="J7:J8" si="1">G7+H7</f>
        <v>6726.2219999999998</v>
      </c>
      <c r="K7" s="839" t="s">
        <v>162</v>
      </c>
      <c r="L7" s="841" t="s">
        <v>238</v>
      </c>
      <c r="Z7" s="721">
        <f>J7-F7</f>
        <v>6527.7820000000002</v>
      </c>
    </row>
    <row r="8" spans="1:26" ht="25.15" customHeight="1" thickBot="1" x14ac:dyDescent="0.3">
      <c r="A8" s="838"/>
      <c r="B8" s="795" t="s">
        <v>37</v>
      </c>
      <c r="C8" s="796">
        <v>198.44</v>
      </c>
      <c r="D8" s="778"/>
      <c r="E8" s="778"/>
      <c r="F8" s="779">
        <f t="shared" si="0"/>
        <v>198.44</v>
      </c>
      <c r="G8" s="777">
        <v>198.44</v>
      </c>
      <c r="H8" s="778" t="s">
        <v>222</v>
      </c>
      <c r="I8" s="778"/>
      <c r="J8" s="780">
        <f t="shared" si="1"/>
        <v>198.44</v>
      </c>
      <c r="K8" s="840"/>
      <c r="L8" s="842"/>
    </row>
    <row r="9" spans="1:26" s="169" customFormat="1" ht="15" customHeight="1" thickBot="1" x14ac:dyDescent="0.3">
      <c r="A9" s="843" t="s">
        <v>22</v>
      </c>
      <c r="B9" s="844"/>
      <c r="C9" s="844"/>
      <c r="D9" s="844"/>
      <c r="E9" s="844"/>
      <c r="F9" s="844"/>
      <c r="G9" s="844"/>
      <c r="H9" s="844"/>
      <c r="I9" s="844"/>
      <c r="J9" s="844"/>
      <c r="K9" s="844"/>
      <c r="L9" s="845"/>
      <c r="M9" s="168"/>
    </row>
    <row r="10" spans="1:26" s="169" customFormat="1" ht="18" customHeight="1" thickBot="1" x14ac:dyDescent="0.3">
      <c r="A10" s="846" t="s">
        <v>108</v>
      </c>
      <c r="B10" s="847"/>
      <c r="C10" s="846" t="s">
        <v>3</v>
      </c>
      <c r="D10" s="847"/>
      <c r="E10" s="847"/>
      <c r="F10" s="850"/>
      <c r="G10" s="851" t="s">
        <v>11</v>
      </c>
      <c r="H10" s="852"/>
      <c r="I10" s="852"/>
      <c r="J10" s="853"/>
      <c r="K10" s="847" t="s">
        <v>4</v>
      </c>
      <c r="L10" s="854" t="s">
        <v>11</v>
      </c>
      <c r="M10" s="168"/>
    </row>
    <row r="11" spans="1:26" s="169" customFormat="1" ht="19.5" customHeight="1" thickBot="1" x14ac:dyDescent="0.3">
      <c r="A11" s="848"/>
      <c r="B11" s="849"/>
      <c r="C11" s="749" t="s">
        <v>104</v>
      </c>
      <c r="D11" s="747" t="s">
        <v>105</v>
      </c>
      <c r="E11" s="747" t="s">
        <v>106</v>
      </c>
      <c r="F11" s="750" t="s">
        <v>0</v>
      </c>
      <c r="G11" s="749" t="s">
        <v>104</v>
      </c>
      <c r="H11" s="378" t="s">
        <v>105</v>
      </c>
      <c r="I11" s="747" t="s">
        <v>106</v>
      </c>
      <c r="J11" s="748" t="s">
        <v>0</v>
      </c>
      <c r="K11" s="849"/>
      <c r="L11" s="855"/>
      <c r="M11" s="168"/>
    </row>
    <row r="12" spans="1:26" s="169" customFormat="1" ht="86.25" customHeight="1" x14ac:dyDescent="0.25">
      <c r="A12" s="856" t="s">
        <v>1</v>
      </c>
      <c r="B12" s="1041" t="s">
        <v>161</v>
      </c>
      <c r="C12" s="716">
        <f>C13</f>
        <v>5865.5649999999996</v>
      </c>
      <c r="D12" s="690"/>
      <c r="E12" s="690"/>
      <c r="F12" s="114">
        <f>C12+D12+E12</f>
        <v>5865.5649999999996</v>
      </c>
      <c r="G12" s="784">
        <f>G14+G13</f>
        <v>5864.8530000000001</v>
      </c>
      <c r="H12" s="717"/>
      <c r="I12" s="690"/>
      <c r="J12" s="784">
        <f>J14+J13</f>
        <v>5864.8530000000001</v>
      </c>
      <c r="K12" s="839" t="s">
        <v>160</v>
      </c>
      <c r="L12" s="841" t="s">
        <v>282</v>
      </c>
      <c r="M12" s="168"/>
      <c r="Z12" s="720">
        <f>J12-F12</f>
        <v>-0.71199999999953434</v>
      </c>
    </row>
    <row r="13" spans="1:26" s="575" customFormat="1" ht="26.25" customHeight="1" x14ac:dyDescent="0.25">
      <c r="A13" s="857"/>
      <c r="B13" s="1042"/>
      <c r="C13" s="713">
        <v>5865.5649999999996</v>
      </c>
      <c r="D13" s="370"/>
      <c r="E13" s="370"/>
      <c r="F13" s="371">
        <f>C13+D13+E13</f>
        <v>5865.5649999999996</v>
      </c>
      <c r="G13" s="668">
        <v>5864.8530000000001</v>
      </c>
      <c r="H13" s="370"/>
      <c r="I13" s="377"/>
      <c r="J13" s="371">
        <f>SUM(G13:I13)</f>
        <v>5864.8530000000001</v>
      </c>
      <c r="K13" s="859"/>
      <c r="L13" s="860"/>
      <c r="M13" s="574"/>
      <c r="Z13" s="168"/>
    </row>
    <row r="14" spans="1:26" s="575" customFormat="1" ht="26.25" hidden="1" customHeight="1" x14ac:dyDescent="0.25">
      <c r="A14" s="857"/>
      <c r="B14" s="380" t="s">
        <v>242</v>
      </c>
      <c r="C14" s="713">
        <v>0</v>
      </c>
      <c r="D14" s="370"/>
      <c r="E14" s="370"/>
      <c r="F14" s="371"/>
      <c r="G14" s="711">
        <v>0</v>
      </c>
      <c r="H14" s="370"/>
      <c r="I14" s="377"/>
      <c r="J14" s="371">
        <f>SUM(G14:I14)</f>
        <v>0</v>
      </c>
      <c r="K14" s="859"/>
      <c r="L14" s="860"/>
      <c r="M14" s="574"/>
      <c r="Z14" s="168"/>
    </row>
    <row r="15" spans="1:26" s="575" customFormat="1" ht="27" customHeight="1" thickBot="1" x14ac:dyDescent="0.3">
      <c r="A15" s="858"/>
      <c r="B15" s="785" t="s">
        <v>37</v>
      </c>
      <c r="C15" s="714">
        <v>183</v>
      </c>
      <c r="D15" s="385"/>
      <c r="E15" s="385"/>
      <c r="F15" s="718">
        <f>C15+D15+E15</f>
        <v>183</v>
      </c>
      <c r="G15" s="786">
        <v>182.39400000000001</v>
      </c>
      <c r="H15" s="787"/>
      <c r="I15" s="787"/>
      <c r="J15" s="718">
        <f>SUM(G15:I15)</f>
        <v>182.39400000000001</v>
      </c>
      <c r="K15" s="840"/>
      <c r="L15" s="842"/>
      <c r="M15" s="574"/>
      <c r="Z15" s="169"/>
    </row>
    <row r="16" spans="1:26" s="575" customFormat="1" ht="82.9" hidden="1" customHeight="1" thickBot="1" x14ac:dyDescent="0.3">
      <c r="A16" s="774" t="s">
        <v>16</v>
      </c>
      <c r="B16" s="781"/>
      <c r="C16" s="712"/>
      <c r="D16" s="259"/>
      <c r="E16" s="259"/>
      <c r="F16" s="678">
        <f>C16+D16+E16</f>
        <v>0</v>
      </c>
      <c r="G16" s="258"/>
      <c r="H16" s="259"/>
      <c r="I16" s="259"/>
      <c r="J16" s="678">
        <f>SUM(G16:I16)</f>
        <v>0</v>
      </c>
      <c r="K16" s="782" t="s">
        <v>12</v>
      </c>
      <c r="L16" s="783" t="s">
        <v>141</v>
      </c>
      <c r="M16" s="574"/>
    </row>
    <row r="17" spans="1:27" s="169" customFormat="1" ht="22.5" customHeight="1" thickBot="1" x14ac:dyDescent="0.3">
      <c r="A17" s="823" t="s">
        <v>21</v>
      </c>
      <c r="B17" s="824"/>
      <c r="C17" s="824"/>
      <c r="D17" s="824"/>
      <c r="E17" s="824"/>
      <c r="F17" s="824"/>
      <c r="G17" s="824"/>
      <c r="H17" s="824"/>
      <c r="I17" s="824"/>
      <c r="J17" s="824"/>
      <c r="K17" s="824"/>
      <c r="L17" s="825"/>
      <c r="M17" s="168"/>
    </row>
    <row r="18" spans="1:27" s="169" customFormat="1" ht="24.75" customHeight="1" thickBot="1" x14ac:dyDescent="0.3">
      <c r="A18" s="846" t="s">
        <v>108</v>
      </c>
      <c r="B18" s="850"/>
      <c r="C18" s="847" t="s">
        <v>3</v>
      </c>
      <c r="D18" s="847"/>
      <c r="E18" s="847"/>
      <c r="F18" s="847"/>
      <c r="G18" s="846" t="s">
        <v>11</v>
      </c>
      <c r="H18" s="847"/>
      <c r="I18" s="847"/>
      <c r="J18" s="850"/>
      <c r="K18" s="861" t="s">
        <v>4</v>
      </c>
      <c r="L18" s="863" t="s">
        <v>11</v>
      </c>
      <c r="M18" s="168"/>
    </row>
    <row r="19" spans="1:27" s="169" customFormat="1" ht="20.25" customHeight="1" thickBot="1" x14ac:dyDescent="0.3">
      <c r="A19" s="848"/>
      <c r="B19" s="849"/>
      <c r="C19" s="772" t="s">
        <v>104</v>
      </c>
      <c r="D19" s="770" t="s">
        <v>105</v>
      </c>
      <c r="E19" s="770" t="s">
        <v>106</v>
      </c>
      <c r="F19" s="771" t="s">
        <v>0</v>
      </c>
      <c r="G19" s="749" t="s">
        <v>104</v>
      </c>
      <c r="H19" s="747" t="s">
        <v>105</v>
      </c>
      <c r="I19" s="747" t="s">
        <v>106</v>
      </c>
      <c r="J19" s="748" t="s">
        <v>0</v>
      </c>
      <c r="K19" s="862"/>
      <c r="L19" s="864"/>
      <c r="M19" s="168"/>
    </row>
    <row r="20" spans="1:27" s="169" customFormat="1" ht="37.9" customHeight="1" x14ac:dyDescent="0.25">
      <c r="A20" s="408" t="s">
        <v>1</v>
      </c>
      <c r="B20" s="797" t="s">
        <v>212</v>
      </c>
      <c r="C20" s="775"/>
      <c r="D20" s="70"/>
      <c r="E20" s="70"/>
      <c r="F20" s="776">
        <f>C20+D20+E20</f>
        <v>0</v>
      </c>
      <c r="G20" s="455"/>
      <c r="H20" s="70" t="s">
        <v>266</v>
      </c>
      <c r="I20" s="767">
        <v>58.673999999999999</v>
      </c>
      <c r="J20" s="114">
        <f>G20+H20+I20</f>
        <v>85.498000000000005</v>
      </c>
      <c r="K20" s="788" t="s">
        <v>188</v>
      </c>
      <c r="L20" s="409" t="s">
        <v>267</v>
      </c>
      <c r="M20" s="168"/>
      <c r="Z20" s="721">
        <f>J20-F20</f>
        <v>85.498000000000005</v>
      </c>
      <c r="AA20" s="168"/>
    </row>
    <row r="21" spans="1:27" s="169" customFormat="1" ht="37.9" customHeight="1" x14ac:dyDescent="0.25">
      <c r="A21" s="352" t="s">
        <v>15</v>
      </c>
      <c r="B21" s="798" t="s">
        <v>213</v>
      </c>
      <c r="C21" s="105"/>
      <c r="D21" s="104"/>
      <c r="E21" s="104"/>
      <c r="F21" s="462">
        <f>C21+D21+E21</f>
        <v>0</v>
      </c>
      <c r="G21" s="105"/>
      <c r="H21" s="768" t="s">
        <v>268</v>
      </c>
      <c r="I21" s="466">
        <v>42.603000000000002</v>
      </c>
      <c r="J21" s="115">
        <f t="shared" ref="J21:J25" si="2">G21+H21+I21</f>
        <v>78.177999999999997</v>
      </c>
      <c r="K21" s="688" t="s">
        <v>188</v>
      </c>
      <c r="L21" s="413" t="s">
        <v>267</v>
      </c>
      <c r="M21" s="168"/>
      <c r="Z21" s="721">
        <f t="shared" ref="Z21:Z37" si="3">J21-F21</f>
        <v>78.177999999999997</v>
      </c>
    </row>
    <row r="22" spans="1:27" s="169" customFormat="1" ht="37.9" customHeight="1" x14ac:dyDescent="0.25">
      <c r="A22" s="352" t="s">
        <v>16</v>
      </c>
      <c r="B22" s="798" t="s">
        <v>214</v>
      </c>
      <c r="C22" s="105"/>
      <c r="D22" s="104"/>
      <c r="E22" s="104"/>
      <c r="F22" s="462">
        <f t="shared" ref="F22:F37" si="4">C22+D22+E22</f>
        <v>0</v>
      </c>
      <c r="G22" s="105"/>
      <c r="H22" s="768" t="s">
        <v>269</v>
      </c>
      <c r="I22" s="465">
        <v>74.52</v>
      </c>
      <c r="J22" s="115">
        <f t="shared" si="2"/>
        <v>144.89099999999999</v>
      </c>
      <c r="K22" s="688" t="s">
        <v>188</v>
      </c>
      <c r="L22" s="413" t="s">
        <v>217</v>
      </c>
      <c r="M22" s="168"/>
      <c r="Z22" s="721">
        <f t="shared" si="3"/>
        <v>144.89099999999999</v>
      </c>
    </row>
    <row r="23" spans="1:27" s="169" customFormat="1" ht="37.9" customHeight="1" x14ac:dyDescent="0.25">
      <c r="A23" s="352" t="s">
        <v>30</v>
      </c>
      <c r="B23" s="798" t="s">
        <v>273</v>
      </c>
      <c r="C23" s="105"/>
      <c r="D23" s="104"/>
      <c r="E23" s="104"/>
      <c r="F23" s="462">
        <f t="shared" si="4"/>
        <v>0</v>
      </c>
      <c r="G23" s="105"/>
      <c r="H23" s="768" t="s">
        <v>272</v>
      </c>
      <c r="I23" s="466">
        <v>79.605999999999995</v>
      </c>
      <c r="J23" s="115">
        <f t="shared" si="2"/>
        <v>118.321</v>
      </c>
      <c r="K23" s="688" t="s">
        <v>188</v>
      </c>
      <c r="L23" s="413" t="s">
        <v>267</v>
      </c>
      <c r="M23" s="168"/>
      <c r="Z23" s="721">
        <f t="shared" si="3"/>
        <v>118.321</v>
      </c>
    </row>
    <row r="24" spans="1:27" s="169" customFormat="1" ht="37.9" customHeight="1" x14ac:dyDescent="0.25">
      <c r="A24" s="352" t="s">
        <v>31</v>
      </c>
      <c r="B24" s="798" t="s">
        <v>215</v>
      </c>
      <c r="C24" s="105"/>
      <c r="D24" s="104"/>
      <c r="E24" s="104"/>
      <c r="F24" s="462">
        <f>C24+D24+E24</f>
        <v>0</v>
      </c>
      <c r="G24" s="105"/>
      <c r="H24" s="768"/>
      <c r="I24" s="466">
        <v>71.165999999999997</v>
      </c>
      <c r="J24" s="115">
        <f t="shared" si="2"/>
        <v>71.165999999999997</v>
      </c>
      <c r="K24" s="688" t="s">
        <v>188</v>
      </c>
      <c r="L24" s="413" t="s">
        <v>217</v>
      </c>
      <c r="M24" s="168"/>
      <c r="Z24" s="721">
        <f t="shared" si="3"/>
        <v>71.165999999999997</v>
      </c>
    </row>
    <row r="25" spans="1:27" s="169" customFormat="1" ht="37.9" customHeight="1" x14ac:dyDescent="0.25">
      <c r="A25" s="352" t="s">
        <v>32</v>
      </c>
      <c r="B25" s="798" t="s">
        <v>216</v>
      </c>
      <c r="C25" s="105"/>
      <c r="D25" s="104"/>
      <c r="E25" s="104"/>
      <c r="F25" s="462">
        <f t="shared" si="4"/>
        <v>0</v>
      </c>
      <c r="G25" s="105"/>
      <c r="H25" s="768"/>
      <c r="I25" s="466">
        <v>71.302000000000007</v>
      </c>
      <c r="J25" s="115">
        <f t="shared" si="2"/>
        <v>71.302000000000007</v>
      </c>
      <c r="K25" s="688" t="s">
        <v>188</v>
      </c>
      <c r="L25" s="413" t="s">
        <v>217</v>
      </c>
      <c r="M25" s="168"/>
      <c r="Z25" s="721">
        <f t="shared" si="3"/>
        <v>71.302000000000007</v>
      </c>
    </row>
    <row r="26" spans="1:27" s="169" customFormat="1" ht="37.9" customHeight="1" x14ac:dyDescent="0.25">
      <c r="A26" s="352" t="s">
        <v>33</v>
      </c>
      <c r="B26" s="798" t="s">
        <v>270</v>
      </c>
      <c r="C26" s="105"/>
      <c r="D26" s="104"/>
      <c r="E26" s="104"/>
      <c r="F26" s="462">
        <f t="shared" si="4"/>
        <v>0</v>
      </c>
      <c r="G26" s="105"/>
      <c r="H26" s="768" t="s">
        <v>271</v>
      </c>
      <c r="I26" s="466">
        <v>47.588000000000001</v>
      </c>
      <c r="J26" s="115">
        <f t="shared" ref="J26:J28" si="5">SUM(G26:I26)</f>
        <v>47.588000000000001</v>
      </c>
      <c r="K26" s="688" t="s">
        <v>188</v>
      </c>
      <c r="L26" s="413" t="s">
        <v>267</v>
      </c>
      <c r="M26" s="168"/>
      <c r="Z26" s="721">
        <f t="shared" si="3"/>
        <v>47.588000000000001</v>
      </c>
    </row>
    <row r="27" spans="1:27" s="169" customFormat="1" ht="43.9" customHeight="1" x14ac:dyDescent="0.25">
      <c r="A27" s="769" t="s">
        <v>40</v>
      </c>
      <c r="B27" s="799" t="s">
        <v>232</v>
      </c>
      <c r="C27" s="90"/>
      <c r="D27" s="91"/>
      <c r="E27" s="91">
        <v>3149.8690000000001</v>
      </c>
      <c r="F27" s="462">
        <f t="shared" si="4"/>
        <v>3149.8690000000001</v>
      </c>
      <c r="G27" s="90"/>
      <c r="H27" s="120"/>
      <c r="I27" s="705">
        <v>3168.835</v>
      </c>
      <c r="J27" s="133">
        <f t="shared" si="5"/>
        <v>3168.835</v>
      </c>
      <c r="K27" s="688" t="s">
        <v>233</v>
      </c>
      <c r="L27" s="773" t="s">
        <v>234</v>
      </c>
      <c r="M27" s="168"/>
      <c r="Z27" s="721">
        <f t="shared" si="3"/>
        <v>18.965999999999894</v>
      </c>
      <c r="AA27" s="168">
        <f>F27-J27</f>
        <v>-18.965999999999894</v>
      </c>
    </row>
    <row r="28" spans="1:27" s="169" customFormat="1" ht="43.9" customHeight="1" x14ac:dyDescent="0.25">
      <c r="A28" s="769" t="s">
        <v>41</v>
      </c>
      <c r="B28" s="798" t="s">
        <v>235</v>
      </c>
      <c r="C28" s="90">
        <v>55.058</v>
      </c>
      <c r="D28" s="91"/>
      <c r="E28" s="91"/>
      <c r="F28" s="462">
        <f t="shared" si="4"/>
        <v>55.058</v>
      </c>
      <c r="G28" s="90">
        <v>57.688000000000002</v>
      </c>
      <c r="H28" s="120"/>
      <c r="I28" s="705"/>
      <c r="J28" s="133">
        <f t="shared" si="5"/>
        <v>57.688000000000002</v>
      </c>
      <c r="K28" s="688" t="s">
        <v>236</v>
      </c>
      <c r="L28" s="773" t="s">
        <v>237</v>
      </c>
      <c r="M28" s="168"/>
      <c r="Z28" s="721">
        <f t="shared" si="3"/>
        <v>2.6300000000000026</v>
      </c>
      <c r="AA28" s="168">
        <f>C28-G28</f>
        <v>-2.6300000000000026</v>
      </c>
    </row>
    <row r="29" spans="1:27" s="169" customFormat="1" ht="43.9" customHeight="1" x14ac:dyDescent="0.25">
      <c r="A29" s="769" t="s">
        <v>42</v>
      </c>
      <c r="B29" s="799" t="s">
        <v>243</v>
      </c>
      <c r="C29" s="90"/>
      <c r="D29" s="91"/>
      <c r="E29" s="91"/>
      <c r="F29" s="462">
        <f t="shared" si="4"/>
        <v>0</v>
      </c>
      <c r="G29" s="90"/>
      <c r="H29" s="725">
        <v>113.38200000000001</v>
      </c>
      <c r="I29" s="705"/>
      <c r="J29" s="133">
        <f>SUM(G29:I29)</f>
        <v>113.38200000000001</v>
      </c>
      <c r="K29" s="688" t="s">
        <v>236</v>
      </c>
      <c r="L29" s="413" t="s">
        <v>244</v>
      </c>
      <c r="M29" s="168"/>
      <c r="Z29" s="721">
        <f t="shared" si="3"/>
        <v>113.38200000000001</v>
      </c>
      <c r="AA29" s="168"/>
    </row>
    <row r="30" spans="1:27" s="169" customFormat="1" ht="95.25" customHeight="1" x14ac:dyDescent="0.25">
      <c r="A30" s="352" t="s">
        <v>43</v>
      </c>
      <c r="B30" s="798" t="s">
        <v>224</v>
      </c>
      <c r="C30" s="105">
        <v>100.539</v>
      </c>
      <c r="D30" s="104"/>
      <c r="E30" s="104"/>
      <c r="F30" s="462">
        <f t="shared" si="4"/>
        <v>100.539</v>
      </c>
      <c r="G30" s="105"/>
      <c r="H30" s="768"/>
      <c r="I30" s="466"/>
      <c r="J30" s="115">
        <f t="shared" ref="J30:J37" si="6">SUM(G30:I30)</f>
        <v>0</v>
      </c>
      <c r="K30" s="688" t="s">
        <v>160</v>
      </c>
      <c r="L30" s="413" t="s">
        <v>225</v>
      </c>
      <c r="M30" s="168"/>
      <c r="Z30" s="721">
        <f t="shared" si="3"/>
        <v>-100.539</v>
      </c>
      <c r="AA30" s="168"/>
    </row>
    <row r="31" spans="1:27" s="169" customFormat="1" ht="39" customHeight="1" x14ac:dyDescent="0.25">
      <c r="A31" s="352" t="s">
        <v>260</v>
      </c>
      <c r="B31" s="798" t="s">
        <v>263</v>
      </c>
      <c r="C31" s="105"/>
      <c r="D31" s="104"/>
      <c r="E31" s="104"/>
      <c r="F31" s="462">
        <f t="shared" si="4"/>
        <v>0</v>
      </c>
      <c r="G31" s="105"/>
      <c r="H31" s="466">
        <v>228.059</v>
      </c>
      <c r="I31" s="466"/>
      <c r="J31" s="115">
        <f t="shared" si="6"/>
        <v>228.059</v>
      </c>
      <c r="K31" s="688" t="s">
        <v>236</v>
      </c>
      <c r="L31" s="413" t="s">
        <v>244</v>
      </c>
      <c r="M31" s="168"/>
      <c r="Z31" s="721">
        <f t="shared" si="3"/>
        <v>228.059</v>
      </c>
      <c r="AA31" s="168"/>
    </row>
    <row r="32" spans="1:27" s="169" customFormat="1" ht="39" customHeight="1" x14ac:dyDescent="0.25">
      <c r="A32" s="352" t="s">
        <v>261</v>
      </c>
      <c r="B32" s="798" t="s">
        <v>264</v>
      </c>
      <c r="C32" s="105"/>
      <c r="D32" s="104"/>
      <c r="E32" s="104"/>
      <c r="F32" s="462">
        <f t="shared" si="4"/>
        <v>0</v>
      </c>
      <c r="G32" s="105"/>
      <c r="H32" s="466">
        <v>65.506</v>
      </c>
      <c r="I32" s="466"/>
      <c r="J32" s="115">
        <f t="shared" si="6"/>
        <v>65.506</v>
      </c>
      <c r="K32" s="688" t="s">
        <v>236</v>
      </c>
      <c r="L32" s="413" t="s">
        <v>244</v>
      </c>
      <c r="M32" s="168"/>
      <c r="Z32" s="721">
        <f t="shared" si="3"/>
        <v>65.506</v>
      </c>
      <c r="AA32" s="168"/>
    </row>
    <row r="33" spans="1:27" s="169" customFormat="1" ht="39" customHeight="1" x14ac:dyDescent="0.25">
      <c r="A33" s="352" t="s">
        <v>262</v>
      </c>
      <c r="B33" s="798" t="s">
        <v>265</v>
      </c>
      <c r="C33" s="105"/>
      <c r="D33" s="104"/>
      <c r="E33" s="104"/>
      <c r="F33" s="462">
        <f t="shared" si="4"/>
        <v>0</v>
      </c>
      <c r="G33" s="105"/>
      <c r="H33" s="466">
        <v>24.684999999999999</v>
      </c>
      <c r="I33" s="466"/>
      <c r="J33" s="115">
        <f t="shared" si="6"/>
        <v>24.684999999999999</v>
      </c>
      <c r="K33" s="688" t="s">
        <v>236</v>
      </c>
      <c r="L33" s="413" t="s">
        <v>244</v>
      </c>
      <c r="M33" s="168"/>
      <c r="Z33" s="721">
        <f t="shared" si="3"/>
        <v>24.684999999999999</v>
      </c>
      <c r="AA33" s="168"/>
    </row>
    <row r="34" spans="1:27" s="169" customFormat="1" ht="43.9" customHeight="1" x14ac:dyDescent="0.25">
      <c r="A34" s="352" t="s">
        <v>274</v>
      </c>
      <c r="B34" s="798" t="s">
        <v>275</v>
      </c>
      <c r="C34" s="105"/>
      <c r="D34" s="104"/>
      <c r="E34" s="104"/>
      <c r="F34" s="462">
        <f t="shared" si="4"/>
        <v>0</v>
      </c>
      <c r="G34" s="105"/>
      <c r="H34" s="766">
        <v>21.893000000000001</v>
      </c>
      <c r="I34" s="466"/>
      <c r="J34" s="115">
        <f t="shared" si="6"/>
        <v>21.893000000000001</v>
      </c>
      <c r="K34" s="688" t="s">
        <v>188</v>
      </c>
      <c r="L34" s="413" t="s">
        <v>244</v>
      </c>
      <c r="M34" s="168"/>
      <c r="Z34" s="721">
        <f t="shared" si="3"/>
        <v>21.893000000000001</v>
      </c>
      <c r="AA34" s="168"/>
    </row>
    <row r="35" spans="1:27" s="169" customFormat="1" ht="43.9" customHeight="1" x14ac:dyDescent="0.25">
      <c r="A35" s="352" t="s">
        <v>277</v>
      </c>
      <c r="B35" s="798" t="s">
        <v>276</v>
      </c>
      <c r="C35" s="105"/>
      <c r="D35" s="104"/>
      <c r="E35" s="104"/>
      <c r="F35" s="462">
        <f t="shared" si="4"/>
        <v>0</v>
      </c>
      <c r="G35" s="105"/>
      <c r="H35" s="766">
        <v>41.125999999999998</v>
      </c>
      <c r="I35" s="466"/>
      <c r="J35" s="115">
        <f t="shared" si="6"/>
        <v>41.125999999999998</v>
      </c>
      <c r="K35" s="688" t="s">
        <v>188</v>
      </c>
      <c r="L35" s="413" t="s">
        <v>244</v>
      </c>
      <c r="M35" s="168"/>
      <c r="Z35" s="721">
        <f t="shared" si="3"/>
        <v>41.125999999999998</v>
      </c>
      <c r="AA35" s="168"/>
    </row>
    <row r="36" spans="1:27" s="169" customFormat="1" ht="43.9" customHeight="1" x14ac:dyDescent="0.25">
      <c r="A36" s="352" t="s">
        <v>278</v>
      </c>
      <c r="B36" s="798" t="s">
        <v>279</v>
      </c>
      <c r="C36" s="105"/>
      <c r="D36" s="104"/>
      <c r="E36" s="104"/>
      <c r="F36" s="462">
        <f t="shared" si="4"/>
        <v>0</v>
      </c>
      <c r="G36" s="105"/>
      <c r="H36" s="766">
        <v>58.793999999999997</v>
      </c>
      <c r="I36" s="466"/>
      <c r="J36" s="115">
        <f t="shared" si="6"/>
        <v>58.793999999999997</v>
      </c>
      <c r="K36" s="688" t="s">
        <v>188</v>
      </c>
      <c r="L36" s="413" t="s">
        <v>244</v>
      </c>
      <c r="M36" s="168"/>
      <c r="Z36" s="721">
        <f t="shared" si="3"/>
        <v>58.793999999999997</v>
      </c>
      <c r="AA36" s="168"/>
    </row>
    <row r="37" spans="1:27" s="169" customFormat="1" ht="43.9" customHeight="1" thickBot="1" x14ac:dyDescent="0.3">
      <c r="A37" s="33" t="s">
        <v>280</v>
      </c>
      <c r="B37" s="800" t="s">
        <v>281</v>
      </c>
      <c r="C37" s="35"/>
      <c r="D37" s="22"/>
      <c r="E37" s="22"/>
      <c r="F37" s="801">
        <f t="shared" si="4"/>
        <v>0</v>
      </c>
      <c r="G37" s="35">
        <v>86.983999999999995</v>
      </c>
      <c r="H37" s="789">
        <v>171.29900000000001</v>
      </c>
      <c r="I37" s="469"/>
      <c r="J37" s="185">
        <f t="shared" si="6"/>
        <v>258.28300000000002</v>
      </c>
      <c r="K37" s="790" t="s">
        <v>188</v>
      </c>
      <c r="L37" s="475" t="s">
        <v>244</v>
      </c>
      <c r="M37" s="168"/>
      <c r="Z37" s="721">
        <f t="shared" si="3"/>
        <v>258.28300000000002</v>
      </c>
      <c r="AA37" s="168"/>
    </row>
    <row r="38" spans="1:27" s="169" customFormat="1" ht="33" hidden="1" customHeight="1" thickBot="1" x14ac:dyDescent="0.3">
      <c r="A38" s="865" t="s">
        <v>152</v>
      </c>
      <c r="B38" s="866"/>
      <c r="C38" s="866"/>
      <c r="D38" s="866"/>
      <c r="E38" s="866"/>
      <c r="F38" s="866"/>
      <c r="G38" s="866"/>
      <c r="H38" s="866"/>
      <c r="I38" s="866"/>
      <c r="J38" s="866"/>
      <c r="K38" s="866"/>
      <c r="L38" s="867"/>
      <c r="M38" s="168"/>
    </row>
    <row r="39" spans="1:27" s="169" customFormat="1" ht="30.75" hidden="1" customHeight="1" thickBot="1" x14ac:dyDescent="0.3">
      <c r="A39" s="868" t="s">
        <v>108</v>
      </c>
      <c r="B39" s="869"/>
      <c r="C39" s="868" t="s">
        <v>3</v>
      </c>
      <c r="D39" s="869"/>
      <c r="E39" s="869"/>
      <c r="F39" s="872"/>
      <c r="G39" s="869" t="s">
        <v>11</v>
      </c>
      <c r="H39" s="869"/>
      <c r="I39" s="869"/>
      <c r="J39" s="869"/>
      <c r="K39" s="873" t="s">
        <v>4</v>
      </c>
      <c r="L39" s="875" t="s">
        <v>11</v>
      </c>
      <c r="M39" s="168"/>
    </row>
    <row r="40" spans="1:27" s="169" customFormat="1" ht="32.25" hidden="1" customHeight="1" thickBot="1" x14ac:dyDescent="0.3">
      <c r="A40" s="870"/>
      <c r="B40" s="871"/>
      <c r="C40" s="753" t="s">
        <v>104</v>
      </c>
      <c r="D40" s="751" t="s">
        <v>105</v>
      </c>
      <c r="E40" s="751" t="s">
        <v>106</v>
      </c>
      <c r="F40" s="752" t="s">
        <v>0</v>
      </c>
      <c r="G40" s="754" t="s">
        <v>104</v>
      </c>
      <c r="H40" s="751" t="s">
        <v>105</v>
      </c>
      <c r="I40" s="751" t="s">
        <v>106</v>
      </c>
      <c r="J40" s="579" t="s">
        <v>0</v>
      </c>
      <c r="K40" s="874"/>
      <c r="L40" s="876"/>
      <c r="M40" s="168"/>
    </row>
    <row r="41" spans="1:27" s="169" customFormat="1" ht="40.5" hidden="1" customHeight="1" thickBot="1" x14ac:dyDescent="0.3">
      <c r="A41" s="674" t="s">
        <v>1</v>
      </c>
      <c r="B41" s="665" t="s">
        <v>204</v>
      </c>
      <c r="C41" s="675"/>
      <c r="D41" s="676"/>
      <c r="E41" s="676"/>
      <c r="F41" s="677">
        <f t="shared" ref="F41" si="7">SUM(C41:E41)</f>
        <v>0</v>
      </c>
      <c r="G41" s="261"/>
      <c r="H41" s="262"/>
      <c r="I41" s="262"/>
      <c r="J41" s="678">
        <f>G41+H41+I41</f>
        <v>0</v>
      </c>
      <c r="K41" s="758" t="s">
        <v>51</v>
      </c>
      <c r="L41" s="664" t="s">
        <v>183</v>
      </c>
      <c r="M41" s="168"/>
    </row>
    <row r="42" spans="1:27" s="575" customFormat="1" ht="28.5" hidden="1" customHeight="1" x14ac:dyDescent="0.25">
      <c r="A42" s="755" t="s">
        <v>15</v>
      </c>
      <c r="B42" s="643" t="s">
        <v>154</v>
      </c>
      <c r="C42" s="615"/>
      <c r="D42" s="297"/>
      <c r="E42" s="297"/>
      <c r="F42" s="644"/>
      <c r="G42" s="650">
        <v>22.87</v>
      </c>
      <c r="H42" s="295"/>
      <c r="I42" s="295"/>
      <c r="J42" s="585">
        <f t="shared" ref="J42:J45" si="8">SUM(G42:I42)</f>
        <v>22.87</v>
      </c>
      <c r="K42" s="756" t="s">
        <v>51</v>
      </c>
      <c r="L42" s="757" t="s">
        <v>14</v>
      </c>
      <c r="M42" s="574"/>
    </row>
    <row r="43" spans="1:27" s="575" customFormat="1" ht="26.25" hidden="1" customHeight="1" x14ac:dyDescent="0.25">
      <c r="A43" s="527" t="s">
        <v>16</v>
      </c>
      <c r="B43" s="560" t="s">
        <v>155</v>
      </c>
      <c r="C43" s="344"/>
      <c r="D43" s="292"/>
      <c r="E43" s="292"/>
      <c r="F43" s="345"/>
      <c r="G43" s="529">
        <v>22.87</v>
      </c>
      <c r="H43" s="278"/>
      <c r="I43" s="278"/>
      <c r="J43" s="347">
        <f t="shared" si="8"/>
        <v>22.87</v>
      </c>
      <c r="K43" s="531" t="s">
        <v>51</v>
      </c>
      <c r="L43" s="532" t="s">
        <v>14</v>
      </c>
      <c r="M43" s="574"/>
    </row>
    <row r="44" spans="1:27" s="575" customFormat="1" ht="21.75" hidden="1" customHeight="1" x14ac:dyDescent="0.25">
      <c r="A44" s="527" t="s">
        <v>30</v>
      </c>
      <c r="B44" s="560" t="s">
        <v>156</v>
      </c>
      <c r="C44" s="344"/>
      <c r="D44" s="292"/>
      <c r="E44" s="292"/>
      <c r="F44" s="345"/>
      <c r="G44" s="529">
        <v>22.87</v>
      </c>
      <c r="H44" s="278"/>
      <c r="I44" s="278"/>
      <c r="J44" s="347">
        <f t="shared" si="8"/>
        <v>22.87</v>
      </c>
      <c r="K44" s="531" t="s">
        <v>51</v>
      </c>
      <c r="L44" s="532" t="s">
        <v>14</v>
      </c>
      <c r="M44" s="574"/>
    </row>
    <row r="45" spans="1:27" s="575" customFormat="1" ht="25.5" hidden="1" customHeight="1" thickBot="1" x14ac:dyDescent="0.3">
      <c r="A45" s="549" t="s">
        <v>31</v>
      </c>
      <c r="B45" s="561" t="s">
        <v>157</v>
      </c>
      <c r="C45" s="553"/>
      <c r="D45" s="363"/>
      <c r="E45" s="363"/>
      <c r="F45" s="562"/>
      <c r="G45" s="551">
        <v>22.87</v>
      </c>
      <c r="H45" s="362"/>
      <c r="I45" s="362"/>
      <c r="J45" s="563">
        <f t="shared" si="8"/>
        <v>22.87</v>
      </c>
      <c r="K45" s="556" t="s">
        <v>51</v>
      </c>
      <c r="L45" s="564" t="s">
        <v>14</v>
      </c>
      <c r="M45" s="574"/>
    </row>
    <row r="46" spans="1:27" s="575" customFormat="1" ht="20.45" customHeight="1" thickBot="1" x14ac:dyDescent="0.3">
      <c r="A46" s="877" t="s">
        <v>10</v>
      </c>
      <c r="B46" s="878"/>
      <c r="C46" s="878"/>
      <c r="D46" s="878"/>
      <c r="E46" s="878"/>
      <c r="F46" s="878"/>
      <c r="G46" s="878"/>
      <c r="H46" s="878"/>
      <c r="I46" s="878"/>
      <c r="J46" s="878"/>
      <c r="K46" s="878"/>
      <c r="L46" s="879"/>
      <c r="M46" s="574"/>
      <c r="Z46" s="169"/>
    </row>
    <row r="47" spans="1:27" s="575" customFormat="1" ht="16.5" customHeight="1" thickBot="1" x14ac:dyDescent="0.3">
      <c r="A47" s="846" t="s">
        <v>108</v>
      </c>
      <c r="B47" s="847"/>
      <c r="C47" s="880" t="s">
        <v>3</v>
      </c>
      <c r="D47" s="881"/>
      <c r="E47" s="881"/>
      <c r="F47" s="854"/>
      <c r="G47" s="880" t="s">
        <v>11</v>
      </c>
      <c r="H47" s="881"/>
      <c r="I47" s="881"/>
      <c r="J47" s="854"/>
      <c r="K47" s="861" t="s">
        <v>4</v>
      </c>
      <c r="L47" s="863" t="s">
        <v>11</v>
      </c>
      <c r="M47" s="574"/>
      <c r="Z47" s="169"/>
    </row>
    <row r="48" spans="1:27" s="575" customFormat="1" ht="16.5" customHeight="1" thickBot="1" x14ac:dyDescent="0.3">
      <c r="A48" s="848"/>
      <c r="B48" s="849"/>
      <c r="C48" s="772" t="s">
        <v>104</v>
      </c>
      <c r="D48" s="770" t="s">
        <v>105</v>
      </c>
      <c r="E48" s="770" t="s">
        <v>106</v>
      </c>
      <c r="F48" s="771" t="s">
        <v>0</v>
      </c>
      <c r="G48" s="772" t="s">
        <v>104</v>
      </c>
      <c r="H48" s="770" t="s">
        <v>105</v>
      </c>
      <c r="I48" s="770" t="s">
        <v>106</v>
      </c>
      <c r="J48" s="771" t="s">
        <v>0</v>
      </c>
      <c r="K48" s="862"/>
      <c r="L48" s="864"/>
      <c r="M48" s="574"/>
      <c r="Z48" s="169"/>
    </row>
    <row r="49" spans="1:27" s="575" customFormat="1" ht="46.9" customHeight="1" x14ac:dyDescent="0.25">
      <c r="A49" s="408" t="s">
        <v>1</v>
      </c>
      <c r="B49" s="809" t="s">
        <v>249</v>
      </c>
      <c r="C49" s="812">
        <v>0</v>
      </c>
      <c r="D49" s="142"/>
      <c r="E49" s="142"/>
      <c r="F49" s="813">
        <f t="shared" ref="F49:F57" si="9">C49+D49+E49</f>
        <v>0</v>
      </c>
      <c r="G49" s="791">
        <v>37.049999999999997</v>
      </c>
      <c r="H49" s="792"/>
      <c r="I49" s="793"/>
      <c r="J49" s="146">
        <f t="shared" ref="J49:J57" si="10">G49+H49+I49</f>
        <v>37.049999999999997</v>
      </c>
      <c r="K49" s="788" t="s">
        <v>258</v>
      </c>
      <c r="L49" s="409" t="s">
        <v>259</v>
      </c>
      <c r="M49" s="574"/>
      <c r="Z49" s="723"/>
    </row>
    <row r="50" spans="1:27" s="575" customFormat="1" ht="46.9" customHeight="1" x14ac:dyDescent="0.25">
      <c r="A50" s="352" t="s">
        <v>15</v>
      </c>
      <c r="B50" s="810" t="s">
        <v>250</v>
      </c>
      <c r="C50" s="816">
        <v>0</v>
      </c>
      <c r="D50" s="104"/>
      <c r="E50" s="104"/>
      <c r="F50" s="164">
        <f t="shared" si="9"/>
        <v>0</v>
      </c>
      <c r="G50" s="744">
        <v>50.898000000000003</v>
      </c>
      <c r="H50" s="418"/>
      <c r="I50" s="679"/>
      <c r="J50" s="115">
        <f t="shared" si="10"/>
        <v>50.898000000000003</v>
      </c>
      <c r="K50" s="688" t="s">
        <v>258</v>
      </c>
      <c r="L50" s="413" t="s">
        <v>259</v>
      </c>
      <c r="M50" s="574"/>
      <c r="Z50" s="723"/>
    </row>
    <row r="51" spans="1:27" s="575" customFormat="1" ht="46.9" customHeight="1" x14ac:dyDescent="0.25">
      <c r="A51" s="352" t="s">
        <v>16</v>
      </c>
      <c r="B51" s="810" t="s">
        <v>251</v>
      </c>
      <c r="C51" s="814">
        <v>0</v>
      </c>
      <c r="D51" s="91"/>
      <c r="E51" s="91"/>
      <c r="F51" s="92">
        <f t="shared" si="9"/>
        <v>0</v>
      </c>
      <c r="G51" s="743">
        <v>118.39</v>
      </c>
      <c r="H51" s="683"/>
      <c r="I51" s="682"/>
      <c r="J51" s="133">
        <f t="shared" si="10"/>
        <v>118.39</v>
      </c>
      <c r="K51" s="688" t="s">
        <v>258</v>
      </c>
      <c r="L51" s="413" t="s">
        <v>259</v>
      </c>
      <c r="M51" s="574"/>
      <c r="Z51" s="723"/>
    </row>
    <row r="52" spans="1:27" s="575" customFormat="1" ht="46.9" customHeight="1" x14ac:dyDescent="0.25">
      <c r="A52" s="352" t="s">
        <v>30</v>
      </c>
      <c r="B52" s="810" t="s">
        <v>252</v>
      </c>
      <c r="C52" s="814">
        <v>0</v>
      </c>
      <c r="D52" s="91"/>
      <c r="E52" s="91"/>
      <c r="F52" s="92">
        <f t="shared" si="9"/>
        <v>0</v>
      </c>
      <c r="G52" s="744">
        <v>6.1079999999999997</v>
      </c>
      <c r="H52" s="683"/>
      <c r="I52" s="682"/>
      <c r="J52" s="133">
        <f t="shared" si="10"/>
        <v>6.1079999999999997</v>
      </c>
      <c r="K52" s="688" t="s">
        <v>258</v>
      </c>
      <c r="L52" s="413" t="s">
        <v>259</v>
      </c>
      <c r="M52" s="574"/>
      <c r="Z52" s="723"/>
    </row>
    <row r="53" spans="1:27" s="169" customFormat="1" ht="46.9" customHeight="1" x14ac:dyDescent="0.25">
      <c r="A53" s="352" t="s">
        <v>31</v>
      </c>
      <c r="B53" s="810" t="s">
        <v>253</v>
      </c>
      <c r="C53" s="814">
        <v>0</v>
      </c>
      <c r="D53" s="104"/>
      <c r="E53" s="104"/>
      <c r="F53" s="92">
        <f t="shared" si="9"/>
        <v>0</v>
      </c>
      <c r="G53" s="744">
        <v>199.429</v>
      </c>
      <c r="H53" s="418"/>
      <c r="I53" s="679"/>
      <c r="J53" s="133">
        <f t="shared" si="10"/>
        <v>199.429</v>
      </c>
      <c r="K53" s="688" t="s">
        <v>258</v>
      </c>
      <c r="L53" s="413" t="s">
        <v>259</v>
      </c>
      <c r="M53" s="168"/>
    </row>
    <row r="54" spans="1:27" s="575" customFormat="1" ht="46.9" customHeight="1" x14ac:dyDescent="0.25">
      <c r="A54" s="352" t="s">
        <v>32</v>
      </c>
      <c r="B54" s="810" t="s">
        <v>254</v>
      </c>
      <c r="C54" s="814">
        <v>0</v>
      </c>
      <c r="D54" s="104"/>
      <c r="E54" s="104"/>
      <c r="F54" s="92">
        <f t="shared" si="9"/>
        <v>0</v>
      </c>
      <c r="G54" s="744">
        <v>19.294</v>
      </c>
      <c r="H54" s="418"/>
      <c r="I54" s="679"/>
      <c r="J54" s="133">
        <f t="shared" si="10"/>
        <v>19.294</v>
      </c>
      <c r="K54" s="688" t="s">
        <v>258</v>
      </c>
      <c r="L54" s="413" t="s">
        <v>259</v>
      </c>
      <c r="M54" s="574"/>
      <c r="Z54" s="723"/>
    </row>
    <row r="55" spans="1:27" s="575" customFormat="1" ht="46.9" customHeight="1" x14ac:dyDescent="0.25">
      <c r="A55" s="352" t="s">
        <v>33</v>
      </c>
      <c r="B55" s="811" t="s">
        <v>255</v>
      </c>
      <c r="C55" s="814">
        <v>0</v>
      </c>
      <c r="D55" s="104"/>
      <c r="E55" s="104"/>
      <c r="F55" s="92">
        <f t="shared" si="9"/>
        <v>0</v>
      </c>
      <c r="G55" s="744">
        <v>13.289</v>
      </c>
      <c r="H55" s="418"/>
      <c r="I55" s="679"/>
      <c r="J55" s="133">
        <f t="shared" si="10"/>
        <v>13.289</v>
      </c>
      <c r="K55" s="688" t="s">
        <v>258</v>
      </c>
      <c r="L55" s="413" t="s">
        <v>259</v>
      </c>
      <c r="M55" s="574"/>
      <c r="Z55" s="723"/>
    </row>
    <row r="56" spans="1:27" s="575" customFormat="1" ht="46.9" customHeight="1" x14ac:dyDescent="0.25">
      <c r="A56" s="352" t="s">
        <v>40</v>
      </c>
      <c r="B56" s="811" t="s">
        <v>256</v>
      </c>
      <c r="C56" s="814">
        <v>0</v>
      </c>
      <c r="D56" s="104"/>
      <c r="E56" s="104"/>
      <c r="F56" s="92">
        <f t="shared" si="9"/>
        <v>0</v>
      </c>
      <c r="G56" s="744">
        <v>16.404</v>
      </c>
      <c r="H56" s="418"/>
      <c r="I56" s="679"/>
      <c r="J56" s="133">
        <f t="shared" si="10"/>
        <v>16.404</v>
      </c>
      <c r="K56" s="688" t="s">
        <v>258</v>
      </c>
      <c r="L56" s="413" t="s">
        <v>259</v>
      </c>
      <c r="M56" s="574"/>
      <c r="Z56" s="723"/>
    </row>
    <row r="57" spans="1:27" s="575" customFormat="1" ht="46.9" customHeight="1" thickBot="1" x14ac:dyDescent="0.3">
      <c r="A57" s="33" t="s">
        <v>41</v>
      </c>
      <c r="B57" s="511" t="s">
        <v>257</v>
      </c>
      <c r="C57" s="815">
        <v>0</v>
      </c>
      <c r="D57" s="22"/>
      <c r="E57" s="22"/>
      <c r="F57" s="470">
        <f t="shared" si="9"/>
        <v>0</v>
      </c>
      <c r="G57" s="745">
        <v>24.841000000000001</v>
      </c>
      <c r="H57" s="741"/>
      <c r="I57" s="742"/>
      <c r="J57" s="185">
        <f t="shared" si="10"/>
        <v>24.841000000000001</v>
      </c>
      <c r="K57" s="790" t="s">
        <v>258</v>
      </c>
      <c r="L57" s="475" t="s">
        <v>259</v>
      </c>
      <c r="M57" s="574"/>
      <c r="Z57" s="723"/>
    </row>
    <row r="58" spans="1:27" ht="26.25" customHeight="1" thickBot="1" x14ac:dyDescent="0.3">
      <c r="A58" s="888" t="s">
        <v>226</v>
      </c>
      <c r="B58" s="889"/>
      <c r="C58" s="889"/>
      <c r="D58" s="889"/>
      <c r="E58" s="889"/>
      <c r="F58" s="889"/>
      <c r="G58" s="889"/>
      <c r="H58" s="889"/>
      <c r="I58" s="889"/>
      <c r="J58" s="889"/>
      <c r="K58" s="889"/>
      <c r="L58" s="890"/>
    </row>
    <row r="59" spans="1:27" s="169" customFormat="1" ht="15.6" customHeight="1" thickBot="1" x14ac:dyDescent="0.3">
      <c r="A59" s="846" t="s">
        <v>108</v>
      </c>
      <c r="B59" s="847"/>
      <c r="C59" s="880" t="s">
        <v>3</v>
      </c>
      <c r="D59" s="881"/>
      <c r="E59" s="881"/>
      <c r="F59" s="891"/>
      <c r="G59" s="880" t="s">
        <v>11</v>
      </c>
      <c r="H59" s="881"/>
      <c r="I59" s="881"/>
      <c r="J59" s="891"/>
      <c r="K59" s="892" t="s">
        <v>4</v>
      </c>
      <c r="L59" s="894" t="s">
        <v>11</v>
      </c>
      <c r="M59" s="168"/>
    </row>
    <row r="60" spans="1:27" s="169" customFormat="1" ht="15.6" customHeight="1" thickBot="1" x14ac:dyDescent="0.3">
      <c r="A60" s="848"/>
      <c r="B60" s="849"/>
      <c r="C60" s="772" t="s">
        <v>104</v>
      </c>
      <c r="D60" s="770" t="s">
        <v>105</v>
      </c>
      <c r="E60" s="770" t="s">
        <v>106</v>
      </c>
      <c r="F60" s="771" t="s">
        <v>0</v>
      </c>
      <c r="G60" s="749" t="s">
        <v>104</v>
      </c>
      <c r="H60" s="747" t="s">
        <v>105</v>
      </c>
      <c r="I60" s="747" t="s">
        <v>106</v>
      </c>
      <c r="J60" s="378" t="s">
        <v>0</v>
      </c>
      <c r="K60" s="893"/>
      <c r="L60" s="895"/>
      <c r="M60" s="168"/>
    </row>
    <row r="61" spans="1:27" s="169" customFormat="1" ht="61.9" customHeight="1" x14ac:dyDescent="0.25">
      <c r="A61" s="408" t="s">
        <v>1</v>
      </c>
      <c r="B61" s="802" t="s">
        <v>218</v>
      </c>
      <c r="C61" s="807"/>
      <c r="D61" s="690"/>
      <c r="E61" s="690"/>
      <c r="F61" s="114">
        <f>C61+D61+E61</f>
        <v>0</v>
      </c>
      <c r="G61" s="691">
        <v>579.92399999999998</v>
      </c>
      <c r="H61" s="68"/>
      <c r="I61" s="692"/>
      <c r="J61" s="242">
        <f>G61+H61+I61</f>
        <v>579.92399999999998</v>
      </c>
      <c r="K61" s="731" t="s">
        <v>220</v>
      </c>
      <c r="L61" s="729" t="s">
        <v>219</v>
      </c>
      <c r="M61" s="168"/>
      <c r="Z61" s="721">
        <f>J61-F61</f>
        <v>579.92399999999998</v>
      </c>
      <c r="AA61" s="168">
        <f>F61-J61</f>
        <v>-579.92399999999998</v>
      </c>
    </row>
    <row r="62" spans="1:27" s="169" customFormat="1" ht="67.5" customHeight="1" x14ac:dyDescent="0.25">
      <c r="A62" s="352" t="s">
        <v>15</v>
      </c>
      <c r="B62" s="803" t="s">
        <v>207</v>
      </c>
      <c r="C62" s="699"/>
      <c r="D62" s="465"/>
      <c r="E62" s="465"/>
      <c r="F62" s="371">
        <f>C62+D62+E62</f>
        <v>0</v>
      </c>
      <c r="G62" s="699"/>
      <c r="H62" s="465"/>
      <c r="I62" s="465">
        <v>174.72</v>
      </c>
      <c r="J62" s="502">
        <f>G62+H62+I62</f>
        <v>174.72</v>
      </c>
      <c r="K62" s="732" t="s">
        <v>228</v>
      </c>
      <c r="L62" s="730" t="s">
        <v>229</v>
      </c>
      <c r="M62" s="168"/>
      <c r="Z62" s="721">
        <f t="shared" ref="Z62:Z68" si="11">J62-F62</f>
        <v>174.72</v>
      </c>
      <c r="AA62" s="168">
        <f>F62-J62</f>
        <v>-174.72</v>
      </c>
    </row>
    <row r="63" spans="1:27" s="169" customFormat="1" ht="42" customHeight="1" x14ac:dyDescent="0.25">
      <c r="A63" s="769" t="s">
        <v>16</v>
      </c>
      <c r="B63" s="803" t="s">
        <v>239</v>
      </c>
      <c r="C63" s="699">
        <v>500</v>
      </c>
      <c r="D63" s="465"/>
      <c r="E63" s="465"/>
      <c r="F63" s="371">
        <f>C63+D63+E63</f>
        <v>500</v>
      </c>
      <c r="G63" s="699">
        <v>583</v>
      </c>
      <c r="H63" s="465"/>
      <c r="I63" s="465"/>
      <c r="J63" s="502">
        <f>G63+H63+I63</f>
        <v>583</v>
      </c>
      <c r="K63" s="732" t="s">
        <v>228</v>
      </c>
      <c r="L63" s="734" t="s">
        <v>237</v>
      </c>
      <c r="M63" s="168"/>
      <c r="Z63" s="721">
        <f t="shared" si="11"/>
        <v>83</v>
      </c>
      <c r="AA63" s="168">
        <f>F63-J63</f>
        <v>-83</v>
      </c>
    </row>
    <row r="64" spans="1:27" s="169" customFormat="1" ht="42" customHeight="1" x14ac:dyDescent="0.25">
      <c r="A64" s="769" t="s">
        <v>30</v>
      </c>
      <c r="B64" s="804" t="s">
        <v>245</v>
      </c>
      <c r="C64" s="699"/>
      <c r="D64" s="465"/>
      <c r="E64" s="465"/>
      <c r="F64" s="371"/>
      <c r="G64" s="699"/>
      <c r="H64" s="465">
        <v>58.731999999999999</v>
      </c>
      <c r="I64" s="465"/>
      <c r="J64" s="502">
        <f t="shared" ref="J64:J66" si="12">G64+H64+I64</f>
        <v>58.731999999999999</v>
      </c>
      <c r="K64" s="732" t="s">
        <v>228</v>
      </c>
      <c r="L64" s="730" t="s">
        <v>248</v>
      </c>
      <c r="M64" s="168"/>
      <c r="Z64" s="721"/>
      <c r="AA64" s="168"/>
    </row>
    <row r="65" spans="1:27" s="169" customFormat="1" ht="42" customHeight="1" x14ac:dyDescent="0.25">
      <c r="A65" s="769" t="s">
        <v>31</v>
      </c>
      <c r="B65" s="804" t="s">
        <v>246</v>
      </c>
      <c r="C65" s="699"/>
      <c r="D65" s="465"/>
      <c r="E65" s="465"/>
      <c r="F65" s="371"/>
      <c r="G65" s="699"/>
      <c r="H65" s="465">
        <v>43.652999999999999</v>
      </c>
      <c r="I65" s="465"/>
      <c r="J65" s="502">
        <f t="shared" si="12"/>
        <v>43.652999999999999</v>
      </c>
      <c r="K65" s="732" t="s">
        <v>228</v>
      </c>
      <c r="L65" s="730" t="s">
        <v>248</v>
      </c>
      <c r="M65" s="168"/>
      <c r="Z65" s="721"/>
      <c r="AA65" s="168"/>
    </row>
    <row r="66" spans="1:27" s="169" customFormat="1" ht="53.25" customHeight="1" x14ac:dyDescent="0.25">
      <c r="A66" s="352" t="s">
        <v>32</v>
      </c>
      <c r="B66" s="804" t="s">
        <v>247</v>
      </c>
      <c r="C66" s="699"/>
      <c r="D66" s="465"/>
      <c r="E66" s="465"/>
      <c r="F66" s="371"/>
      <c r="G66" s="699"/>
      <c r="H66" s="465">
        <v>17.648</v>
      </c>
      <c r="I66" s="465"/>
      <c r="J66" s="502">
        <f t="shared" si="12"/>
        <v>17.648</v>
      </c>
      <c r="K66" s="732" t="s">
        <v>228</v>
      </c>
      <c r="L66" s="730" t="s">
        <v>248</v>
      </c>
      <c r="M66" s="168"/>
      <c r="Z66" s="721"/>
      <c r="AA66" s="168"/>
    </row>
    <row r="67" spans="1:27" s="169" customFormat="1" ht="80.45" customHeight="1" x14ac:dyDescent="0.25">
      <c r="A67" s="882" t="s">
        <v>33</v>
      </c>
      <c r="B67" s="805" t="s">
        <v>231</v>
      </c>
      <c r="C67" s="105"/>
      <c r="D67" s="104"/>
      <c r="E67" s="104"/>
      <c r="F67" s="115">
        <f t="shared" ref="F67" si="13">C67+D67+E67</f>
        <v>0</v>
      </c>
      <c r="G67" s="105">
        <v>100.539</v>
      </c>
      <c r="H67" s="465">
        <v>3500</v>
      </c>
      <c r="I67" s="466"/>
      <c r="J67" s="244">
        <f t="shared" ref="J67" si="14">SUM(G67:I67)</f>
        <v>3600.5390000000002</v>
      </c>
      <c r="K67" s="883" t="s">
        <v>160</v>
      </c>
      <c r="L67" s="885" t="s">
        <v>230</v>
      </c>
      <c r="M67" s="168"/>
      <c r="Z67" s="722">
        <f t="shared" si="11"/>
        <v>3600.5390000000002</v>
      </c>
    </row>
    <row r="68" spans="1:27" s="169" customFormat="1" ht="24" customHeight="1" thickBot="1" x14ac:dyDescent="0.3">
      <c r="A68" s="858"/>
      <c r="B68" s="806" t="s">
        <v>37</v>
      </c>
      <c r="C68" s="808"/>
      <c r="D68" s="693"/>
      <c r="E68" s="693"/>
      <c r="F68" s="185">
        <f>C68+D68+E68</f>
        <v>0</v>
      </c>
      <c r="G68" s="761">
        <v>100.539</v>
      </c>
      <c r="H68" s="762"/>
      <c r="I68" s="763"/>
      <c r="J68" s="764">
        <f>G68+H68+I68</f>
        <v>100.539</v>
      </c>
      <c r="K68" s="884"/>
      <c r="L68" s="886"/>
      <c r="M68" s="168"/>
      <c r="Z68" s="722">
        <f t="shared" si="11"/>
        <v>100.539</v>
      </c>
    </row>
    <row r="69" spans="1:27" ht="29.25" hidden="1" customHeight="1" x14ac:dyDescent="0.25">
      <c r="A69" s="887" t="s">
        <v>69</v>
      </c>
      <c r="B69" s="887"/>
      <c r="C69" s="887"/>
      <c r="D69" s="887"/>
      <c r="E69" s="887"/>
      <c r="F69" s="887"/>
      <c r="G69" s="887"/>
      <c r="H69" s="887"/>
      <c r="I69" s="887"/>
      <c r="J69" s="887"/>
      <c r="K69" s="887"/>
      <c r="L69" s="887"/>
      <c r="AA69" s="3"/>
    </row>
    <row r="70" spans="1:27" ht="45" hidden="1" customHeight="1" x14ac:dyDescent="0.25">
      <c r="A70" s="228" t="s">
        <v>1</v>
      </c>
      <c r="B70" s="444" t="s">
        <v>131</v>
      </c>
      <c r="C70" s="349" t="s">
        <v>133</v>
      </c>
      <c r="D70" s="349"/>
      <c r="E70" s="349"/>
      <c r="F70" s="350">
        <v>0</v>
      </c>
      <c r="G70" s="341">
        <v>500</v>
      </c>
      <c r="H70" s="349"/>
      <c r="I70" s="349"/>
      <c r="J70" s="350">
        <f>G70</f>
        <v>500</v>
      </c>
      <c r="K70" s="759" t="s">
        <v>101</v>
      </c>
      <c r="L70" s="290" t="s">
        <v>76</v>
      </c>
    </row>
    <row r="71" spans="1:27" ht="45" hidden="1" customHeight="1" x14ac:dyDescent="0.25">
      <c r="A71" s="224" t="s">
        <v>15</v>
      </c>
      <c r="B71" s="225" t="s">
        <v>73</v>
      </c>
      <c r="C71" s="227"/>
      <c r="D71" s="228"/>
      <c r="E71" s="228"/>
      <c r="F71" s="229" t="e">
        <f>C71+D71+E71+#REF!+#REF!</f>
        <v>#REF!</v>
      </c>
      <c r="G71" s="227"/>
      <c r="H71" s="228"/>
      <c r="I71" s="228"/>
      <c r="J71" s="230" t="e">
        <f>#REF!</f>
        <v>#REF!</v>
      </c>
      <c r="K71" s="214" t="s">
        <v>51</v>
      </c>
      <c r="L71" s="231" t="s">
        <v>76</v>
      </c>
    </row>
    <row r="72" spans="1:27" s="3" customFormat="1" ht="2.25" hidden="1" customHeight="1" thickBot="1" x14ac:dyDescent="0.3">
      <c r="A72" s="232" t="s">
        <v>16</v>
      </c>
      <c r="B72" s="233" t="s">
        <v>67</v>
      </c>
      <c r="C72" s="235"/>
      <c r="D72" s="236">
        <v>1580.9570000000001</v>
      </c>
      <c r="E72" s="236"/>
      <c r="F72" s="237" t="e">
        <f>C72+D72+E72+#REF!+#REF!</f>
        <v>#REF!</v>
      </c>
      <c r="G72" s="235"/>
      <c r="H72" s="238">
        <v>2275.0148100000001</v>
      </c>
      <c r="I72" s="236"/>
      <c r="J72" s="239" t="e">
        <f>H72+#REF!+#REF!</f>
        <v>#REF!</v>
      </c>
      <c r="K72" s="256" t="s">
        <v>12</v>
      </c>
      <c r="L72" s="241" t="s">
        <v>68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9" customHeight="1" x14ac:dyDescent="0.25"/>
    <row r="74" spans="1:27" s="3" customFormat="1" ht="3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3" customFormat="1" ht="64.5" customHeight="1" x14ac:dyDescent="0.25">
      <c r="A75" s="1"/>
      <c r="B75" s="2" t="s">
        <v>209</v>
      </c>
      <c r="C75" s="2"/>
      <c r="D75" s="2"/>
      <c r="E75" s="2"/>
      <c r="F75" s="2"/>
      <c r="G75" s="2" t="s">
        <v>94</v>
      </c>
      <c r="H75" s="2"/>
      <c r="I75" s="2"/>
      <c r="J75" s="2"/>
      <c r="K75" s="2"/>
      <c r="L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</sheetData>
  <mergeCells count="49">
    <mergeCell ref="A67:A68"/>
    <mergeCell ref="K67:K68"/>
    <mergeCell ref="L67:L68"/>
    <mergeCell ref="A69:L69"/>
    <mergeCell ref="A58:L58"/>
    <mergeCell ref="A59:B60"/>
    <mergeCell ref="C59:F59"/>
    <mergeCell ref="G59:J59"/>
    <mergeCell ref="K59:K60"/>
    <mergeCell ref="L59:L60"/>
    <mergeCell ref="A46:L46"/>
    <mergeCell ref="A47:B48"/>
    <mergeCell ref="C47:F47"/>
    <mergeCell ref="G47:J47"/>
    <mergeCell ref="K47:K48"/>
    <mergeCell ref="L47:L48"/>
    <mergeCell ref="A38:L38"/>
    <mergeCell ref="A39:B40"/>
    <mergeCell ref="C39:F39"/>
    <mergeCell ref="G39:J39"/>
    <mergeCell ref="K39:K40"/>
    <mergeCell ref="L39:L40"/>
    <mergeCell ref="A12:A15"/>
    <mergeCell ref="K12:K15"/>
    <mergeCell ref="L12:L15"/>
    <mergeCell ref="A17:L17"/>
    <mergeCell ref="A18:B19"/>
    <mergeCell ref="C18:F18"/>
    <mergeCell ref="G18:J18"/>
    <mergeCell ref="K18:K19"/>
    <mergeCell ref="L18:L19"/>
    <mergeCell ref="B12:B13"/>
    <mergeCell ref="A7:A8"/>
    <mergeCell ref="K7:K8"/>
    <mergeCell ref="L7:L8"/>
    <mergeCell ref="A9:L9"/>
    <mergeCell ref="A10:B11"/>
    <mergeCell ref="C10:F10"/>
    <mergeCell ref="G10:J10"/>
    <mergeCell ref="K10:K11"/>
    <mergeCell ref="L10:L11"/>
    <mergeCell ref="A2:L2"/>
    <mergeCell ref="A3:L3"/>
    <mergeCell ref="A4:L4"/>
    <mergeCell ref="A5:B6"/>
    <mergeCell ref="C5:F5"/>
    <mergeCell ref="G5:J5"/>
    <mergeCell ref="K5:K6"/>
    <mergeCell ref="L5:L6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5" orientation="landscape" r:id="rId1"/>
  <headerFooter alignWithMargins="0"/>
  <rowBreaks count="1" manualBreakCount="1">
    <brk id="25" max="25" man="1"/>
  </rowBreaks>
  <colBreaks count="1" manualBreakCount="1">
    <brk id="23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791-BD87-4525-8CC0-D4876ED2714D}">
  <dimension ref="A1:AA80"/>
  <sheetViews>
    <sheetView view="pageBreakPreview" topLeftCell="A31" zoomScale="68" zoomScaleNormal="73" zoomScaleSheetLayoutView="68" workbookViewId="0">
      <selection activeCell="B49" sqref="A49:XFD52"/>
    </sheetView>
  </sheetViews>
  <sheetFormatPr defaultColWidth="9.140625" defaultRowHeight="15" x14ac:dyDescent="0.25"/>
  <cols>
    <col min="1" max="1" width="4.140625" style="1" customWidth="1"/>
    <col min="2" max="2" width="65.7109375" style="2" customWidth="1"/>
    <col min="3" max="3" width="11" style="2" customWidth="1"/>
    <col min="4" max="4" width="9.42578125" style="2" customWidth="1"/>
    <col min="5" max="5" width="10.42578125" style="2" customWidth="1"/>
    <col min="6" max="6" width="10.85546875" style="2" customWidth="1"/>
    <col min="7" max="7" width="11.42578125" style="2" customWidth="1"/>
    <col min="8" max="8" width="10.28515625" style="2" customWidth="1"/>
    <col min="9" max="9" width="10.5703125" style="2" customWidth="1"/>
    <col min="10" max="10" width="11.7109375" style="2" customWidth="1"/>
    <col min="11" max="11" width="16.42578125" style="2" customWidth="1"/>
    <col min="12" max="12" width="22.570312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22.7109375" style="2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7.75" customHeight="1" x14ac:dyDescent="0.25">
      <c r="A2" s="817" t="s">
        <v>5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9"/>
    </row>
    <row r="3" spans="1:26" ht="26.45" customHeight="1" thickBot="1" x14ac:dyDescent="0.3">
      <c r="A3" s="820" t="s">
        <v>107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2"/>
    </row>
    <row r="4" spans="1:26" ht="18.600000000000001" customHeight="1" thickBot="1" x14ac:dyDescent="0.3">
      <c r="A4" s="823" t="s">
        <v>17</v>
      </c>
      <c r="B4" s="824"/>
      <c r="C4" s="824"/>
      <c r="D4" s="824"/>
      <c r="E4" s="824"/>
      <c r="F4" s="824"/>
      <c r="G4" s="824"/>
      <c r="H4" s="824"/>
      <c r="I4" s="824"/>
      <c r="J4" s="824"/>
      <c r="K4" s="824"/>
      <c r="L4" s="825"/>
    </row>
    <row r="5" spans="1:26" ht="18" customHeight="1" thickBot="1" x14ac:dyDescent="0.3">
      <c r="A5" s="826"/>
      <c r="B5" s="827"/>
      <c r="C5" s="830" t="s">
        <v>3</v>
      </c>
      <c r="D5" s="831"/>
      <c r="E5" s="831"/>
      <c r="F5" s="832"/>
      <c r="G5" s="830" t="s">
        <v>11</v>
      </c>
      <c r="H5" s="831"/>
      <c r="I5" s="831"/>
      <c r="J5" s="831"/>
      <c r="K5" s="833" t="s">
        <v>4</v>
      </c>
      <c r="L5" s="835" t="s">
        <v>11</v>
      </c>
    </row>
    <row r="6" spans="1:26" ht="18.600000000000001" customHeight="1" thickBot="1" x14ac:dyDescent="0.3">
      <c r="A6" s="828"/>
      <c r="B6" s="907"/>
      <c r="C6" s="656" t="s">
        <v>104</v>
      </c>
      <c r="D6" s="373" t="s">
        <v>105</v>
      </c>
      <c r="E6" s="373" t="s">
        <v>106</v>
      </c>
      <c r="F6" s="248" t="s">
        <v>0</v>
      </c>
      <c r="G6" s="656" t="s">
        <v>104</v>
      </c>
      <c r="H6" s="373" t="s">
        <v>105</v>
      </c>
      <c r="I6" s="373" t="s">
        <v>106</v>
      </c>
      <c r="J6" s="430" t="s">
        <v>0</v>
      </c>
      <c r="K6" s="834"/>
      <c r="L6" s="836"/>
    </row>
    <row r="7" spans="1:26" ht="62.45" customHeight="1" x14ac:dyDescent="0.25">
      <c r="A7" s="837" t="s">
        <v>1</v>
      </c>
      <c r="B7" s="506" t="s">
        <v>221</v>
      </c>
      <c r="C7" s="465">
        <v>198.44</v>
      </c>
      <c r="D7" s="70"/>
      <c r="E7" s="70"/>
      <c r="F7" s="500">
        <f t="shared" ref="F7:F8" si="0">C7+D7+E7</f>
        <v>198.44</v>
      </c>
      <c r="G7" s="465">
        <v>198.44</v>
      </c>
      <c r="H7" s="465">
        <v>6527.7820000000002</v>
      </c>
      <c r="I7" s="70"/>
      <c r="J7" s="502">
        <f t="shared" ref="J7:J8" si="1">G7+H7</f>
        <v>6726.2219999999998</v>
      </c>
      <c r="K7" s="839" t="s">
        <v>162</v>
      </c>
      <c r="L7" s="909" t="s">
        <v>238</v>
      </c>
      <c r="Z7" s="721">
        <f>J7-F7</f>
        <v>6527.7820000000002</v>
      </c>
    </row>
    <row r="8" spans="1:26" ht="25.15" customHeight="1" thickBot="1" x14ac:dyDescent="0.3">
      <c r="A8" s="908"/>
      <c r="B8" s="673" t="s">
        <v>37</v>
      </c>
      <c r="C8" s="669">
        <v>198.44</v>
      </c>
      <c r="D8" s="670"/>
      <c r="E8" s="670"/>
      <c r="F8" s="671">
        <f t="shared" si="0"/>
        <v>198.44</v>
      </c>
      <c r="G8" s="669">
        <v>198.44</v>
      </c>
      <c r="H8" s="670" t="s">
        <v>222</v>
      </c>
      <c r="I8" s="670"/>
      <c r="J8" s="672">
        <f t="shared" si="1"/>
        <v>198.44</v>
      </c>
      <c r="K8" s="910"/>
      <c r="L8" s="842"/>
    </row>
    <row r="9" spans="1:26" s="169" customFormat="1" ht="15" customHeight="1" thickBot="1" x14ac:dyDescent="0.3">
      <c r="A9" s="843" t="s">
        <v>22</v>
      </c>
      <c r="B9" s="844"/>
      <c r="C9" s="844"/>
      <c r="D9" s="844"/>
      <c r="E9" s="844"/>
      <c r="F9" s="844"/>
      <c r="G9" s="844"/>
      <c r="H9" s="844"/>
      <c r="I9" s="844"/>
      <c r="J9" s="844"/>
      <c r="K9" s="844"/>
      <c r="L9" s="845"/>
      <c r="M9" s="168"/>
    </row>
    <row r="10" spans="1:26" s="169" customFormat="1" ht="18" customHeight="1" thickBot="1" x14ac:dyDescent="0.3">
      <c r="A10" s="846" t="s">
        <v>108</v>
      </c>
      <c r="B10" s="847"/>
      <c r="C10" s="846" t="s">
        <v>3</v>
      </c>
      <c r="D10" s="847"/>
      <c r="E10" s="847"/>
      <c r="F10" s="850"/>
      <c r="G10" s="851" t="s">
        <v>11</v>
      </c>
      <c r="H10" s="852"/>
      <c r="I10" s="852"/>
      <c r="J10" s="853"/>
      <c r="K10" s="847" t="s">
        <v>4</v>
      </c>
      <c r="L10" s="854" t="s">
        <v>11</v>
      </c>
      <c r="M10" s="168"/>
    </row>
    <row r="11" spans="1:26" s="169" customFormat="1" ht="15.6" customHeight="1" thickBot="1" x14ac:dyDescent="0.3">
      <c r="A11" s="848"/>
      <c r="B11" s="849"/>
      <c r="C11" s="709" t="s">
        <v>104</v>
      </c>
      <c r="D11" s="708" t="s">
        <v>105</v>
      </c>
      <c r="E11" s="708" t="s">
        <v>106</v>
      </c>
      <c r="F11" s="710" t="s">
        <v>0</v>
      </c>
      <c r="G11" s="656" t="s">
        <v>104</v>
      </c>
      <c r="H11" s="378" t="s">
        <v>105</v>
      </c>
      <c r="I11" s="373" t="s">
        <v>106</v>
      </c>
      <c r="J11" s="379" t="s">
        <v>0</v>
      </c>
      <c r="K11" s="849"/>
      <c r="L11" s="855"/>
      <c r="M11" s="168"/>
    </row>
    <row r="12" spans="1:26" s="169" customFormat="1" ht="86.25" customHeight="1" x14ac:dyDescent="0.25">
      <c r="A12" s="856" t="s">
        <v>1</v>
      </c>
      <c r="B12" s="471" t="s">
        <v>161</v>
      </c>
      <c r="C12" s="716">
        <f>C13</f>
        <v>5865.5649999999996</v>
      </c>
      <c r="D12" s="690"/>
      <c r="E12" s="690"/>
      <c r="F12" s="114">
        <f>C12+D12+E12</f>
        <v>5865.5649999999996</v>
      </c>
      <c r="G12" s="668">
        <f>G14+G13</f>
        <v>5864.8530000000001</v>
      </c>
      <c r="H12" s="717"/>
      <c r="I12" s="690"/>
      <c r="J12" s="668">
        <f>J14+J13</f>
        <v>5864.8530000000001</v>
      </c>
      <c r="K12" s="839" t="s">
        <v>160</v>
      </c>
      <c r="L12" s="841" t="s">
        <v>240</v>
      </c>
      <c r="M12" s="168"/>
      <c r="Z12" s="720">
        <f>J12-F12</f>
        <v>-0.71199999999953434</v>
      </c>
    </row>
    <row r="13" spans="1:26" s="575" customFormat="1" ht="26.25" customHeight="1" x14ac:dyDescent="0.25">
      <c r="A13" s="857"/>
      <c r="B13" s="380" t="s">
        <v>241</v>
      </c>
      <c r="C13" s="713">
        <v>5865.5649999999996</v>
      </c>
      <c r="D13" s="370"/>
      <c r="E13" s="370"/>
      <c r="F13" s="371">
        <f>C13+D13+E13</f>
        <v>5865.5649999999996</v>
      </c>
      <c r="G13" s="668">
        <v>1260.2619999999999</v>
      </c>
      <c r="H13" s="370"/>
      <c r="I13" s="377"/>
      <c r="J13" s="371">
        <f>SUM(G13:I13)</f>
        <v>1260.2619999999999</v>
      </c>
      <c r="K13" s="859"/>
      <c r="L13" s="860"/>
      <c r="M13" s="574"/>
      <c r="Z13" s="168"/>
    </row>
    <row r="14" spans="1:26" s="575" customFormat="1" ht="26.25" customHeight="1" x14ac:dyDescent="0.25">
      <c r="A14" s="857"/>
      <c r="B14" s="380" t="s">
        <v>242</v>
      </c>
      <c r="C14" s="713">
        <v>0</v>
      </c>
      <c r="D14" s="370"/>
      <c r="E14" s="370"/>
      <c r="F14" s="371"/>
      <c r="G14" s="711">
        <v>4604.5910000000003</v>
      </c>
      <c r="H14" s="370"/>
      <c r="I14" s="377"/>
      <c r="J14" s="371">
        <f>SUM(G14:I14)</f>
        <v>4604.5910000000003</v>
      </c>
      <c r="K14" s="859"/>
      <c r="L14" s="860"/>
      <c r="M14" s="574"/>
      <c r="Z14" s="168"/>
    </row>
    <row r="15" spans="1:26" s="575" customFormat="1" ht="27" customHeight="1" thickBot="1" x14ac:dyDescent="0.3">
      <c r="A15" s="905"/>
      <c r="B15" s="715" t="s">
        <v>37</v>
      </c>
      <c r="C15" s="714">
        <v>183</v>
      </c>
      <c r="D15" s="385"/>
      <c r="E15" s="385"/>
      <c r="F15" s="718">
        <f>C15+D15+E15</f>
        <v>183</v>
      </c>
      <c r="G15" s="596">
        <v>182.39400000000001</v>
      </c>
      <c r="H15" s="597"/>
      <c r="I15" s="597"/>
      <c r="J15" s="598">
        <f>SUM(G15:I15)</f>
        <v>182.39400000000001</v>
      </c>
      <c r="K15" s="910"/>
      <c r="L15" s="911"/>
      <c r="M15" s="574"/>
      <c r="Z15" s="169"/>
    </row>
    <row r="16" spans="1:26" s="575" customFormat="1" ht="82.9" hidden="1" customHeight="1" thickBot="1" x14ac:dyDescent="0.3">
      <c r="A16" s="618" t="s">
        <v>16</v>
      </c>
      <c r="B16" s="619"/>
      <c r="C16" s="712"/>
      <c r="D16" s="259"/>
      <c r="E16" s="259"/>
      <c r="F16" s="678">
        <f>C16+D16+E16</f>
        <v>0</v>
      </c>
      <c r="G16" s="553"/>
      <c r="H16" s="363"/>
      <c r="I16" s="363"/>
      <c r="J16" s="555">
        <f>SUM(G16:I16)</f>
        <v>0</v>
      </c>
      <c r="K16" s="621" t="s">
        <v>12</v>
      </c>
      <c r="L16" s="622" t="s">
        <v>141</v>
      </c>
      <c r="M16" s="574"/>
    </row>
    <row r="17" spans="1:27" s="169" customFormat="1" ht="19.899999999999999" customHeight="1" thickBot="1" x14ac:dyDescent="0.3">
      <c r="A17" s="823" t="s">
        <v>21</v>
      </c>
      <c r="B17" s="824"/>
      <c r="C17" s="824"/>
      <c r="D17" s="824"/>
      <c r="E17" s="824"/>
      <c r="F17" s="824"/>
      <c r="G17" s="824"/>
      <c r="H17" s="824"/>
      <c r="I17" s="824"/>
      <c r="J17" s="824"/>
      <c r="K17" s="824"/>
      <c r="L17" s="825"/>
      <c r="M17" s="168"/>
    </row>
    <row r="18" spans="1:27" s="169" customFormat="1" ht="18" customHeight="1" thickBot="1" x14ac:dyDescent="0.3">
      <c r="A18" s="846" t="s">
        <v>108</v>
      </c>
      <c r="B18" s="850"/>
      <c r="C18" s="847" t="s">
        <v>3</v>
      </c>
      <c r="D18" s="847"/>
      <c r="E18" s="847"/>
      <c r="F18" s="847"/>
      <c r="G18" s="846" t="s">
        <v>11</v>
      </c>
      <c r="H18" s="847"/>
      <c r="I18" s="847"/>
      <c r="J18" s="850"/>
      <c r="K18" s="861" t="s">
        <v>4</v>
      </c>
      <c r="L18" s="863" t="s">
        <v>11</v>
      </c>
      <c r="M18" s="168"/>
    </row>
    <row r="19" spans="1:27" s="169" customFormat="1" ht="20.25" customHeight="1" thickBot="1" x14ac:dyDescent="0.3">
      <c r="A19" s="848"/>
      <c r="B19" s="906"/>
      <c r="C19" s="687" t="s">
        <v>104</v>
      </c>
      <c r="D19" s="684" t="s">
        <v>105</v>
      </c>
      <c r="E19" s="684" t="s">
        <v>106</v>
      </c>
      <c r="F19" s="378" t="s">
        <v>0</v>
      </c>
      <c r="G19" s="686" t="s">
        <v>104</v>
      </c>
      <c r="H19" s="684" t="s">
        <v>105</v>
      </c>
      <c r="I19" s="684" t="s">
        <v>106</v>
      </c>
      <c r="J19" s="685" t="s">
        <v>0</v>
      </c>
      <c r="K19" s="862"/>
      <c r="L19" s="864"/>
      <c r="M19" s="168"/>
    </row>
    <row r="20" spans="1:27" s="169" customFormat="1" ht="37.9" customHeight="1" x14ac:dyDescent="0.25">
      <c r="A20" s="408" t="s">
        <v>1</v>
      </c>
      <c r="B20" s="666" t="s">
        <v>212</v>
      </c>
      <c r="C20" s="635"/>
      <c r="D20" s="70"/>
      <c r="E20" s="70"/>
      <c r="F20" s="696">
        <f>C20+D20+E20</f>
        <v>0</v>
      </c>
      <c r="G20" s="455"/>
      <c r="H20" s="70" t="s">
        <v>266</v>
      </c>
      <c r="I20" s="767">
        <v>58.673999999999999</v>
      </c>
      <c r="J20" s="114">
        <f>G20+H20+I20</f>
        <v>85.498000000000005</v>
      </c>
      <c r="K20" s="688" t="s">
        <v>188</v>
      </c>
      <c r="L20" s="413" t="s">
        <v>267</v>
      </c>
      <c r="M20" s="168"/>
      <c r="Z20" s="721">
        <f>J20-F20</f>
        <v>85.498000000000005</v>
      </c>
      <c r="AA20" s="168"/>
    </row>
    <row r="21" spans="1:27" s="169" customFormat="1" ht="37.9" customHeight="1" x14ac:dyDescent="0.25">
      <c r="A21" s="352" t="s">
        <v>15</v>
      </c>
      <c r="B21" s="666" t="s">
        <v>213</v>
      </c>
      <c r="C21" s="429"/>
      <c r="D21" s="104"/>
      <c r="E21" s="104"/>
      <c r="F21" s="696">
        <f>C21+D21+E21</f>
        <v>0</v>
      </c>
      <c r="G21" s="105"/>
      <c r="H21" s="735" t="s">
        <v>268</v>
      </c>
      <c r="I21" s="466">
        <v>42.603000000000002</v>
      </c>
      <c r="J21" s="115">
        <f t="shared" ref="J21:J25" si="2">G21+H21+I21</f>
        <v>78.177999999999997</v>
      </c>
      <c r="K21" s="688" t="s">
        <v>188</v>
      </c>
      <c r="L21" s="413" t="s">
        <v>267</v>
      </c>
      <c r="M21" s="168"/>
      <c r="Z21" s="721">
        <f t="shared" ref="Z21:Z37" si="3">J21-F21</f>
        <v>78.177999999999997</v>
      </c>
    </row>
    <row r="22" spans="1:27" s="169" customFormat="1" ht="37.9" customHeight="1" x14ac:dyDescent="0.25">
      <c r="A22" s="352" t="s">
        <v>16</v>
      </c>
      <c r="B22" s="666" t="s">
        <v>214</v>
      </c>
      <c r="C22" s="429"/>
      <c r="D22" s="104"/>
      <c r="E22" s="104"/>
      <c r="F22" s="696">
        <f t="shared" ref="F22:F25" si="4">C22+D22+E22</f>
        <v>0</v>
      </c>
      <c r="G22" s="105"/>
      <c r="H22" s="735" t="s">
        <v>269</v>
      </c>
      <c r="I22" s="465">
        <v>74.52</v>
      </c>
      <c r="J22" s="115">
        <f t="shared" si="2"/>
        <v>144.89099999999999</v>
      </c>
      <c r="K22" s="688" t="s">
        <v>188</v>
      </c>
      <c r="L22" s="413" t="s">
        <v>217</v>
      </c>
      <c r="M22" s="168"/>
      <c r="Z22" s="721">
        <f t="shared" si="3"/>
        <v>144.89099999999999</v>
      </c>
    </row>
    <row r="23" spans="1:27" s="169" customFormat="1" ht="37.9" customHeight="1" x14ac:dyDescent="0.25">
      <c r="A23" s="352" t="s">
        <v>30</v>
      </c>
      <c r="B23" s="666" t="s">
        <v>273</v>
      </c>
      <c r="C23" s="429"/>
      <c r="D23" s="104"/>
      <c r="E23" s="104"/>
      <c r="F23" s="696">
        <f t="shared" si="4"/>
        <v>0</v>
      </c>
      <c r="G23" s="105"/>
      <c r="H23" s="735" t="s">
        <v>272</v>
      </c>
      <c r="I23" s="466">
        <v>79.605999999999995</v>
      </c>
      <c r="J23" s="115">
        <f t="shared" si="2"/>
        <v>118.321</v>
      </c>
      <c r="K23" s="688" t="s">
        <v>188</v>
      </c>
      <c r="L23" s="413" t="s">
        <v>267</v>
      </c>
      <c r="M23" s="168"/>
      <c r="Z23" s="721">
        <f t="shared" si="3"/>
        <v>118.321</v>
      </c>
    </row>
    <row r="24" spans="1:27" s="169" customFormat="1" ht="37.9" customHeight="1" x14ac:dyDescent="0.25">
      <c r="A24" s="352" t="s">
        <v>31</v>
      </c>
      <c r="B24" s="666" t="s">
        <v>215</v>
      </c>
      <c r="C24" s="429"/>
      <c r="D24" s="104"/>
      <c r="E24" s="104"/>
      <c r="F24" s="696">
        <f>C24+D24+E24</f>
        <v>0</v>
      </c>
      <c r="G24" s="105"/>
      <c r="H24" s="735"/>
      <c r="I24" s="466">
        <v>71.165999999999997</v>
      </c>
      <c r="J24" s="115">
        <f t="shared" si="2"/>
        <v>71.165999999999997</v>
      </c>
      <c r="K24" s="688" t="s">
        <v>188</v>
      </c>
      <c r="L24" s="413" t="s">
        <v>217</v>
      </c>
      <c r="M24" s="168"/>
      <c r="Z24" s="721">
        <f t="shared" si="3"/>
        <v>71.165999999999997</v>
      </c>
    </row>
    <row r="25" spans="1:27" s="169" customFormat="1" ht="37.9" customHeight="1" x14ac:dyDescent="0.25">
      <c r="A25" s="352" t="s">
        <v>32</v>
      </c>
      <c r="B25" s="666" t="s">
        <v>216</v>
      </c>
      <c r="C25" s="429"/>
      <c r="D25" s="104"/>
      <c r="E25" s="104"/>
      <c r="F25" s="696">
        <f t="shared" si="4"/>
        <v>0</v>
      </c>
      <c r="G25" s="105"/>
      <c r="H25" s="735"/>
      <c r="I25" s="466">
        <v>71.302000000000007</v>
      </c>
      <c r="J25" s="115">
        <f t="shared" si="2"/>
        <v>71.302000000000007</v>
      </c>
      <c r="K25" s="688" t="s">
        <v>188</v>
      </c>
      <c r="L25" s="413" t="s">
        <v>217</v>
      </c>
      <c r="M25" s="168"/>
      <c r="Z25" s="721">
        <f t="shared" si="3"/>
        <v>71.302000000000007</v>
      </c>
    </row>
    <row r="26" spans="1:27" s="169" customFormat="1" ht="37.9" customHeight="1" x14ac:dyDescent="0.25">
      <c r="A26" s="352" t="s">
        <v>33</v>
      </c>
      <c r="B26" s="666" t="s">
        <v>270</v>
      </c>
      <c r="C26" s="104"/>
      <c r="D26" s="104"/>
      <c r="E26" s="104"/>
      <c r="F26" s="696">
        <f t="shared" ref="F26:F37" si="5">C26+D26+E26</f>
        <v>0</v>
      </c>
      <c r="G26" s="105"/>
      <c r="H26" s="735" t="s">
        <v>271</v>
      </c>
      <c r="I26" s="466">
        <v>47.588000000000001</v>
      </c>
      <c r="J26" s="115">
        <f t="shared" ref="J26:J28" si="6">SUM(G26:I26)</f>
        <v>47.588000000000001</v>
      </c>
      <c r="K26" s="688" t="s">
        <v>188</v>
      </c>
      <c r="L26" s="413" t="s">
        <v>267</v>
      </c>
      <c r="M26" s="168"/>
      <c r="Z26" s="721">
        <f t="shared" si="3"/>
        <v>47.588000000000001</v>
      </c>
    </row>
    <row r="27" spans="1:27" s="169" customFormat="1" ht="43.9" customHeight="1" x14ac:dyDescent="0.25">
      <c r="A27" s="700" t="s">
        <v>40</v>
      </c>
      <c r="B27" s="704" t="s">
        <v>232</v>
      </c>
      <c r="C27" s="91"/>
      <c r="D27" s="91"/>
      <c r="E27" s="91">
        <v>3149.8690000000001</v>
      </c>
      <c r="F27" s="696">
        <f t="shared" si="5"/>
        <v>3149.8690000000001</v>
      </c>
      <c r="G27" s="90"/>
      <c r="H27" s="120"/>
      <c r="I27" s="705">
        <v>3168.835</v>
      </c>
      <c r="J27" s="133">
        <f t="shared" si="6"/>
        <v>3168.835</v>
      </c>
      <c r="K27" s="688" t="s">
        <v>233</v>
      </c>
      <c r="L27" s="701" t="s">
        <v>234</v>
      </c>
      <c r="M27" s="168"/>
      <c r="Z27" s="721">
        <f t="shared" si="3"/>
        <v>18.965999999999894</v>
      </c>
      <c r="AA27" s="168">
        <f>F27-J27</f>
        <v>-18.965999999999894</v>
      </c>
    </row>
    <row r="28" spans="1:27" s="169" customFormat="1" ht="43.9" customHeight="1" x14ac:dyDescent="0.25">
      <c r="A28" s="702" t="s">
        <v>41</v>
      </c>
      <c r="B28" s="666" t="s">
        <v>235</v>
      </c>
      <c r="C28" s="91">
        <v>55.058</v>
      </c>
      <c r="D28" s="91"/>
      <c r="E28" s="91"/>
      <c r="F28" s="696">
        <f t="shared" si="5"/>
        <v>55.058</v>
      </c>
      <c r="G28" s="90">
        <v>57.688000000000002</v>
      </c>
      <c r="H28" s="120"/>
      <c r="I28" s="705"/>
      <c r="J28" s="133">
        <f t="shared" si="6"/>
        <v>57.688000000000002</v>
      </c>
      <c r="K28" s="688" t="s">
        <v>236</v>
      </c>
      <c r="L28" s="703" t="s">
        <v>237</v>
      </c>
      <c r="M28" s="168"/>
      <c r="Z28" s="721">
        <f t="shared" si="3"/>
        <v>2.6300000000000026</v>
      </c>
      <c r="AA28" s="168">
        <f>C28-G28</f>
        <v>-2.6300000000000026</v>
      </c>
    </row>
    <row r="29" spans="1:27" s="169" customFormat="1" ht="43.9" customHeight="1" x14ac:dyDescent="0.25">
      <c r="A29" s="719" t="s">
        <v>42</v>
      </c>
      <c r="B29" s="704" t="s">
        <v>243</v>
      </c>
      <c r="C29" s="91"/>
      <c r="D29" s="91"/>
      <c r="E29" s="91"/>
      <c r="F29" s="696">
        <f t="shared" si="5"/>
        <v>0</v>
      </c>
      <c r="G29" s="90"/>
      <c r="H29" s="725">
        <v>113.38200000000001</v>
      </c>
      <c r="I29" s="705"/>
      <c r="J29" s="133">
        <f>SUM(G29:I29)</f>
        <v>113.38200000000001</v>
      </c>
      <c r="K29" s="688" t="s">
        <v>236</v>
      </c>
      <c r="L29" s="413" t="s">
        <v>244</v>
      </c>
      <c r="M29" s="168"/>
      <c r="Z29" s="721">
        <f t="shared" si="3"/>
        <v>113.38200000000001</v>
      </c>
      <c r="AA29" s="168"/>
    </row>
    <row r="30" spans="1:27" s="169" customFormat="1" ht="95.25" customHeight="1" x14ac:dyDescent="0.25">
      <c r="A30" s="352" t="s">
        <v>43</v>
      </c>
      <c r="B30" s="666" t="s">
        <v>224</v>
      </c>
      <c r="C30" s="104">
        <v>100.539</v>
      </c>
      <c r="D30" s="104"/>
      <c r="E30" s="104"/>
      <c r="F30" s="696">
        <f t="shared" si="5"/>
        <v>100.539</v>
      </c>
      <c r="G30" s="105"/>
      <c r="H30" s="735"/>
      <c r="I30" s="466"/>
      <c r="J30" s="115">
        <f t="shared" ref="J30:J37" si="7">SUM(G30:I30)</f>
        <v>0</v>
      </c>
      <c r="K30" s="688" t="s">
        <v>160</v>
      </c>
      <c r="L30" s="413" t="s">
        <v>225</v>
      </c>
      <c r="M30" s="168"/>
      <c r="Z30" s="721">
        <f t="shared" si="3"/>
        <v>-100.539</v>
      </c>
      <c r="AA30" s="168"/>
    </row>
    <row r="31" spans="1:27" s="169" customFormat="1" ht="39" customHeight="1" x14ac:dyDescent="0.25">
      <c r="A31" s="352" t="s">
        <v>260</v>
      </c>
      <c r="B31" s="666" t="s">
        <v>263</v>
      </c>
      <c r="C31" s="104"/>
      <c r="D31" s="104"/>
      <c r="E31" s="104"/>
      <c r="F31" s="696">
        <f t="shared" si="5"/>
        <v>0</v>
      </c>
      <c r="G31" s="105"/>
      <c r="H31" s="466">
        <v>228.059</v>
      </c>
      <c r="I31" s="466"/>
      <c r="J31" s="115">
        <f t="shared" si="7"/>
        <v>228.059</v>
      </c>
      <c r="K31" s="688" t="s">
        <v>236</v>
      </c>
      <c r="L31" s="413" t="s">
        <v>244</v>
      </c>
      <c r="M31" s="168"/>
      <c r="Z31" s="721">
        <f t="shared" si="3"/>
        <v>228.059</v>
      </c>
      <c r="AA31" s="168"/>
    </row>
    <row r="32" spans="1:27" s="169" customFormat="1" ht="39" customHeight="1" x14ac:dyDescent="0.25">
      <c r="A32" s="352" t="s">
        <v>261</v>
      </c>
      <c r="B32" s="666" t="s">
        <v>264</v>
      </c>
      <c r="C32" s="104"/>
      <c r="D32" s="104"/>
      <c r="E32" s="104"/>
      <c r="F32" s="696">
        <f t="shared" si="5"/>
        <v>0</v>
      </c>
      <c r="G32" s="105"/>
      <c r="H32" s="466">
        <v>65.506</v>
      </c>
      <c r="I32" s="466"/>
      <c r="J32" s="115">
        <f t="shared" si="7"/>
        <v>65.506</v>
      </c>
      <c r="K32" s="688" t="s">
        <v>236</v>
      </c>
      <c r="L32" s="413" t="s">
        <v>244</v>
      </c>
      <c r="M32" s="168"/>
      <c r="Z32" s="721">
        <f t="shared" si="3"/>
        <v>65.506</v>
      </c>
      <c r="AA32" s="168"/>
    </row>
    <row r="33" spans="1:27" s="169" customFormat="1" ht="39" customHeight="1" x14ac:dyDescent="0.25">
      <c r="A33" s="352" t="s">
        <v>262</v>
      </c>
      <c r="B33" s="666" t="s">
        <v>265</v>
      </c>
      <c r="C33" s="104"/>
      <c r="D33" s="104"/>
      <c r="E33" s="104"/>
      <c r="F33" s="696">
        <f t="shared" si="5"/>
        <v>0</v>
      </c>
      <c r="G33" s="105"/>
      <c r="H33" s="466">
        <v>24.684999999999999</v>
      </c>
      <c r="I33" s="466"/>
      <c r="J33" s="115">
        <f t="shared" si="7"/>
        <v>24.684999999999999</v>
      </c>
      <c r="K33" s="688" t="s">
        <v>236</v>
      </c>
      <c r="L33" s="413" t="s">
        <v>244</v>
      </c>
      <c r="M33" s="168"/>
      <c r="Z33" s="721">
        <f t="shared" si="3"/>
        <v>24.684999999999999</v>
      </c>
      <c r="AA33" s="168"/>
    </row>
    <row r="34" spans="1:27" s="169" customFormat="1" ht="43.9" customHeight="1" x14ac:dyDescent="0.25">
      <c r="A34" s="735" t="s">
        <v>274</v>
      </c>
      <c r="B34" s="666" t="s">
        <v>275</v>
      </c>
      <c r="C34" s="104"/>
      <c r="D34" s="104"/>
      <c r="E34" s="104"/>
      <c r="F34" s="696">
        <f t="shared" si="5"/>
        <v>0</v>
      </c>
      <c r="G34" s="105"/>
      <c r="H34" s="766">
        <v>21.893000000000001</v>
      </c>
      <c r="I34" s="466"/>
      <c r="J34" s="115">
        <f t="shared" si="7"/>
        <v>21.893000000000001</v>
      </c>
      <c r="K34" s="688" t="s">
        <v>188</v>
      </c>
      <c r="L34" s="413" t="s">
        <v>244</v>
      </c>
      <c r="M34" s="168"/>
      <c r="Z34" s="721">
        <f t="shared" si="3"/>
        <v>21.893000000000001</v>
      </c>
      <c r="AA34" s="168"/>
    </row>
    <row r="35" spans="1:27" s="169" customFormat="1" ht="43.9" customHeight="1" x14ac:dyDescent="0.25">
      <c r="A35" s="735" t="s">
        <v>277</v>
      </c>
      <c r="B35" s="666" t="s">
        <v>276</v>
      </c>
      <c r="C35" s="104"/>
      <c r="D35" s="104"/>
      <c r="E35" s="104"/>
      <c r="F35" s="696">
        <f t="shared" si="5"/>
        <v>0</v>
      </c>
      <c r="G35" s="105"/>
      <c r="H35" s="766">
        <v>41.125999999999998</v>
      </c>
      <c r="I35" s="466"/>
      <c r="J35" s="115">
        <f t="shared" si="7"/>
        <v>41.125999999999998</v>
      </c>
      <c r="K35" s="688" t="s">
        <v>188</v>
      </c>
      <c r="L35" s="413" t="s">
        <v>244</v>
      </c>
      <c r="M35" s="168"/>
      <c r="Z35" s="721">
        <f t="shared" si="3"/>
        <v>41.125999999999998</v>
      </c>
      <c r="AA35" s="168"/>
    </row>
    <row r="36" spans="1:27" s="169" customFormat="1" ht="43.9" customHeight="1" x14ac:dyDescent="0.25">
      <c r="A36" s="735" t="s">
        <v>278</v>
      </c>
      <c r="B36" s="666" t="s">
        <v>279</v>
      </c>
      <c r="C36" s="104"/>
      <c r="D36" s="104"/>
      <c r="E36" s="104"/>
      <c r="F36" s="696">
        <f t="shared" ref="F36" si="8">C36+D36+E36</f>
        <v>0</v>
      </c>
      <c r="G36" s="105"/>
      <c r="H36" s="766">
        <v>58.793999999999997</v>
      </c>
      <c r="I36" s="466"/>
      <c r="J36" s="115">
        <f t="shared" ref="J36" si="9">SUM(G36:I36)</f>
        <v>58.793999999999997</v>
      </c>
      <c r="K36" s="688" t="s">
        <v>188</v>
      </c>
      <c r="L36" s="736" t="s">
        <v>244</v>
      </c>
      <c r="M36" s="168"/>
      <c r="Z36" s="721">
        <f t="shared" si="3"/>
        <v>58.793999999999997</v>
      </c>
      <c r="AA36" s="168"/>
    </row>
    <row r="37" spans="1:27" s="169" customFormat="1" ht="43.9" customHeight="1" x14ac:dyDescent="0.25">
      <c r="A37" s="735" t="s">
        <v>280</v>
      </c>
      <c r="B37" s="666" t="s">
        <v>281</v>
      </c>
      <c r="C37" s="104"/>
      <c r="D37" s="104"/>
      <c r="E37" s="104"/>
      <c r="F37" s="696">
        <f t="shared" si="5"/>
        <v>0</v>
      </c>
      <c r="G37" s="105">
        <v>86.983999999999995</v>
      </c>
      <c r="H37" s="766">
        <v>171.29900000000001</v>
      </c>
      <c r="I37" s="466"/>
      <c r="J37" s="115">
        <f t="shared" si="7"/>
        <v>258.28300000000002</v>
      </c>
      <c r="K37" s="688" t="s">
        <v>188</v>
      </c>
      <c r="L37" s="736" t="s">
        <v>244</v>
      </c>
      <c r="M37" s="168"/>
      <c r="Z37" s="721">
        <f t="shared" si="3"/>
        <v>258.28300000000002</v>
      </c>
      <c r="AA37" s="168"/>
    </row>
    <row r="38" spans="1:27" s="169" customFormat="1" ht="33" hidden="1" customHeight="1" thickBot="1" x14ac:dyDescent="0.3">
      <c r="A38" s="865" t="s">
        <v>152</v>
      </c>
      <c r="B38" s="866"/>
      <c r="C38" s="866"/>
      <c r="D38" s="866"/>
      <c r="E38" s="866"/>
      <c r="F38" s="866"/>
      <c r="G38" s="866"/>
      <c r="H38" s="866"/>
      <c r="I38" s="866"/>
      <c r="J38" s="866"/>
      <c r="K38" s="866"/>
      <c r="L38" s="867"/>
      <c r="M38" s="168"/>
    </row>
    <row r="39" spans="1:27" s="169" customFormat="1" ht="30.75" hidden="1" customHeight="1" thickBot="1" x14ac:dyDescent="0.3">
      <c r="A39" s="868" t="s">
        <v>108</v>
      </c>
      <c r="B39" s="869"/>
      <c r="C39" s="868" t="s">
        <v>3</v>
      </c>
      <c r="D39" s="869"/>
      <c r="E39" s="869"/>
      <c r="F39" s="872"/>
      <c r="G39" s="869" t="s">
        <v>11</v>
      </c>
      <c r="H39" s="869"/>
      <c r="I39" s="869"/>
      <c r="J39" s="869"/>
      <c r="K39" s="873" t="s">
        <v>4</v>
      </c>
      <c r="L39" s="875" t="s">
        <v>11</v>
      </c>
      <c r="M39" s="168"/>
    </row>
    <row r="40" spans="1:27" s="169" customFormat="1" ht="32.25" hidden="1" customHeight="1" thickBot="1" x14ac:dyDescent="0.3">
      <c r="A40" s="870"/>
      <c r="B40" s="871"/>
      <c r="C40" s="660" t="s">
        <v>104</v>
      </c>
      <c r="D40" s="658" t="s">
        <v>105</v>
      </c>
      <c r="E40" s="658" t="s">
        <v>106</v>
      </c>
      <c r="F40" s="659" t="s">
        <v>0</v>
      </c>
      <c r="G40" s="661" t="s">
        <v>104</v>
      </c>
      <c r="H40" s="658" t="s">
        <v>105</v>
      </c>
      <c r="I40" s="658" t="s">
        <v>106</v>
      </c>
      <c r="J40" s="579" t="s">
        <v>0</v>
      </c>
      <c r="K40" s="874"/>
      <c r="L40" s="876"/>
      <c r="M40" s="168"/>
    </row>
    <row r="41" spans="1:27" s="169" customFormat="1" ht="40.5" hidden="1" customHeight="1" thickBot="1" x14ac:dyDescent="0.3">
      <c r="A41" s="674" t="s">
        <v>1</v>
      </c>
      <c r="B41" s="665" t="s">
        <v>204</v>
      </c>
      <c r="C41" s="675"/>
      <c r="D41" s="676"/>
      <c r="E41" s="676"/>
      <c r="F41" s="677">
        <f t="shared" ref="F41" si="10">SUM(C41:E41)</f>
        <v>0</v>
      </c>
      <c r="G41" s="261"/>
      <c r="H41" s="262"/>
      <c r="I41" s="262"/>
      <c r="J41" s="678">
        <f>G41+H41+I41</f>
        <v>0</v>
      </c>
      <c r="K41" s="662" t="s">
        <v>51</v>
      </c>
      <c r="L41" s="664" t="s">
        <v>183</v>
      </c>
      <c r="M41" s="168"/>
    </row>
    <row r="42" spans="1:27" s="575" customFormat="1" ht="28.5" hidden="1" customHeight="1" x14ac:dyDescent="0.25">
      <c r="A42" s="653" t="s">
        <v>15</v>
      </c>
      <c r="B42" s="643" t="s">
        <v>154</v>
      </c>
      <c r="C42" s="615"/>
      <c r="D42" s="297"/>
      <c r="E42" s="297"/>
      <c r="F42" s="644"/>
      <c r="G42" s="650">
        <v>22.87</v>
      </c>
      <c r="H42" s="295"/>
      <c r="I42" s="295"/>
      <c r="J42" s="585">
        <f t="shared" ref="J42:J45" si="11">SUM(G42:I42)</f>
        <v>22.87</v>
      </c>
      <c r="K42" s="654" t="s">
        <v>51</v>
      </c>
      <c r="L42" s="655" t="s">
        <v>14</v>
      </c>
      <c r="M42" s="574"/>
    </row>
    <row r="43" spans="1:27" s="575" customFormat="1" ht="26.25" hidden="1" customHeight="1" x14ac:dyDescent="0.25">
      <c r="A43" s="527" t="s">
        <v>16</v>
      </c>
      <c r="B43" s="560" t="s">
        <v>155</v>
      </c>
      <c r="C43" s="344"/>
      <c r="D43" s="292"/>
      <c r="E43" s="292"/>
      <c r="F43" s="345"/>
      <c r="G43" s="529">
        <v>22.87</v>
      </c>
      <c r="H43" s="278"/>
      <c r="I43" s="278"/>
      <c r="J43" s="347">
        <f t="shared" si="11"/>
        <v>22.87</v>
      </c>
      <c r="K43" s="531" t="s">
        <v>51</v>
      </c>
      <c r="L43" s="532" t="s">
        <v>14</v>
      </c>
      <c r="M43" s="574"/>
    </row>
    <row r="44" spans="1:27" s="575" customFormat="1" ht="21.75" hidden="1" customHeight="1" x14ac:dyDescent="0.25">
      <c r="A44" s="527" t="s">
        <v>30</v>
      </c>
      <c r="B44" s="560" t="s">
        <v>156</v>
      </c>
      <c r="C44" s="344"/>
      <c r="D44" s="292"/>
      <c r="E44" s="292"/>
      <c r="F44" s="345"/>
      <c r="G44" s="529">
        <v>22.87</v>
      </c>
      <c r="H44" s="278"/>
      <c r="I44" s="278"/>
      <c r="J44" s="347">
        <f t="shared" si="11"/>
        <v>22.87</v>
      </c>
      <c r="K44" s="531" t="s">
        <v>51</v>
      </c>
      <c r="L44" s="532" t="s">
        <v>14</v>
      </c>
      <c r="M44" s="574"/>
    </row>
    <row r="45" spans="1:27" s="575" customFormat="1" ht="25.5" hidden="1" customHeight="1" thickBot="1" x14ac:dyDescent="0.3">
      <c r="A45" s="549" t="s">
        <v>31</v>
      </c>
      <c r="B45" s="561" t="s">
        <v>157</v>
      </c>
      <c r="C45" s="553"/>
      <c r="D45" s="363"/>
      <c r="E45" s="363"/>
      <c r="F45" s="562"/>
      <c r="G45" s="551">
        <v>22.87</v>
      </c>
      <c r="H45" s="362"/>
      <c r="I45" s="362"/>
      <c r="J45" s="563">
        <f t="shared" si="11"/>
        <v>22.87</v>
      </c>
      <c r="K45" s="556" t="s">
        <v>51</v>
      </c>
      <c r="L45" s="564" t="s">
        <v>14</v>
      </c>
      <c r="M45" s="574"/>
    </row>
    <row r="46" spans="1:27" s="575" customFormat="1" ht="20.45" customHeight="1" thickBot="1" x14ac:dyDescent="0.3">
      <c r="A46" s="877" t="s">
        <v>10</v>
      </c>
      <c r="B46" s="878"/>
      <c r="C46" s="878"/>
      <c r="D46" s="878"/>
      <c r="E46" s="878"/>
      <c r="F46" s="878"/>
      <c r="G46" s="878"/>
      <c r="H46" s="878"/>
      <c r="I46" s="878"/>
      <c r="J46" s="878"/>
      <c r="K46" s="878"/>
      <c r="L46" s="879"/>
      <c r="M46" s="574"/>
      <c r="Z46" s="169"/>
    </row>
    <row r="47" spans="1:27" s="575" customFormat="1" ht="16.5" customHeight="1" thickBot="1" x14ac:dyDescent="0.3">
      <c r="A47" s="846" t="s">
        <v>108</v>
      </c>
      <c r="B47" s="847"/>
      <c r="C47" s="880" t="s">
        <v>3</v>
      </c>
      <c r="D47" s="881"/>
      <c r="E47" s="881"/>
      <c r="F47" s="891"/>
      <c r="G47" s="880" t="s">
        <v>11</v>
      </c>
      <c r="H47" s="881"/>
      <c r="I47" s="881"/>
      <c r="J47" s="854"/>
      <c r="K47" s="861" t="s">
        <v>4</v>
      </c>
      <c r="L47" s="863" t="s">
        <v>11</v>
      </c>
      <c r="M47" s="574"/>
      <c r="Z47" s="169"/>
    </row>
    <row r="48" spans="1:27" s="575" customFormat="1" ht="16.5" customHeight="1" thickBot="1" x14ac:dyDescent="0.3">
      <c r="A48" s="896"/>
      <c r="B48" s="849"/>
      <c r="C48" s="663" t="s">
        <v>104</v>
      </c>
      <c r="D48" s="667" t="s">
        <v>105</v>
      </c>
      <c r="E48" s="667" t="s">
        <v>106</v>
      </c>
      <c r="F48" s="378" t="s">
        <v>0</v>
      </c>
      <c r="G48" s="728" t="s">
        <v>104</v>
      </c>
      <c r="H48" s="726" t="s">
        <v>105</v>
      </c>
      <c r="I48" s="726" t="s">
        <v>106</v>
      </c>
      <c r="J48" s="727" t="s">
        <v>0</v>
      </c>
      <c r="K48" s="897"/>
      <c r="L48" s="898"/>
      <c r="M48" s="574"/>
      <c r="Z48" s="169"/>
    </row>
    <row r="49" spans="1:27" s="575" customFormat="1" ht="51.6" customHeight="1" x14ac:dyDescent="0.25">
      <c r="A49" s="899" t="s">
        <v>1</v>
      </c>
      <c r="B49" s="680" t="s">
        <v>67</v>
      </c>
      <c r="C49" s="681">
        <f>C50+C51+C52+C53</f>
        <v>31150.886999999999</v>
      </c>
      <c r="D49" s="370"/>
      <c r="E49" s="370"/>
      <c r="F49" s="737">
        <f>C49+D49+E49</f>
        <v>31150.886999999999</v>
      </c>
      <c r="G49" s="738">
        <f>G50+G51+G52+G53</f>
        <v>0</v>
      </c>
      <c r="H49" s="681">
        <f t="shared" ref="H49:I49" si="12">H50+H51+H52+H53</f>
        <v>0</v>
      </c>
      <c r="I49" s="681">
        <f t="shared" si="12"/>
        <v>31150.886999999999</v>
      </c>
      <c r="J49" s="739">
        <f>J50+J51+J52+J53</f>
        <v>31150.886999999999</v>
      </c>
      <c r="K49" s="900" t="s">
        <v>160</v>
      </c>
      <c r="L49" s="901" t="s">
        <v>223</v>
      </c>
      <c r="M49" s="574"/>
      <c r="Z49" s="723"/>
      <c r="AA49" s="695" t="s">
        <v>227</v>
      </c>
    </row>
    <row r="50" spans="1:27" s="575" customFormat="1" ht="47.45" hidden="1" customHeight="1" x14ac:dyDescent="0.25">
      <c r="A50" s="899"/>
      <c r="B50" s="568" t="s">
        <v>124</v>
      </c>
      <c r="C50" s="694"/>
      <c r="D50" s="292"/>
      <c r="E50" s="292"/>
      <c r="F50" s="530">
        <f>C50+D50+E50</f>
        <v>0</v>
      </c>
      <c r="G50" s="445"/>
      <c r="H50" s="300"/>
      <c r="I50" s="107"/>
      <c r="J50" s="115">
        <f t="shared" ref="J50:J62" si="13">G50+H50+I50</f>
        <v>0</v>
      </c>
      <c r="K50" s="900"/>
      <c r="L50" s="901"/>
      <c r="M50" s="574"/>
      <c r="Z50" s="723"/>
    </row>
    <row r="51" spans="1:27" s="575" customFormat="1" ht="51.6" customHeight="1" x14ac:dyDescent="0.25">
      <c r="A51" s="899"/>
      <c r="B51" s="568" t="s">
        <v>125</v>
      </c>
      <c r="C51" s="679">
        <v>6142.6570000000002</v>
      </c>
      <c r="D51" s="91"/>
      <c r="E51" s="91"/>
      <c r="F51" s="495">
        <f t="shared" ref="F51:F62" si="14">C51+D51+E51</f>
        <v>6142.6570000000002</v>
      </c>
      <c r="G51" s="423"/>
      <c r="H51" s="418"/>
      <c r="I51" s="679">
        <v>6142.6570000000002</v>
      </c>
      <c r="J51" s="115">
        <f t="shared" si="13"/>
        <v>6142.6570000000002</v>
      </c>
      <c r="K51" s="900"/>
      <c r="L51" s="901"/>
      <c r="M51" s="574"/>
      <c r="Z51" s="723"/>
    </row>
    <row r="52" spans="1:27" s="575" customFormat="1" ht="48.6" customHeight="1" x14ac:dyDescent="0.25">
      <c r="A52" s="899"/>
      <c r="B52" s="568" t="s">
        <v>126</v>
      </c>
      <c r="C52" s="679">
        <v>3312.3580000000002</v>
      </c>
      <c r="D52" s="104"/>
      <c r="E52" s="104"/>
      <c r="F52" s="495">
        <f t="shared" si="14"/>
        <v>3312.3580000000002</v>
      </c>
      <c r="G52" s="423"/>
      <c r="H52" s="418"/>
      <c r="I52" s="679">
        <v>3312.3580000000002</v>
      </c>
      <c r="J52" s="115">
        <f t="shared" si="13"/>
        <v>3312.3580000000002</v>
      </c>
      <c r="K52" s="900"/>
      <c r="L52" s="901"/>
      <c r="M52" s="574"/>
      <c r="Z52" s="723"/>
    </row>
    <row r="53" spans="1:27" s="575" customFormat="1" ht="46.9" customHeight="1" x14ac:dyDescent="0.25">
      <c r="A53" s="899"/>
      <c r="B53" s="706" t="s">
        <v>127</v>
      </c>
      <c r="C53" s="682">
        <v>21695.871999999999</v>
      </c>
      <c r="D53" s="91"/>
      <c r="E53" s="91"/>
      <c r="F53" s="123">
        <f t="shared" si="14"/>
        <v>21695.871999999999</v>
      </c>
      <c r="G53" s="740"/>
      <c r="H53" s="683"/>
      <c r="I53" s="682">
        <v>21695.871999999999</v>
      </c>
      <c r="J53" s="133">
        <f t="shared" si="13"/>
        <v>21695.871999999999</v>
      </c>
      <c r="K53" s="900"/>
      <c r="L53" s="901"/>
      <c r="M53" s="574"/>
      <c r="Z53" s="723"/>
    </row>
    <row r="54" spans="1:27" s="575" customFormat="1" ht="46.9" customHeight="1" x14ac:dyDescent="0.25">
      <c r="A54" s="412" t="s">
        <v>15</v>
      </c>
      <c r="B54" s="765" t="s">
        <v>249</v>
      </c>
      <c r="C54" s="746">
        <v>0</v>
      </c>
      <c r="D54" s="91"/>
      <c r="E54" s="91"/>
      <c r="F54" s="123">
        <f t="shared" si="14"/>
        <v>0</v>
      </c>
      <c r="G54" s="743">
        <v>37.049999999999997</v>
      </c>
      <c r="H54" s="683"/>
      <c r="I54" s="682"/>
      <c r="J54" s="133">
        <f t="shared" si="13"/>
        <v>37.049999999999997</v>
      </c>
      <c r="K54" s="688" t="s">
        <v>258</v>
      </c>
      <c r="L54" s="413" t="s">
        <v>259</v>
      </c>
      <c r="M54" s="574"/>
      <c r="Z54" s="723"/>
    </row>
    <row r="55" spans="1:27" s="575" customFormat="1" ht="46.9" customHeight="1" x14ac:dyDescent="0.25">
      <c r="A55" s="412" t="s">
        <v>16</v>
      </c>
      <c r="B55" s="765" t="s">
        <v>250</v>
      </c>
      <c r="C55" s="746">
        <v>0</v>
      </c>
      <c r="D55" s="91"/>
      <c r="E55" s="91"/>
      <c r="F55" s="123">
        <f t="shared" si="14"/>
        <v>0</v>
      </c>
      <c r="G55" s="744">
        <v>50.898000000000003</v>
      </c>
      <c r="H55" s="683"/>
      <c r="I55" s="682"/>
      <c r="J55" s="133">
        <f t="shared" si="13"/>
        <v>50.898000000000003</v>
      </c>
      <c r="K55" s="688" t="s">
        <v>258</v>
      </c>
      <c r="L55" s="413" t="s">
        <v>259</v>
      </c>
      <c r="M55" s="574"/>
      <c r="Z55" s="723"/>
    </row>
    <row r="56" spans="1:27" s="575" customFormat="1" ht="46.9" customHeight="1" x14ac:dyDescent="0.25">
      <c r="A56" s="412" t="s">
        <v>30</v>
      </c>
      <c r="B56" s="765" t="s">
        <v>251</v>
      </c>
      <c r="C56" s="746">
        <v>0</v>
      </c>
      <c r="D56" s="91"/>
      <c r="E56" s="91"/>
      <c r="F56" s="123">
        <f t="shared" si="14"/>
        <v>0</v>
      </c>
      <c r="G56" s="743">
        <v>118.39</v>
      </c>
      <c r="H56" s="683"/>
      <c r="I56" s="682"/>
      <c r="J56" s="133">
        <f t="shared" si="13"/>
        <v>118.39</v>
      </c>
      <c r="K56" s="688" t="s">
        <v>258</v>
      </c>
      <c r="L56" s="413" t="s">
        <v>259</v>
      </c>
      <c r="M56" s="574"/>
      <c r="Z56" s="723"/>
    </row>
    <row r="57" spans="1:27" s="575" customFormat="1" ht="46.9" customHeight="1" x14ac:dyDescent="0.25">
      <c r="A57" s="412" t="s">
        <v>31</v>
      </c>
      <c r="B57" s="765" t="s">
        <v>252</v>
      </c>
      <c r="C57" s="746">
        <v>0</v>
      </c>
      <c r="D57" s="91"/>
      <c r="E57" s="91"/>
      <c r="F57" s="123">
        <f t="shared" si="14"/>
        <v>0</v>
      </c>
      <c r="G57" s="744">
        <v>6.1079999999999997</v>
      </c>
      <c r="H57" s="683"/>
      <c r="I57" s="682"/>
      <c r="J57" s="133">
        <f t="shared" si="13"/>
        <v>6.1079999999999997</v>
      </c>
      <c r="K57" s="688" t="s">
        <v>258</v>
      </c>
      <c r="L57" s="413" t="s">
        <v>259</v>
      </c>
      <c r="M57" s="574"/>
      <c r="Z57" s="723"/>
    </row>
    <row r="58" spans="1:27" s="169" customFormat="1" ht="46.9" customHeight="1" x14ac:dyDescent="0.25">
      <c r="A58" s="412" t="s">
        <v>32</v>
      </c>
      <c r="B58" s="765" t="s">
        <v>253</v>
      </c>
      <c r="C58" s="746">
        <v>0</v>
      </c>
      <c r="D58" s="104"/>
      <c r="E58" s="104"/>
      <c r="F58" s="123">
        <f t="shared" si="14"/>
        <v>0</v>
      </c>
      <c r="G58" s="744">
        <v>199.429</v>
      </c>
      <c r="H58" s="418"/>
      <c r="I58" s="679"/>
      <c r="J58" s="133">
        <f t="shared" si="13"/>
        <v>199.429</v>
      </c>
      <c r="K58" s="688" t="s">
        <v>258</v>
      </c>
      <c r="L58" s="413" t="s">
        <v>259</v>
      </c>
      <c r="M58" s="168"/>
    </row>
    <row r="59" spans="1:27" s="575" customFormat="1" ht="46.9" customHeight="1" x14ac:dyDescent="0.25">
      <c r="A59" s="412" t="s">
        <v>33</v>
      </c>
      <c r="B59" s="765" t="s">
        <v>254</v>
      </c>
      <c r="C59" s="746">
        <v>0</v>
      </c>
      <c r="D59" s="104"/>
      <c r="E59" s="104"/>
      <c r="F59" s="123">
        <f t="shared" si="14"/>
        <v>0</v>
      </c>
      <c r="G59" s="744">
        <v>19.294</v>
      </c>
      <c r="H59" s="418"/>
      <c r="I59" s="679"/>
      <c r="J59" s="133">
        <f t="shared" si="13"/>
        <v>19.294</v>
      </c>
      <c r="K59" s="688" t="s">
        <v>258</v>
      </c>
      <c r="L59" s="413" t="s">
        <v>259</v>
      </c>
      <c r="M59" s="574"/>
      <c r="Z59" s="723"/>
    </row>
    <row r="60" spans="1:27" s="575" customFormat="1" ht="46.9" customHeight="1" x14ac:dyDescent="0.25">
      <c r="A60" s="412" t="s">
        <v>40</v>
      </c>
      <c r="B60" s="243" t="s">
        <v>255</v>
      </c>
      <c r="C60" s="746">
        <v>0</v>
      </c>
      <c r="D60" s="104"/>
      <c r="E60" s="104"/>
      <c r="F60" s="123">
        <f t="shared" si="14"/>
        <v>0</v>
      </c>
      <c r="G60" s="744">
        <v>13.289</v>
      </c>
      <c r="H60" s="418"/>
      <c r="I60" s="679"/>
      <c r="J60" s="133">
        <f t="shared" si="13"/>
        <v>13.289</v>
      </c>
      <c r="K60" s="688" t="s">
        <v>258</v>
      </c>
      <c r="L60" s="413" t="s">
        <v>259</v>
      </c>
      <c r="M60" s="574"/>
      <c r="Z60" s="723"/>
    </row>
    <row r="61" spans="1:27" s="575" customFormat="1" ht="46.9" customHeight="1" x14ac:dyDescent="0.25">
      <c r="A61" s="412" t="s">
        <v>41</v>
      </c>
      <c r="B61" s="243" t="s">
        <v>256</v>
      </c>
      <c r="C61" s="746">
        <v>0</v>
      </c>
      <c r="D61" s="104"/>
      <c r="E61" s="104"/>
      <c r="F61" s="123">
        <f t="shared" si="14"/>
        <v>0</v>
      </c>
      <c r="G61" s="744">
        <v>16.404</v>
      </c>
      <c r="H61" s="418"/>
      <c r="I61" s="679"/>
      <c r="J61" s="133">
        <f t="shared" si="13"/>
        <v>16.404</v>
      </c>
      <c r="K61" s="688" t="s">
        <v>258</v>
      </c>
      <c r="L61" s="413" t="s">
        <v>259</v>
      </c>
      <c r="M61" s="574"/>
      <c r="Z61" s="723"/>
    </row>
    <row r="62" spans="1:27" s="575" customFormat="1" ht="46.9" customHeight="1" thickBot="1" x14ac:dyDescent="0.3">
      <c r="A62" s="412" t="s">
        <v>42</v>
      </c>
      <c r="B62" s="243" t="s">
        <v>257</v>
      </c>
      <c r="C62" s="746">
        <v>0</v>
      </c>
      <c r="D62" s="104"/>
      <c r="E62" s="104"/>
      <c r="F62" s="123">
        <f t="shared" si="14"/>
        <v>0</v>
      </c>
      <c r="G62" s="745">
        <v>24.841000000000001</v>
      </c>
      <c r="H62" s="741"/>
      <c r="I62" s="742"/>
      <c r="J62" s="185">
        <f t="shared" si="13"/>
        <v>24.841000000000001</v>
      </c>
      <c r="K62" s="688" t="s">
        <v>258</v>
      </c>
      <c r="L62" s="413" t="s">
        <v>259</v>
      </c>
      <c r="M62" s="574"/>
      <c r="Z62" s="723"/>
    </row>
    <row r="63" spans="1:27" ht="19.5" customHeight="1" thickBot="1" x14ac:dyDescent="0.3">
      <c r="A63" s="902" t="s">
        <v>226</v>
      </c>
      <c r="B63" s="903"/>
      <c r="C63" s="903"/>
      <c r="D63" s="903"/>
      <c r="E63" s="903"/>
      <c r="F63" s="903"/>
      <c r="G63" s="903"/>
      <c r="H63" s="903"/>
      <c r="I63" s="903"/>
      <c r="J63" s="903"/>
      <c r="K63" s="903"/>
      <c r="L63" s="904"/>
    </row>
    <row r="64" spans="1:27" s="169" customFormat="1" ht="15.6" customHeight="1" thickBot="1" x14ac:dyDescent="0.3">
      <c r="A64" s="846" t="s">
        <v>108</v>
      </c>
      <c r="B64" s="847"/>
      <c r="C64" s="880" t="s">
        <v>3</v>
      </c>
      <c r="D64" s="881"/>
      <c r="E64" s="881"/>
      <c r="F64" s="891"/>
      <c r="G64" s="880" t="s">
        <v>11</v>
      </c>
      <c r="H64" s="881"/>
      <c r="I64" s="881"/>
      <c r="J64" s="891"/>
      <c r="K64" s="892" t="s">
        <v>4</v>
      </c>
      <c r="L64" s="894" t="s">
        <v>11</v>
      </c>
      <c r="M64" s="168"/>
    </row>
    <row r="65" spans="1:27" s="169" customFormat="1" ht="15.6" customHeight="1" thickBot="1" x14ac:dyDescent="0.3">
      <c r="A65" s="848"/>
      <c r="B65" s="849"/>
      <c r="C65" s="656" t="s">
        <v>104</v>
      </c>
      <c r="D65" s="373" t="s">
        <v>105</v>
      </c>
      <c r="E65" s="373" t="s">
        <v>106</v>
      </c>
      <c r="F65" s="378" t="s">
        <v>0</v>
      </c>
      <c r="G65" s="686" t="s">
        <v>104</v>
      </c>
      <c r="H65" s="684" t="s">
        <v>105</v>
      </c>
      <c r="I65" s="684" t="s">
        <v>106</v>
      </c>
      <c r="J65" s="378" t="s">
        <v>0</v>
      </c>
      <c r="K65" s="893"/>
      <c r="L65" s="895"/>
      <c r="M65" s="168"/>
    </row>
    <row r="66" spans="1:27" s="169" customFormat="1" ht="61.9" customHeight="1" x14ac:dyDescent="0.25">
      <c r="A66" s="408" t="s">
        <v>1</v>
      </c>
      <c r="B66" s="689" t="s">
        <v>218</v>
      </c>
      <c r="C66" s="690"/>
      <c r="D66" s="690"/>
      <c r="E66" s="690"/>
      <c r="F66" s="242">
        <f>C66+D66+E66</f>
        <v>0</v>
      </c>
      <c r="G66" s="691">
        <v>579.92399999999998</v>
      </c>
      <c r="H66" s="68"/>
      <c r="I66" s="692"/>
      <c r="J66" s="242">
        <f>G66+H66+I66</f>
        <v>579.92399999999998</v>
      </c>
      <c r="K66" s="731" t="s">
        <v>220</v>
      </c>
      <c r="L66" s="729" t="s">
        <v>219</v>
      </c>
      <c r="M66" s="168"/>
      <c r="Z66" s="721">
        <f>J66-F66</f>
        <v>579.92399999999998</v>
      </c>
      <c r="AA66" s="168">
        <f>F66-J66</f>
        <v>-579.92399999999998</v>
      </c>
    </row>
    <row r="67" spans="1:27" s="169" customFormat="1" ht="67.5" customHeight="1" x14ac:dyDescent="0.25">
      <c r="A67" s="352" t="s">
        <v>15</v>
      </c>
      <c r="B67" s="697" t="s">
        <v>207</v>
      </c>
      <c r="C67" s="698"/>
      <c r="D67" s="465"/>
      <c r="E67" s="465"/>
      <c r="F67" s="502">
        <f>C67+D67+E67</f>
        <v>0</v>
      </c>
      <c r="G67" s="699"/>
      <c r="H67" s="465"/>
      <c r="I67" s="465">
        <v>174.72</v>
      </c>
      <c r="J67" s="502">
        <f>G67+H67+I67</f>
        <v>174.72</v>
      </c>
      <c r="K67" s="732" t="s">
        <v>228</v>
      </c>
      <c r="L67" s="730" t="s">
        <v>229</v>
      </c>
      <c r="M67" s="168"/>
      <c r="Z67" s="721">
        <f t="shared" ref="Z67:Z73" si="15">J67-F67</f>
        <v>174.72</v>
      </c>
      <c r="AA67" s="168">
        <f>F67-J67</f>
        <v>-174.72</v>
      </c>
    </row>
    <row r="68" spans="1:27" s="169" customFormat="1" ht="42" customHeight="1" x14ac:dyDescent="0.25">
      <c r="A68" s="707" t="s">
        <v>16</v>
      </c>
      <c r="B68" s="697" t="s">
        <v>239</v>
      </c>
      <c r="C68" s="698">
        <v>500</v>
      </c>
      <c r="D68" s="465"/>
      <c r="E68" s="465"/>
      <c r="F68" s="502">
        <f>C68+D68+E68</f>
        <v>500</v>
      </c>
      <c r="G68" s="699">
        <v>583</v>
      </c>
      <c r="H68" s="465"/>
      <c r="I68" s="465"/>
      <c r="J68" s="502">
        <f>G68+H68+I68</f>
        <v>583</v>
      </c>
      <c r="K68" s="732" t="s">
        <v>228</v>
      </c>
      <c r="L68" s="734" t="s">
        <v>237</v>
      </c>
      <c r="M68" s="168"/>
      <c r="Z68" s="721">
        <f t="shared" si="15"/>
        <v>83</v>
      </c>
      <c r="AA68" s="168">
        <f>F68-J68</f>
        <v>-83</v>
      </c>
    </row>
    <row r="69" spans="1:27" s="169" customFormat="1" ht="42" customHeight="1" x14ac:dyDescent="0.25">
      <c r="A69" s="724" t="s">
        <v>30</v>
      </c>
      <c r="B69" s="733" t="s">
        <v>245</v>
      </c>
      <c r="C69" s="698"/>
      <c r="D69" s="465"/>
      <c r="E69" s="465"/>
      <c r="F69" s="502"/>
      <c r="G69" s="699"/>
      <c r="H69" s="465">
        <v>58.731999999999999</v>
      </c>
      <c r="I69" s="465"/>
      <c r="J69" s="502">
        <f t="shared" ref="J69:J71" si="16">G69+H69+I69</f>
        <v>58.731999999999999</v>
      </c>
      <c r="K69" s="732" t="s">
        <v>228</v>
      </c>
      <c r="L69" s="730" t="s">
        <v>248</v>
      </c>
      <c r="M69" s="168"/>
      <c r="Z69" s="721"/>
      <c r="AA69" s="168"/>
    </row>
    <row r="70" spans="1:27" s="169" customFormat="1" ht="42" customHeight="1" x14ac:dyDescent="0.25">
      <c r="A70" s="724" t="s">
        <v>31</v>
      </c>
      <c r="B70" s="733" t="s">
        <v>246</v>
      </c>
      <c r="C70" s="698"/>
      <c r="D70" s="465"/>
      <c r="E70" s="465"/>
      <c r="F70" s="502"/>
      <c r="G70" s="699"/>
      <c r="H70" s="465">
        <v>43.652999999999999</v>
      </c>
      <c r="I70" s="465"/>
      <c r="J70" s="502">
        <f t="shared" si="16"/>
        <v>43.652999999999999</v>
      </c>
      <c r="K70" s="732" t="s">
        <v>228</v>
      </c>
      <c r="L70" s="730" t="s">
        <v>248</v>
      </c>
      <c r="M70" s="168"/>
      <c r="Z70" s="721"/>
      <c r="AA70" s="168"/>
    </row>
    <row r="71" spans="1:27" s="169" customFormat="1" ht="46.5" customHeight="1" x14ac:dyDescent="0.25">
      <c r="A71" s="724" t="s">
        <v>32</v>
      </c>
      <c r="B71" s="733" t="s">
        <v>247</v>
      </c>
      <c r="C71" s="698"/>
      <c r="D71" s="465"/>
      <c r="E71" s="465"/>
      <c r="F71" s="502"/>
      <c r="G71" s="699"/>
      <c r="H71" s="465">
        <v>17.648</v>
      </c>
      <c r="I71" s="465"/>
      <c r="J71" s="502">
        <f t="shared" si="16"/>
        <v>17.648</v>
      </c>
      <c r="K71" s="732" t="s">
        <v>228</v>
      </c>
      <c r="L71" s="730" t="s">
        <v>248</v>
      </c>
      <c r="M71" s="168"/>
      <c r="Z71" s="721"/>
      <c r="AA71" s="168"/>
    </row>
    <row r="72" spans="1:27" s="169" customFormat="1" ht="80.45" customHeight="1" x14ac:dyDescent="0.25">
      <c r="A72" s="882" t="s">
        <v>33</v>
      </c>
      <c r="B72" s="438" t="s">
        <v>231</v>
      </c>
      <c r="C72" s="104"/>
      <c r="D72" s="104"/>
      <c r="E72" s="104"/>
      <c r="F72" s="244">
        <f t="shared" ref="F72" si="17">C72+D72+E72</f>
        <v>0</v>
      </c>
      <c r="G72" s="105">
        <v>100.539</v>
      </c>
      <c r="H72" s="465">
        <v>3500</v>
      </c>
      <c r="I72" s="466"/>
      <c r="J72" s="244">
        <f t="shared" ref="J72" si="18">SUM(G72:I72)</f>
        <v>3600.5390000000002</v>
      </c>
      <c r="K72" s="883" t="s">
        <v>160</v>
      </c>
      <c r="L72" s="885" t="s">
        <v>230</v>
      </c>
      <c r="M72" s="168"/>
      <c r="Z72" s="722">
        <f t="shared" si="15"/>
        <v>3600.5390000000002</v>
      </c>
    </row>
    <row r="73" spans="1:27" s="169" customFormat="1" ht="21.6" customHeight="1" thickBot="1" x14ac:dyDescent="0.3">
      <c r="A73" s="858"/>
      <c r="B73" s="760" t="s">
        <v>37</v>
      </c>
      <c r="C73" s="693"/>
      <c r="D73" s="693"/>
      <c r="E73" s="693"/>
      <c r="F73" s="478">
        <f>C73+D73+E73</f>
        <v>0</v>
      </c>
      <c r="G73" s="761">
        <v>100.539</v>
      </c>
      <c r="H73" s="762"/>
      <c r="I73" s="763"/>
      <c r="J73" s="764">
        <f>G73+H73+I73</f>
        <v>100.539</v>
      </c>
      <c r="K73" s="884"/>
      <c r="L73" s="886"/>
      <c r="M73" s="168"/>
      <c r="Z73" s="722">
        <f t="shared" si="15"/>
        <v>100.539</v>
      </c>
    </row>
    <row r="74" spans="1:27" ht="29.25" hidden="1" customHeight="1" x14ac:dyDescent="0.25">
      <c r="A74" s="887" t="s">
        <v>69</v>
      </c>
      <c r="B74" s="887"/>
      <c r="C74" s="887"/>
      <c r="D74" s="887"/>
      <c r="E74" s="887"/>
      <c r="F74" s="887"/>
      <c r="G74" s="887"/>
      <c r="H74" s="887"/>
      <c r="I74" s="887"/>
      <c r="J74" s="887"/>
      <c r="K74" s="887"/>
      <c r="L74" s="887"/>
      <c r="AA74" s="3"/>
    </row>
    <row r="75" spans="1:27" ht="45" hidden="1" customHeight="1" x14ac:dyDescent="0.25">
      <c r="A75" s="228" t="s">
        <v>1</v>
      </c>
      <c r="B75" s="444" t="s">
        <v>131</v>
      </c>
      <c r="C75" s="349" t="s">
        <v>133</v>
      </c>
      <c r="D75" s="349"/>
      <c r="E75" s="349"/>
      <c r="F75" s="350">
        <v>0</v>
      </c>
      <c r="G75" s="341">
        <v>500</v>
      </c>
      <c r="H75" s="349"/>
      <c r="I75" s="349"/>
      <c r="J75" s="350">
        <f>G75</f>
        <v>500</v>
      </c>
      <c r="K75" s="657" t="s">
        <v>101</v>
      </c>
      <c r="L75" s="290" t="s">
        <v>76</v>
      </c>
    </row>
    <row r="76" spans="1:27" ht="45" hidden="1" customHeight="1" x14ac:dyDescent="0.25">
      <c r="A76" s="224" t="s">
        <v>15</v>
      </c>
      <c r="B76" s="225" t="s">
        <v>73</v>
      </c>
      <c r="C76" s="227"/>
      <c r="D76" s="228"/>
      <c r="E76" s="228"/>
      <c r="F76" s="229" t="e">
        <f>C76+D76+E76+#REF!+#REF!</f>
        <v>#REF!</v>
      </c>
      <c r="G76" s="227"/>
      <c r="H76" s="228"/>
      <c r="I76" s="228"/>
      <c r="J76" s="230" t="e">
        <f>#REF!</f>
        <v>#REF!</v>
      </c>
      <c r="K76" s="214" t="s">
        <v>51</v>
      </c>
      <c r="L76" s="231" t="s">
        <v>76</v>
      </c>
    </row>
    <row r="77" spans="1:27" s="3" customFormat="1" ht="79.5" hidden="1" customHeight="1" thickBot="1" x14ac:dyDescent="0.3">
      <c r="A77" s="232" t="s">
        <v>16</v>
      </c>
      <c r="B77" s="233" t="s">
        <v>67</v>
      </c>
      <c r="C77" s="235"/>
      <c r="D77" s="236">
        <v>1580.9570000000001</v>
      </c>
      <c r="E77" s="236"/>
      <c r="F77" s="237" t="e">
        <f>C77+D77+E77+#REF!+#REF!</f>
        <v>#REF!</v>
      </c>
      <c r="G77" s="235"/>
      <c r="H77" s="238">
        <v>2275.0148100000001</v>
      </c>
      <c r="I77" s="236"/>
      <c r="J77" s="239" t="e">
        <f>H77+#REF!+#REF!</f>
        <v>#REF!</v>
      </c>
      <c r="K77" s="256" t="s">
        <v>12</v>
      </c>
      <c r="L77" s="241" t="s">
        <v>68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9" customHeight="1" x14ac:dyDescent="0.25"/>
    <row r="79" spans="1:27" s="3" customFormat="1" ht="3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s="3" customFormat="1" ht="27" customHeight="1" x14ac:dyDescent="0.25">
      <c r="A80" s="1"/>
      <c r="B80" s="2" t="s">
        <v>209</v>
      </c>
      <c r="C80" s="2"/>
      <c r="D80" s="2"/>
      <c r="E80" s="2"/>
      <c r="F80" s="2"/>
      <c r="G80" s="2" t="s">
        <v>94</v>
      </c>
      <c r="H80" s="2"/>
      <c r="I80" s="2"/>
      <c r="J80" s="2"/>
      <c r="K80" s="2"/>
      <c r="L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</sheetData>
  <mergeCells count="51">
    <mergeCell ref="K10:K11"/>
    <mergeCell ref="L10:L11"/>
    <mergeCell ref="C18:F18"/>
    <mergeCell ref="G18:J18"/>
    <mergeCell ref="L7:L8"/>
    <mergeCell ref="K7:K8"/>
    <mergeCell ref="K18:K19"/>
    <mergeCell ref="L18:L19"/>
    <mergeCell ref="L12:L15"/>
    <mergeCell ref="K12:K15"/>
    <mergeCell ref="A12:A15"/>
    <mergeCell ref="A17:L17"/>
    <mergeCell ref="A18:B19"/>
    <mergeCell ref="A2:L2"/>
    <mergeCell ref="A3:L3"/>
    <mergeCell ref="A4:L4"/>
    <mergeCell ref="A5:B6"/>
    <mergeCell ref="C5:F5"/>
    <mergeCell ref="G5:J5"/>
    <mergeCell ref="K5:K6"/>
    <mergeCell ref="L5:L6"/>
    <mergeCell ref="A7:A8"/>
    <mergeCell ref="A9:L9"/>
    <mergeCell ref="A10:B11"/>
    <mergeCell ref="C10:F10"/>
    <mergeCell ref="G10:J10"/>
    <mergeCell ref="A74:L74"/>
    <mergeCell ref="A49:A53"/>
    <mergeCell ref="K49:K53"/>
    <mergeCell ref="L49:L53"/>
    <mergeCell ref="A63:L63"/>
    <mergeCell ref="A64:B65"/>
    <mergeCell ref="C64:F64"/>
    <mergeCell ref="G64:J64"/>
    <mergeCell ref="K64:K65"/>
    <mergeCell ref="L64:L65"/>
    <mergeCell ref="A72:A73"/>
    <mergeCell ref="K72:K73"/>
    <mergeCell ref="L72:L73"/>
    <mergeCell ref="A47:B48"/>
    <mergeCell ref="C47:F47"/>
    <mergeCell ref="G47:J47"/>
    <mergeCell ref="K47:K48"/>
    <mergeCell ref="L47:L48"/>
    <mergeCell ref="A38:L38"/>
    <mergeCell ref="A39:B40"/>
    <mergeCell ref="C39:F39"/>
    <mergeCell ref="G39:J39"/>
    <mergeCell ref="A46:L46"/>
    <mergeCell ref="K39:K40"/>
    <mergeCell ref="L39:L40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5" orientation="landscape" r:id="rId1"/>
  <headerFooter alignWithMargins="0"/>
  <rowBreaks count="1" manualBreakCount="1">
    <brk id="62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A9FC-9C5C-4F70-97C3-B8A5221C46C6}">
  <dimension ref="A1:AA65"/>
  <sheetViews>
    <sheetView view="pageBreakPreview" topLeftCell="A4" zoomScale="68" zoomScaleNormal="73" zoomScaleSheetLayoutView="68" workbookViewId="0">
      <selection activeCell="A26" sqref="A26:L26"/>
    </sheetView>
  </sheetViews>
  <sheetFormatPr defaultColWidth="9.140625" defaultRowHeight="15" x14ac:dyDescent="0.25"/>
  <cols>
    <col min="1" max="1" width="4.140625" style="1" customWidth="1"/>
    <col min="2" max="2" width="65.7109375" style="2" customWidth="1"/>
    <col min="3" max="3" width="11" style="2" customWidth="1"/>
    <col min="4" max="4" width="9.42578125" style="2" customWidth="1"/>
    <col min="5" max="5" width="10.42578125" style="2" customWidth="1"/>
    <col min="6" max="6" width="10.85546875" style="2" customWidth="1"/>
    <col min="7" max="7" width="9.140625" style="2" customWidth="1"/>
    <col min="8" max="8" width="10.28515625" style="2" customWidth="1"/>
    <col min="9" max="9" width="9.7109375" style="2" customWidth="1"/>
    <col min="10" max="10" width="11.7109375" style="2" customWidth="1"/>
    <col min="11" max="11" width="16.42578125" style="2" customWidth="1"/>
    <col min="12" max="12" width="22.570312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13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3" ht="21.6" customHeight="1" x14ac:dyDescent="0.25">
      <c r="A2" s="817" t="s">
        <v>5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9"/>
    </row>
    <row r="3" spans="1:13" ht="26.45" customHeight="1" thickBot="1" x14ac:dyDescent="0.3">
      <c r="A3" s="820" t="s">
        <v>107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2"/>
    </row>
    <row r="4" spans="1:13" ht="18.600000000000001" customHeight="1" thickBot="1" x14ac:dyDescent="0.3">
      <c r="A4" s="823" t="s">
        <v>17</v>
      </c>
      <c r="B4" s="824"/>
      <c r="C4" s="824"/>
      <c r="D4" s="824"/>
      <c r="E4" s="824"/>
      <c r="F4" s="824"/>
      <c r="G4" s="824"/>
      <c r="H4" s="824"/>
      <c r="I4" s="824"/>
      <c r="J4" s="824"/>
      <c r="K4" s="824"/>
      <c r="L4" s="825"/>
    </row>
    <row r="5" spans="1:13" ht="18" customHeight="1" thickBot="1" x14ac:dyDescent="0.3">
      <c r="A5" s="826"/>
      <c r="B5" s="827"/>
      <c r="C5" s="830" t="s">
        <v>3</v>
      </c>
      <c r="D5" s="831"/>
      <c r="E5" s="831"/>
      <c r="F5" s="832"/>
      <c r="G5" s="830" t="s">
        <v>11</v>
      </c>
      <c r="H5" s="831"/>
      <c r="I5" s="831"/>
      <c r="J5" s="831"/>
      <c r="K5" s="833" t="s">
        <v>4</v>
      </c>
      <c r="L5" s="835" t="s">
        <v>11</v>
      </c>
    </row>
    <row r="6" spans="1:13" ht="18.600000000000001" customHeight="1" thickBot="1" x14ac:dyDescent="0.3">
      <c r="A6" s="828"/>
      <c r="B6" s="907"/>
      <c r="C6" s="607" t="s">
        <v>104</v>
      </c>
      <c r="D6" s="373" t="s">
        <v>105</v>
      </c>
      <c r="E6" s="373" t="s">
        <v>106</v>
      </c>
      <c r="F6" s="248" t="s">
        <v>0</v>
      </c>
      <c r="G6" s="607" t="s">
        <v>104</v>
      </c>
      <c r="H6" s="373" t="s">
        <v>105</v>
      </c>
      <c r="I6" s="373" t="s">
        <v>106</v>
      </c>
      <c r="J6" s="430" t="s">
        <v>0</v>
      </c>
      <c r="K6" s="834"/>
      <c r="L6" s="836"/>
    </row>
    <row r="7" spans="1:13" ht="45" customHeight="1" x14ac:dyDescent="0.25">
      <c r="A7" s="631" t="s">
        <v>1</v>
      </c>
      <c r="B7" s="628" t="s">
        <v>171</v>
      </c>
      <c r="C7" s="455"/>
      <c r="D7" s="70" t="s">
        <v>172</v>
      </c>
      <c r="E7" s="70" t="s">
        <v>172</v>
      </c>
      <c r="F7" s="500">
        <f t="shared" ref="F7:F9" si="0">C7+D7+E7</f>
        <v>3094.06</v>
      </c>
      <c r="G7" s="455"/>
      <c r="H7" s="70" t="s">
        <v>173</v>
      </c>
      <c r="I7" s="70" t="s">
        <v>174</v>
      </c>
      <c r="J7" s="502">
        <f t="shared" ref="J7:J9" si="1">G7+H7</f>
        <v>1541.7940000000001</v>
      </c>
      <c r="K7" s="627" t="s">
        <v>162</v>
      </c>
      <c r="L7" s="380" t="s">
        <v>183</v>
      </c>
    </row>
    <row r="8" spans="1:13" ht="45" customHeight="1" x14ac:dyDescent="0.25">
      <c r="A8" s="634" t="s">
        <v>15</v>
      </c>
      <c r="B8" s="628" t="s">
        <v>178</v>
      </c>
      <c r="C8" s="629"/>
      <c r="D8" s="630" t="s">
        <v>179</v>
      </c>
      <c r="E8" s="630" t="s">
        <v>179</v>
      </c>
      <c r="F8" s="500">
        <f t="shared" si="0"/>
        <v>171.41800000000001</v>
      </c>
      <c r="G8" s="629"/>
      <c r="H8" s="630" t="s">
        <v>180</v>
      </c>
      <c r="I8" s="630" t="s">
        <v>181</v>
      </c>
      <c r="J8" s="502">
        <f t="shared" si="1"/>
        <v>120.364</v>
      </c>
      <c r="K8" s="627" t="s">
        <v>162</v>
      </c>
      <c r="L8" s="380" t="s">
        <v>183</v>
      </c>
    </row>
    <row r="9" spans="1:13" ht="43.15" customHeight="1" x14ac:dyDescent="0.25">
      <c r="A9" s="633" t="s">
        <v>16</v>
      </c>
      <c r="B9" s="628" t="s">
        <v>175</v>
      </c>
      <c r="C9" s="629"/>
      <c r="D9" s="630" t="s">
        <v>176</v>
      </c>
      <c r="E9" s="630" t="s">
        <v>176</v>
      </c>
      <c r="F9" s="500">
        <f t="shared" si="0"/>
        <v>756.85799999999995</v>
      </c>
      <c r="G9" s="629"/>
      <c r="H9" s="630" t="s">
        <v>177</v>
      </c>
      <c r="I9" s="630" t="s">
        <v>177</v>
      </c>
      <c r="J9" s="502">
        <f t="shared" si="1"/>
        <v>443.48399999999998</v>
      </c>
      <c r="K9" s="627" t="s">
        <v>162</v>
      </c>
      <c r="L9" s="380" t="s">
        <v>183</v>
      </c>
    </row>
    <row r="10" spans="1:13" ht="60.6" customHeight="1" x14ac:dyDescent="0.25">
      <c r="A10" s="634" t="s">
        <v>30</v>
      </c>
      <c r="B10" s="628" t="s">
        <v>164</v>
      </c>
      <c r="C10" s="498">
        <v>295.89999999999998</v>
      </c>
      <c r="D10" s="499"/>
      <c r="E10" s="499"/>
      <c r="F10" s="500">
        <f>C10+D10+E10</f>
        <v>295.89999999999998</v>
      </c>
      <c r="G10" s="498"/>
      <c r="H10" s="624">
        <v>295.89999999999998</v>
      </c>
      <c r="I10" s="499"/>
      <c r="J10" s="502">
        <f>G10+H10</f>
        <v>295.89999999999998</v>
      </c>
      <c r="K10" s="627" t="s">
        <v>162</v>
      </c>
      <c r="L10" s="380" t="s">
        <v>169</v>
      </c>
    </row>
    <row r="11" spans="1:13" s="169" customFormat="1" ht="64.150000000000006" customHeight="1" x14ac:dyDescent="0.25">
      <c r="A11" s="633" t="s">
        <v>31</v>
      </c>
      <c r="B11" s="628" t="s">
        <v>165</v>
      </c>
      <c r="C11" s="498">
        <v>125.95099999999999</v>
      </c>
      <c r="D11" s="499"/>
      <c r="E11" s="499"/>
      <c r="F11" s="500">
        <f>C11+D11+E11</f>
        <v>125.95099999999999</v>
      </c>
      <c r="G11" s="501"/>
      <c r="H11" s="499">
        <v>99.233999999999995</v>
      </c>
      <c r="I11" s="499"/>
      <c r="J11" s="502">
        <f>G11+H11+I11</f>
        <v>99.233999999999995</v>
      </c>
      <c r="K11" s="608" t="s">
        <v>162</v>
      </c>
      <c r="L11" s="380" t="s">
        <v>167</v>
      </c>
      <c r="M11" s="168"/>
    </row>
    <row r="12" spans="1:13" s="169" customFormat="1" ht="60.6" customHeight="1" x14ac:dyDescent="0.25">
      <c r="A12" s="632" t="s">
        <v>32</v>
      </c>
      <c r="B12" s="446" t="s">
        <v>163</v>
      </c>
      <c r="C12" s="460">
        <v>185.184</v>
      </c>
      <c r="D12" s="461"/>
      <c r="E12" s="461"/>
      <c r="F12" s="462">
        <f>C12+D12+E12</f>
        <v>185.184</v>
      </c>
      <c r="G12" s="460"/>
      <c r="H12" s="623">
        <v>99.68</v>
      </c>
      <c r="I12" s="461"/>
      <c r="J12" s="244">
        <f t="shared" ref="J12" si="2">G12+H12+H12</f>
        <v>199.36</v>
      </c>
      <c r="K12" s="608" t="s">
        <v>162</v>
      </c>
      <c r="L12" s="380" t="s">
        <v>168</v>
      </c>
      <c r="M12" s="168"/>
    </row>
    <row r="13" spans="1:13" s="169" customFormat="1" ht="47.45" customHeight="1" x14ac:dyDescent="0.25">
      <c r="A13" s="367" t="s">
        <v>33</v>
      </c>
      <c r="B13" s="446" t="s">
        <v>211</v>
      </c>
      <c r="C13" s="460"/>
      <c r="D13" s="623">
        <v>0</v>
      </c>
      <c r="E13" s="461"/>
      <c r="F13" s="500">
        <f>C13+D13+E13</f>
        <v>0</v>
      </c>
      <c r="G13" s="460"/>
      <c r="H13" s="623">
        <v>200.17699999999999</v>
      </c>
      <c r="I13" s="461"/>
      <c r="J13" s="502">
        <f>G13+H13</f>
        <v>200.17699999999999</v>
      </c>
      <c r="K13" s="652" t="s">
        <v>162</v>
      </c>
      <c r="L13" s="381" t="s">
        <v>208</v>
      </c>
      <c r="M13" s="168"/>
    </row>
    <row r="14" spans="1:13" s="169" customFormat="1" ht="59.45" customHeight="1" thickBot="1" x14ac:dyDescent="0.3">
      <c r="A14" s="497">
        <v>8</v>
      </c>
      <c r="B14" s="651" t="s">
        <v>210</v>
      </c>
      <c r="C14" s="498"/>
      <c r="D14" s="624">
        <v>0</v>
      </c>
      <c r="E14" s="499"/>
      <c r="F14" s="500">
        <f>C14+D14+E14</f>
        <v>0</v>
      </c>
      <c r="G14" s="498"/>
      <c r="H14" s="624">
        <v>9124.8439999999991</v>
      </c>
      <c r="I14" s="499"/>
      <c r="J14" s="502">
        <f>G14+H14</f>
        <v>9124.8439999999991</v>
      </c>
      <c r="K14" s="652" t="s">
        <v>162</v>
      </c>
      <c r="L14" s="380" t="s">
        <v>208</v>
      </c>
      <c r="M14" s="168"/>
    </row>
    <row r="15" spans="1:13" s="575" customFormat="1" ht="15" hidden="1" customHeight="1" thickBot="1" x14ac:dyDescent="0.3">
      <c r="A15" s="938" t="s">
        <v>22</v>
      </c>
      <c r="B15" s="939"/>
      <c r="C15" s="939"/>
      <c r="D15" s="939"/>
      <c r="E15" s="939"/>
      <c r="F15" s="939"/>
      <c r="G15" s="939"/>
      <c r="H15" s="939"/>
      <c r="I15" s="939"/>
      <c r="J15" s="939"/>
      <c r="K15" s="939"/>
      <c r="L15" s="940"/>
      <c r="M15" s="574"/>
    </row>
    <row r="16" spans="1:13" s="575" customFormat="1" ht="18" hidden="1" customHeight="1" thickBot="1" x14ac:dyDescent="0.3">
      <c r="A16" s="868" t="s">
        <v>108</v>
      </c>
      <c r="B16" s="869"/>
      <c r="C16" s="868" t="s">
        <v>3</v>
      </c>
      <c r="D16" s="869"/>
      <c r="E16" s="869"/>
      <c r="F16" s="872"/>
      <c r="G16" s="941" t="s">
        <v>11</v>
      </c>
      <c r="H16" s="942"/>
      <c r="I16" s="942"/>
      <c r="J16" s="943"/>
      <c r="K16" s="869" t="s">
        <v>4</v>
      </c>
      <c r="L16" s="927" t="s">
        <v>11</v>
      </c>
      <c r="M16" s="574"/>
    </row>
    <row r="17" spans="1:26" s="575" customFormat="1" ht="15.6" hidden="1" customHeight="1" thickBot="1" x14ac:dyDescent="0.3">
      <c r="A17" s="924"/>
      <c r="B17" s="887"/>
      <c r="C17" s="600" t="s">
        <v>104</v>
      </c>
      <c r="D17" s="601" t="s">
        <v>105</v>
      </c>
      <c r="E17" s="601" t="s">
        <v>106</v>
      </c>
      <c r="F17" s="605" t="s">
        <v>0</v>
      </c>
      <c r="G17" s="600" t="s">
        <v>104</v>
      </c>
      <c r="H17" s="603" t="s">
        <v>105</v>
      </c>
      <c r="I17" s="601" t="s">
        <v>106</v>
      </c>
      <c r="J17" s="602" t="s">
        <v>0</v>
      </c>
      <c r="K17" s="887"/>
      <c r="L17" s="944"/>
      <c r="M17" s="574"/>
    </row>
    <row r="18" spans="1:26" s="575" customFormat="1" ht="73.150000000000006" hidden="1" customHeight="1" x14ac:dyDescent="0.25">
      <c r="A18" s="609" t="s">
        <v>1</v>
      </c>
      <c r="B18" s="610" t="s">
        <v>132</v>
      </c>
      <c r="C18" s="611">
        <v>0</v>
      </c>
      <c r="D18" s="304"/>
      <c r="E18" s="304"/>
      <c r="F18" s="326">
        <f>C18+D18+E18</f>
        <v>0</v>
      </c>
      <c r="G18" s="611">
        <v>45</v>
      </c>
      <c r="H18" s="304"/>
      <c r="I18" s="612"/>
      <c r="J18" s="326">
        <f>SUM(G18:I18)</f>
        <v>45</v>
      </c>
      <c r="K18" s="525" t="s">
        <v>12</v>
      </c>
      <c r="L18" s="613" t="s">
        <v>149</v>
      </c>
      <c r="M18" s="574"/>
      <c r="Z18" s="574">
        <f>J18-F18</f>
        <v>45</v>
      </c>
    </row>
    <row r="19" spans="1:26" s="575" customFormat="1" ht="72.599999999999994" hidden="1" customHeight="1" x14ac:dyDescent="0.25">
      <c r="A19" s="614" t="s">
        <v>15</v>
      </c>
      <c r="B19" s="560" t="s">
        <v>142</v>
      </c>
      <c r="C19" s="615">
        <v>0</v>
      </c>
      <c r="D19" s="297"/>
      <c r="E19" s="297"/>
      <c r="F19" s="616">
        <f>C19+D19+E19</f>
        <v>0</v>
      </c>
      <c r="G19" s="615">
        <v>417.53199999999998</v>
      </c>
      <c r="H19" s="297"/>
      <c r="I19" s="297"/>
      <c r="J19" s="616">
        <f>SUM(G19:I19)</f>
        <v>417.53199999999998</v>
      </c>
      <c r="K19" s="617" t="s">
        <v>12</v>
      </c>
      <c r="L19" s="593" t="s">
        <v>141</v>
      </c>
      <c r="M19" s="574"/>
    </row>
    <row r="20" spans="1:26" s="575" customFormat="1" ht="82.9" hidden="1" customHeight="1" thickBot="1" x14ac:dyDescent="0.3">
      <c r="A20" s="618" t="s">
        <v>16</v>
      </c>
      <c r="B20" s="619" t="s">
        <v>122</v>
      </c>
      <c r="C20" s="620">
        <f>3098.317</f>
        <v>3098.317</v>
      </c>
      <c r="D20" s="363"/>
      <c r="E20" s="363"/>
      <c r="F20" s="555">
        <f>C20+D20+E20</f>
        <v>3098.317</v>
      </c>
      <c r="G20" s="553">
        <v>15090.175999999999</v>
      </c>
      <c r="H20" s="363"/>
      <c r="I20" s="363"/>
      <c r="J20" s="555">
        <f>SUM(G20:I20)</f>
        <v>15090.175999999999</v>
      </c>
      <c r="K20" s="621" t="s">
        <v>12</v>
      </c>
      <c r="L20" s="622" t="s">
        <v>141</v>
      </c>
      <c r="M20" s="574"/>
    </row>
    <row r="21" spans="1:26" s="169" customFormat="1" ht="19.899999999999999" customHeight="1" thickBot="1" x14ac:dyDescent="0.3">
      <c r="A21" s="823" t="s">
        <v>21</v>
      </c>
      <c r="B21" s="824"/>
      <c r="C21" s="824"/>
      <c r="D21" s="824"/>
      <c r="E21" s="824"/>
      <c r="F21" s="824"/>
      <c r="G21" s="824"/>
      <c r="H21" s="824"/>
      <c r="I21" s="824"/>
      <c r="J21" s="824"/>
      <c r="K21" s="824"/>
      <c r="L21" s="825"/>
      <c r="M21" s="168"/>
    </row>
    <row r="22" spans="1:26" s="169" customFormat="1" ht="16.149999999999999" customHeight="1" thickBot="1" x14ac:dyDescent="0.3">
      <c r="A22" s="846" t="s">
        <v>108</v>
      </c>
      <c r="B22" s="850"/>
      <c r="C22" s="847" t="s">
        <v>3</v>
      </c>
      <c r="D22" s="847"/>
      <c r="E22" s="847"/>
      <c r="F22" s="850"/>
      <c r="G22" s="846" t="s">
        <v>11</v>
      </c>
      <c r="H22" s="847"/>
      <c r="I22" s="847"/>
      <c r="J22" s="850"/>
      <c r="K22" s="936" t="s">
        <v>4</v>
      </c>
      <c r="L22" s="863" t="s">
        <v>11</v>
      </c>
      <c r="M22" s="168"/>
    </row>
    <row r="23" spans="1:26" s="169" customFormat="1" ht="16.149999999999999" customHeight="1" thickBot="1" x14ac:dyDescent="0.3">
      <c r="A23" s="848"/>
      <c r="B23" s="906"/>
      <c r="C23" s="626" t="s">
        <v>104</v>
      </c>
      <c r="D23" s="373" t="s">
        <v>105</v>
      </c>
      <c r="E23" s="373" t="s">
        <v>106</v>
      </c>
      <c r="F23" s="378" t="s">
        <v>0</v>
      </c>
      <c r="G23" s="625" t="s">
        <v>104</v>
      </c>
      <c r="H23" s="373" t="s">
        <v>105</v>
      </c>
      <c r="I23" s="373" t="s">
        <v>106</v>
      </c>
      <c r="J23" s="379" t="s">
        <v>0</v>
      </c>
      <c r="K23" s="937"/>
      <c r="L23" s="864"/>
      <c r="M23" s="168"/>
    </row>
    <row r="24" spans="1:26" s="169" customFormat="1" ht="45.6" customHeight="1" x14ac:dyDescent="0.25">
      <c r="A24" s="408" t="s">
        <v>1</v>
      </c>
      <c r="B24" s="82" t="s">
        <v>182</v>
      </c>
      <c r="C24" s="635"/>
      <c r="D24" s="70" t="s">
        <v>184</v>
      </c>
      <c r="E24" s="70" t="s">
        <v>185</v>
      </c>
      <c r="F24" s="462">
        <f>C24+D24+E24</f>
        <v>145.98399999999998</v>
      </c>
      <c r="G24" s="455"/>
      <c r="H24" s="70" t="s">
        <v>186</v>
      </c>
      <c r="I24" s="70" t="s">
        <v>187</v>
      </c>
      <c r="J24" s="115">
        <f>G24+H24+I24</f>
        <v>200.32900000000001</v>
      </c>
      <c r="K24" s="411" t="s">
        <v>188</v>
      </c>
      <c r="L24" s="380" t="s">
        <v>183</v>
      </c>
      <c r="M24" s="168"/>
    </row>
    <row r="25" spans="1:26" s="169" customFormat="1" ht="62.45" customHeight="1" x14ac:dyDescent="0.25">
      <c r="A25" s="352" t="s">
        <v>15</v>
      </c>
      <c r="B25" s="450" t="s">
        <v>166</v>
      </c>
      <c r="C25" s="429"/>
      <c r="D25" s="104"/>
      <c r="E25" s="104"/>
      <c r="F25" s="462">
        <f>C25+D25+E25</f>
        <v>0</v>
      </c>
      <c r="G25" s="105">
        <v>3251.4659999999999</v>
      </c>
      <c r="H25" s="412"/>
      <c r="I25" s="412"/>
      <c r="J25" s="115">
        <f t="shared" ref="J25:J29" si="3">G25+H25+I25</f>
        <v>3251.4659999999999</v>
      </c>
      <c r="K25" s="463" t="s">
        <v>160</v>
      </c>
      <c r="L25" s="381" t="s">
        <v>170</v>
      </c>
      <c r="M25" s="168"/>
    </row>
    <row r="26" spans="1:26" s="169" customFormat="1" ht="93.6" customHeight="1" x14ac:dyDescent="0.25">
      <c r="A26" s="352" t="s">
        <v>16</v>
      </c>
      <c r="B26" s="450" t="s">
        <v>189</v>
      </c>
      <c r="C26" s="429"/>
      <c r="D26" s="104"/>
      <c r="E26" s="104"/>
      <c r="F26" s="462">
        <f t="shared" ref="F26:F30" si="4">C26+D26+E26</f>
        <v>0</v>
      </c>
      <c r="G26" s="105">
        <v>100.539</v>
      </c>
      <c r="H26" s="412"/>
      <c r="I26" s="412"/>
      <c r="J26" s="115">
        <f t="shared" si="3"/>
        <v>100.539</v>
      </c>
      <c r="K26" s="463" t="s">
        <v>160</v>
      </c>
      <c r="L26" s="413" t="s">
        <v>14</v>
      </c>
      <c r="M26" s="168"/>
    </row>
    <row r="27" spans="1:26" s="169" customFormat="1" ht="53.45" customHeight="1" x14ac:dyDescent="0.25">
      <c r="A27" s="352" t="s">
        <v>30</v>
      </c>
      <c r="B27" s="450" t="s">
        <v>194</v>
      </c>
      <c r="C27" s="429"/>
      <c r="D27" s="104">
        <v>558.16899999999998</v>
      </c>
      <c r="E27" s="104">
        <v>558.16899999999998</v>
      </c>
      <c r="F27" s="462">
        <f t="shared" si="4"/>
        <v>1116.338</v>
      </c>
      <c r="G27" s="105"/>
      <c r="H27" s="412" t="s">
        <v>195</v>
      </c>
      <c r="I27" s="412" t="s">
        <v>196</v>
      </c>
      <c r="J27" s="115">
        <f t="shared" si="3"/>
        <v>1618.0439999999999</v>
      </c>
      <c r="K27" s="463" t="s">
        <v>193</v>
      </c>
      <c r="L27" s="380" t="s">
        <v>183</v>
      </c>
      <c r="M27" s="168"/>
    </row>
    <row r="28" spans="1:26" s="169" customFormat="1" ht="61.9" customHeight="1" x14ac:dyDescent="0.25">
      <c r="A28" s="352" t="s">
        <v>31</v>
      </c>
      <c r="B28" s="450" t="s">
        <v>190</v>
      </c>
      <c r="C28" s="429"/>
      <c r="D28" s="104">
        <v>110.905</v>
      </c>
      <c r="E28" s="104">
        <v>110.905</v>
      </c>
      <c r="F28" s="462">
        <f>C28+D28+E28</f>
        <v>221.81</v>
      </c>
      <c r="G28" s="105"/>
      <c r="H28" s="412" t="s">
        <v>191</v>
      </c>
      <c r="I28" s="412" t="s">
        <v>192</v>
      </c>
      <c r="J28" s="115">
        <f t="shared" si="3"/>
        <v>401.53300000000002</v>
      </c>
      <c r="K28" s="463" t="s">
        <v>193</v>
      </c>
      <c r="L28" s="380" t="s">
        <v>183</v>
      </c>
      <c r="M28" s="168"/>
    </row>
    <row r="29" spans="1:26" s="169" customFormat="1" ht="54.6" customHeight="1" x14ac:dyDescent="0.25">
      <c r="A29" s="352" t="s">
        <v>32</v>
      </c>
      <c r="B29" s="450" t="s">
        <v>182</v>
      </c>
      <c r="C29" s="429"/>
      <c r="D29" s="104">
        <v>83.847999999999999</v>
      </c>
      <c r="E29" s="104">
        <v>83.847999999999999</v>
      </c>
      <c r="F29" s="462">
        <f t="shared" si="4"/>
        <v>167.696</v>
      </c>
      <c r="G29" s="105"/>
      <c r="H29" s="412" t="s">
        <v>197</v>
      </c>
      <c r="I29" s="412" t="s">
        <v>198</v>
      </c>
      <c r="J29" s="115">
        <f t="shared" si="3"/>
        <v>219.77500000000001</v>
      </c>
      <c r="K29" s="463" t="s">
        <v>193</v>
      </c>
      <c r="L29" s="380" t="s">
        <v>183</v>
      </c>
      <c r="M29" s="168"/>
    </row>
    <row r="30" spans="1:26" s="169" customFormat="1" ht="41.45" customHeight="1" x14ac:dyDescent="0.25">
      <c r="A30" s="431" t="s">
        <v>33</v>
      </c>
      <c r="B30" s="451" t="s">
        <v>199</v>
      </c>
      <c r="C30" s="433"/>
      <c r="D30" s="136"/>
      <c r="E30" s="136">
        <v>10.927</v>
      </c>
      <c r="F30" s="462">
        <f t="shared" si="4"/>
        <v>10.927</v>
      </c>
      <c r="G30" s="135"/>
      <c r="H30" s="434"/>
      <c r="I30" s="434" t="s">
        <v>200</v>
      </c>
      <c r="J30" s="372">
        <f t="shared" ref="J30:J35" si="5">SUM(G30:I30)</f>
        <v>0</v>
      </c>
      <c r="K30" s="463" t="s">
        <v>193</v>
      </c>
      <c r="L30" s="380" t="s">
        <v>201</v>
      </c>
      <c r="M30" s="168"/>
    </row>
    <row r="31" spans="1:26" s="169" customFormat="1" ht="64.900000000000006" customHeight="1" x14ac:dyDescent="0.25">
      <c r="A31" s="352" t="s">
        <v>40</v>
      </c>
      <c r="B31" s="446" t="s">
        <v>202</v>
      </c>
      <c r="C31" s="429"/>
      <c r="D31" s="104"/>
      <c r="E31" s="104">
        <v>24696.612000000001</v>
      </c>
      <c r="F31" s="244">
        <f t="shared" ref="F31" si="6">SUM(C31:E31)</f>
        <v>24696.612000000001</v>
      </c>
      <c r="G31" s="105"/>
      <c r="H31" s="412"/>
      <c r="I31" s="412" t="s">
        <v>203</v>
      </c>
      <c r="J31" s="115">
        <f t="shared" si="5"/>
        <v>0</v>
      </c>
      <c r="K31" s="463" t="s">
        <v>193</v>
      </c>
      <c r="L31" s="380" t="s">
        <v>201</v>
      </c>
      <c r="M31" s="168"/>
    </row>
    <row r="32" spans="1:26" s="575" customFormat="1" ht="46.15" hidden="1" customHeight="1" x14ac:dyDescent="0.25">
      <c r="A32" s="930" t="s">
        <v>33</v>
      </c>
      <c r="B32" s="541" t="s">
        <v>146</v>
      </c>
      <c r="C32" s="529"/>
      <c r="D32" s="292"/>
      <c r="E32" s="292"/>
      <c r="F32" s="530"/>
      <c r="G32" s="344">
        <v>45</v>
      </c>
      <c r="H32" s="278"/>
      <c r="I32" s="278"/>
      <c r="J32" s="395">
        <f t="shared" si="5"/>
        <v>45</v>
      </c>
      <c r="K32" s="932" t="s">
        <v>12</v>
      </c>
      <c r="L32" s="934" t="s">
        <v>149</v>
      </c>
      <c r="M32" s="574"/>
    </row>
    <row r="33" spans="1:13" s="575" customFormat="1" ht="48" hidden="1" customHeight="1" x14ac:dyDescent="0.25">
      <c r="A33" s="931"/>
      <c r="B33" s="542" t="s">
        <v>151</v>
      </c>
      <c r="C33" s="529"/>
      <c r="D33" s="292"/>
      <c r="E33" s="292"/>
      <c r="F33" s="530"/>
      <c r="G33" s="543">
        <v>45</v>
      </c>
      <c r="H33" s="544"/>
      <c r="I33" s="544"/>
      <c r="J33" s="545">
        <f t="shared" si="5"/>
        <v>45</v>
      </c>
      <c r="K33" s="933"/>
      <c r="L33" s="935"/>
      <c r="M33" s="574"/>
    </row>
    <row r="34" spans="1:13" s="575" customFormat="1" ht="66.75" hidden="1" customHeight="1" x14ac:dyDescent="0.25">
      <c r="A34" s="533" t="s">
        <v>40</v>
      </c>
      <c r="B34" s="546" t="s">
        <v>147</v>
      </c>
      <c r="C34" s="317"/>
      <c r="D34" s="315"/>
      <c r="E34" s="315"/>
      <c r="F34" s="328"/>
      <c r="G34" s="314">
        <v>55.030999999999999</v>
      </c>
      <c r="H34" s="547"/>
      <c r="I34" s="547"/>
      <c r="J34" s="548">
        <f t="shared" si="5"/>
        <v>55.030999999999999</v>
      </c>
      <c r="K34" s="604" t="s">
        <v>12</v>
      </c>
      <c r="L34" s="532" t="s">
        <v>14</v>
      </c>
      <c r="M34" s="574"/>
    </row>
    <row r="35" spans="1:13" s="575" customFormat="1" ht="57" hidden="1" customHeight="1" thickBot="1" x14ac:dyDescent="0.3">
      <c r="A35" s="549" t="s">
        <v>41</v>
      </c>
      <c r="B35" s="550" t="s">
        <v>158</v>
      </c>
      <c r="C35" s="551"/>
      <c r="D35" s="363"/>
      <c r="E35" s="363"/>
      <c r="F35" s="552"/>
      <c r="G35" s="553">
        <v>49.8</v>
      </c>
      <c r="H35" s="554"/>
      <c r="I35" s="554"/>
      <c r="J35" s="555">
        <f t="shared" si="5"/>
        <v>49.8</v>
      </c>
      <c r="K35" s="556" t="s">
        <v>12</v>
      </c>
      <c r="L35" s="599" t="s">
        <v>14</v>
      </c>
      <c r="M35" s="574"/>
    </row>
    <row r="36" spans="1:13" s="169" customFormat="1" ht="21.6" customHeight="1" thickBot="1" x14ac:dyDescent="0.3">
      <c r="A36" s="877" t="s">
        <v>152</v>
      </c>
      <c r="B36" s="878"/>
      <c r="C36" s="878"/>
      <c r="D36" s="878"/>
      <c r="E36" s="878"/>
      <c r="F36" s="878"/>
      <c r="G36" s="878"/>
      <c r="H36" s="878"/>
      <c r="I36" s="878"/>
      <c r="J36" s="878"/>
      <c r="K36" s="878"/>
      <c r="L36" s="879"/>
      <c r="M36" s="168"/>
    </row>
    <row r="37" spans="1:13" s="169" customFormat="1" ht="19.899999999999999" customHeight="1" thickBot="1" x14ac:dyDescent="0.3">
      <c r="A37" s="846" t="s">
        <v>108</v>
      </c>
      <c r="B37" s="847"/>
      <c r="C37" s="846" t="s">
        <v>3</v>
      </c>
      <c r="D37" s="847"/>
      <c r="E37" s="847"/>
      <c r="F37" s="850"/>
      <c r="G37" s="847" t="s">
        <v>11</v>
      </c>
      <c r="H37" s="847"/>
      <c r="I37" s="847"/>
      <c r="J37" s="847"/>
      <c r="K37" s="936" t="s">
        <v>4</v>
      </c>
      <c r="L37" s="863" t="s">
        <v>11</v>
      </c>
      <c r="M37" s="168"/>
    </row>
    <row r="38" spans="1:13" s="169" customFormat="1" ht="21.6" customHeight="1" thickBot="1" x14ac:dyDescent="0.3">
      <c r="A38" s="848"/>
      <c r="B38" s="849"/>
      <c r="C38" s="639" t="s">
        <v>104</v>
      </c>
      <c r="D38" s="373" t="s">
        <v>105</v>
      </c>
      <c r="E38" s="373" t="s">
        <v>106</v>
      </c>
      <c r="F38" s="379" t="s">
        <v>0</v>
      </c>
      <c r="G38" s="640" t="s">
        <v>104</v>
      </c>
      <c r="H38" s="373" t="s">
        <v>105</v>
      </c>
      <c r="I38" s="373" t="s">
        <v>106</v>
      </c>
      <c r="J38" s="378" t="s">
        <v>0</v>
      </c>
      <c r="K38" s="937"/>
      <c r="L38" s="864"/>
      <c r="M38" s="168"/>
    </row>
    <row r="39" spans="1:13" s="169" customFormat="1" ht="47.25" customHeight="1" thickBot="1" x14ac:dyDescent="0.3">
      <c r="A39" s="61" t="s">
        <v>1</v>
      </c>
      <c r="B39" s="642" t="s">
        <v>204</v>
      </c>
      <c r="C39" s="64"/>
      <c r="D39" s="63">
        <v>2592.69</v>
      </c>
      <c r="E39" s="63">
        <v>2952.69</v>
      </c>
      <c r="F39" s="130">
        <f t="shared" ref="F39" si="7">SUM(C39:E39)</f>
        <v>5545.38</v>
      </c>
      <c r="G39" s="387"/>
      <c r="H39" s="388" t="s">
        <v>205</v>
      </c>
      <c r="I39" s="388" t="s">
        <v>206</v>
      </c>
      <c r="J39" s="389">
        <f>G39+H39+I39</f>
        <v>6886.7740000000003</v>
      </c>
      <c r="K39" s="641" t="s">
        <v>51</v>
      </c>
      <c r="L39" s="651" t="s">
        <v>183</v>
      </c>
      <c r="M39" s="168"/>
    </row>
    <row r="40" spans="1:13" s="575" customFormat="1" ht="47.25" hidden="1" customHeight="1" x14ac:dyDescent="0.25">
      <c r="A40" s="636" t="s">
        <v>15</v>
      </c>
      <c r="B40" s="643" t="s">
        <v>154</v>
      </c>
      <c r="C40" s="615"/>
      <c r="D40" s="297"/>
      <c r="E40" s="297"/>
      <c r="F40" s="644"/>
      <c r="G40" s="650">
        <v>22.87</v>
      </c>
      <c r="H40" s="295"/>
      <c r="I40" s="295"/>
      <c r="J40" s="585">
        <f t="shared" ref="J40:J43" si="8">SUM(G40:I40)</f>
        <v>22.87</v>
      </c>
      <c r="K40" s="637" t="s">
        <v>51</v>
      </c>
      <c r="L40" s="638" t="s">
        <v>14</v>
      </c>
      <c r="M40" s="574"/>
    </row>
    <row r="41" spans="1:13" s="575" customFormat="1" ht="47.25" hidden="1" customHeight="1" x14ac:dyDescent="0.25">
      <c r="A41" s="527" t="s">
        <v>16</v>
      </c>
      <c r="B41" s="560" t="s">
        <v>155</v>
      </c>
      <c r="C41" s="344"/>
      <c r="D41" s="292"/>
      <c r="E41" s="292"/>
      <c r="F41" s="345"/>
      <c r="G41" s="529">
        <v>22.87</v>
      </c>
      <c r="H41" s="278"/>
      <c r="I41" s="278"/>
      <c r="J41" s="347">
        <f t="shared" si="8"/>
        <v>22.87</v>
      </c>
      <c r="K41" s="531" t="s">
        <v>51</v>
      </c>
      <c r="L41" s="532" t="s">
        <v>14</v>
      </c>
      <c r="M41" s="574"/>
    </row>
    <row r="42" spans="1:13" s="575" customFormat="1" ht="47.25" hidden="1" customHeight="1" x14ac:dyDescent="0.25">
      <c r="A42" s="527" t="s">
        <v>30</v>
      </c>
      <c r="B42" s="560" t="s">
        <v>156</v>
      </c>
      <c r="C42" s="344"/>
      <c r="D42" s="292"/>
      <c r="E42" s="292"/>
      <c r="F42" s="345"/>
      <c r="G42" s="529">
        <v>22.87</v>
      </c>
      <c r="H42" s="278"/>
      <c r="I42" s="278"/>
      <c r="J42" s="347">
        <f t="shared" si="8"/>
        <v>22.87</v>
      </c>
      <c r="K42" s="531" t="s">
        <v>51</v>
      </c>
      <c r="L42" s="532" t="s">
        <v>14</v>
      </c>
      <c r="M42" s="574"/>
    </row>
    <row r="43" spans="1:13" s="575" customFormat="1" ht="47.25" hidden="1" customHeight="1" thickBot="1" x14ac:dyDescent="0.3">
      <c r="A43" s="549" t="s">
        <v>31</v>
      </c>
      <c r="B43" s="561" t="s">
        <v>157</v>
      </c>
      <c r="C43" s="553"/>
      <c r="D43" s="363"/>
      <c r="E43" s="363"/>
      <c r="F43" s="562"/>
      <c r="G43" s="551">
        <v>22.87</v>
      </c>
      <c r="H43" s="362"/>
      <c r="I43" s="362"/>
      <c r="J43" s="563">
        <f t="shared" si="8"/>
        <v>22.87</v>
      </c>
      <c r="K43" s="556" t="s">
        <v>51</v>
      </c>
      <c r="L43" s="564" t="s">
        <v>14</v>
      </c>
      <c r="M43" s="574"/>
    </row>
    <row r="44" spans="1:13" s="575" customFormat="1" ht="20.45" hidden="1" customHeight="1" thickBot="1" x14ac:dyDescent="0.3">
      <c r="A44" s="865" t="s">
        <v>10</v>
      </c>
      <c r="B44" s="866"/>
      <c r="C44" s="866"/>
      <c r="D44" s="866"/>
      <c r="E44" s="866"/>
      <c r="F44" s="866"/>
      <c r="G44" s="866"/>
      <c r="H44" s="866"/>
      <c r="I44" s="866"/>
      <c r="J44" s="866"/>
      <c r="K44" s="866"/>
      <c r="L44" s="867"/>
      <c r="M44" s="574"/>
    </row>
    <row r="45" spans="1:13" s="575" customFormat="1" ht="16.5" hidden="1" customHeight="1" thickBot="1" x14ac:dyDescent="0.3">
      <c r="A45" s="868" t="s">
        <v>108</v>
      </c>
      <c r="B45" s="869"/>
      <c r="C45" s="925" t="s">
        <v>3</v>
      </c>
      <c r="D45" s="926"/>
      <c r="E45" s="926"/>
      <c r="F45" s="927"/>
      <c r="G45" s="925" t="s">
        <v>11</v>
      </c>
      <c r="H45" s="926"/>
      <c r="I45" s="926"/>
      <c r="J45" s="928"/>
      <c r="K45" s="873" t="s">
        <v>4</v>
      </c>
      <c r="L45" s="875" t="s">
        <v>11</v>
      </c>
      <c r="M45" s="574"/>
    </row>
    <row r="46" spans="1:13" s="575" customFormat="1" ht="16.5" hidden="1" customHeight="1" thickBot="1" x14ac:dyDescent="0.3">
      <c r="A46" s="924"/>
      <c r="B46" s="887"/>
      <c r="C46" s="600" t="s">
        <v>104</v>
      </c>
      <c r="D46" s="601" t="s">
        <v>105</v>
      </c>
      <c r="E46" s="601" t="s">
        <v>106</v>
      </c>
      <c r="F46" s="602" t="s">
        <v>0</v>
      </c>
      <c r="G46" s="600" t="s">
        <v>104</v>
      </c>
      <c r="H46" s="601" t="s">
        <v>105</v>
      </c>
      <c r="I46" s="601" t="s">
        <v>106</v>
      </c>
      <c r="J46" s="603" t="s">
        <v>0</v>
      </c>
      <c r="K46" s="929"/>
      <c r="L46" s="876"/>
      <c r="M46" s="574"/>
    </row>
    <row r="47" spans="1:13" s="575" customFormat="1" ht="51.6" hidden="1" customHeight="1" x14ac:dyDescent="0.25">
      <c r="A47" s="912" t="s">
        <v>1</v>
      </c>
      <c r="B47" s="565" t="s">
        <v>67</v>
      </c>
      <c r="C47" s="308">
        <f>C50+C51+C52+C53</f>
        <v>37565.411</v>
      </c>
      <c r="D47" s="304"/>
      <c r="E47" s="304"/>
      <c r="F47" s="305">
        <f>C47+D47+E47</f>
        <v>37565.411</v>
      </c>
      <c r="G47" s="308">
        <f>G50+G51+G52+G53</f>
        <v>38712.436000000002</v>
      </c>
      <c r="H47" s="566"/>
      <c r="I47" s="566"/>
      <c r="J47" s="277">
        <f>G47</f>
        <v>38712.436000000002</v>
      </c>
      <c r="K47" s="915" t="s">
        <v>12</v>
      </c>
      <c r="L47" s="918" t="s">
        <v>150</v>
      </c>
      <c r="M47" s="574"/>
    </row>
    <row r="48" spans="1:13" s="575" customFormat="1" ht="52.9" hidden="1" customHeight="1" x14ac:dyDescent="0.25">
      <c r="A48" s="913"/>
      <c r="B48" s="567" t="s">
        <v>49</v>
      </c>
      <c r="C48" s="341"/>
      <c r="D48" s="292"/>
      <c r="E48" s="292"/>
      <c r="F48" s="345">
        <f t="shared" ref="F48:F49" si="9">C48+D48+E48</f>
        <v>0</v>
      </c>
      <c r="G48" s="445"/>
      <c r="H48" s="300"/>
      <c r="I48" s="300"/>
      <c r="J48" s="347">
        <f t="shared" ref="J48:J53" si="10">G48</f>
        <v>0</v>
      </c>
      <c r="K48" s="916"/>
      <c r="L48" s="919"/>
      <c r="M48" s="574"/>
    </row>
    <row r="49" spans="1:27" s="575" customFormat="1" ht="22.9" hidden="1" customHeight="1" x14ac:dyDescent="0.25">
      <c r="A49" s="913"/>
      <c r="B49" s="567" t="s">
        <v>148</v>
      </c>
      <c r="C49" s="341"/>
      <c r="D49" s="292"/>
      <c r="E49" s="292"/>
      <c r="F49" s="345">
        <f t="shared" si="9"/>
        <v>0</v>
      </c>
      <c r="G49" s="445"/>
      <c r="H49" s="300"/>
      <c r="I49" s="300"/>
      <c r="J49" s="347">
        <f t="shared" si="10"/>
        <v>0</v>
      </c>
      <c r="K49" s="916"/>
      <c r="L49" s="919"/>
      <c r="M49" s="574"/>
    </row>
    <row r="50" spans="1:27" s="575" customFormat="1" ht="44.45" hidden="1" customHeight="1" x14ac:dyDescent="0.25">
      <c r="A50" s="913"/>
      <c r="B50" s="568" t="s">
        <v>124</v>
      </c>
      <c r="C50" s="569">
        <v>2799.5079999999998</v>
      </c>
      <c r="D50" s="292"/>
      <c r="E50" s="292"/>
      <c r="F50" s="345">
        <f>C50+D50+E50</f>
        <v>2799.5079999999998</v>
      </c>
      <c r="G50" s="569">
        <f>10463.759-2902.21</f>
        <v>7561.549</v>
      </c>
      <c r="H50" s="300"/>
      <c r="I50" s="300"/>
      <c r="J50" s="347">
        <f t="shared" si="10"/>
        <v>7561.549</v>
      </c>
      <c r="K50" s="916"/>
      <c r="L50" s="919"/>
      <c r="M50" s="574"/>
    </row>
    <row r="51" spans="1:27" s="575" customFormat="1" ht="51.6" hidden="1" customHeight="1" x14ac:dyDescent="0.25">
      <c r="A51" s="913"/>
      <c r="B51" s="568" t="s">
        <v>125</v>
      </c>
      <c r="C51" s="569">
        <v>8992.5139999999992</v>
      </c>
      <c r="D51" s="315"/>
      <c r="E51" s="315"/>
      <c r="F51" s="345">
        <f t="shared" ref="F51:F53" si="11">C51+D51+E51</f>
        <v>8992.5139999999992</v>
      </c>
      <c r="G51" s="569">
        <v>6142.6570000000002</v>
      </c>
      <c r="H51" s="570"/>
      <c r="I51" s="570"/>
      <c r="J51" s="347">
        <f t="shared" si="10"/>
        <v>6142.6570000000002</v>
      </c>
      <c r="K51" s="916"/>
      <c r="L51" s="919"/>
      <c r="M51" s="574"/>
    </row>
    <row r="52" spans="1:27" s="575" customFormat="1" ht="48.6" hidden="1" customHeight="1" x14ac:dyDescent="0.25">
      <c r="A52" s="913"/>
      <c r="B52" s="568" t="s">
        <v>126</v>
      </c>
      <c r="C52" s="569">
        <v>4375.7150000000001</v>
      </c>
      <c r="D52" s="292"/>
      <c r="E52" s="292"/>
      <c r="F52" s="345">
        <f t="shared" si="11"/>
        <v>4375.7150000000001</v>
      </c>
      <c r="G52" s="569">
        <v>3312.3580000000002</v>
      </c>
      <c r="H52" s="300"/>
      <c r="I52" s="300"/>
      <c r="J52" s="347">
        <f t="shared" si="10"/>
        <v>3312.3580000000002</v>
      </c>
      <c r="K52" s="916"/>
      <c r="L52" s="919"/>
      <c r="M52" s="574"/>
    </row>
    <row r="53" spans="1:27" s="575" customFormat="1" ht="46.9" hidden="1" customHeight="1" thickBot="1" x14ac:dyDescent="0.3">
      <c r="A53" s="914"/>
      <c r="B53" s="571" t="s">
        <v>127</v>
      </c>
      <c r="C53" s="572">
        <v>21397.673999999999</v>
      </c>
      <c r="D53" s="363"/>
      <c r="E53" s="363"/>
      <c r="F53" s="562">
        <f t="shared" si="11"/>
        <v>21397.673999999999</v>
      </c>
      <c r="G53" s="572">
        <v>21695.871999999999</v>
      </c>
      <c r="H53" s="573"/>
      <c r="I53" s="573"/>
      <c r="J53" s="563">
        <f t="shared" si="10"/>
        <v>21695.871999999999</v>
      </c>
      <c r="K53" s="917"/>
      <c r="L53" s="920"/>
      <c r="M53" s="574"/>
    </row>
    <row r="54" spans="1:27" ht="15.6" customHeight="1" thickBot="1" x14ac:dyDescent="0.3">
      <c r="A54" s="921" t="s">
        <v>64</v>
      </c>
      <c r="B54" s="922"/>
      <c r="C54" s="922"/>
      <c r="D54" s="922"/>
      <c r="E54" s="922"/>
      <c r="F54" s="922"/>
      <c r="G54" s="922"/>
      <c r="H54" s="922"/>
      <c r="I54" s="922"/>
      <c r="J54" s="922"/>
      <c r="K54" s="922"/>
      <c r="L54" s="923"/>
    </row>
    <row r="55" spans="1:27" s="169" customFormat="1" ht="15.6" customHeight="1" thickBot="1" x14ac:dyDescent="0.3">
      <c r="A55" s="846" t="s">
        <v>108</v>
      </c>
      <c r="B55" s="847"/>
      <c r="C55" s="880" t="s">
        <v>3</v>
      </c>
      <c r="D55" s="881"/>
      <c r="E55" s="881"/>
      <c r="F55" s="854"/>
      <c r="G55" s="880" t="s">
        <v>11</v>
      </c>
      <c r="H55" s="881"/>
      <c r="I55" s="881"/>
      <c r="J55" s="854"/>
      <c r="K55" s="892" t="s">
        <v>4</v>
      </c>
      <c r="L55" s="892" t="s">
        <v>11</v>
      </c>
      <c r="M55" s="168"/>
    </row>
    <row r="56" spans="1:27" s="169" customFormat="1" ht="15.6" customHeight="1" thickBot="1" x14ac:dyDescent="0.3">
      <c r="A56" s="848"/>
      <c r="B56" s="849"/>
      <c r="C56" s="639" t="s">
        <v>104</v>
      </c>
      <c r="D56" s="373" t="s">
        <v>105</v>
      </c>
      <c r="E56" s="373" t="s">
        <v>106</v>
      </c>
      <c r="F56" s="379" t="s">
        <v>0</v>
      </c>
      <c r="G56" s="639" t="s">
        <v>104</v>
      </c>
      <c r="H56" s="373" t="s">
        <v>105</v>
      </c>
      <c r="I56" s="373" t="s">
        <v>106</v>
      </c>
      <c r="J56" s="379" t="s">
        <v>0</v>
      </c>
      <c r="K56" s="893"/>
      <c r="L56" s="893"/>
      <c r="M56" s="168"/>
    </row>
    <row r="57" spans="1:27" s="169" customFormat="1" ht="34.9" customHeight="1" x14ac:dyDescent="0.25">
      <c r="A57" s="630" t="s">
        <v>1</v>
      </c>
      <c r="B57" s="438" t="s">
        <v>207</v>
      </c>
      <c r="C57" s="645"/>
      <c r="D57" s="645"/>
      <c r="E57" s="645"/>
      <c r="F57" s="421">
        <f>C57+D57+E57</f>
        <v>0</v>
      </c>
      <c r="G57" s="646"/>
      <c r="H57" s="370">
        <v>145.6</v>
      </c>
      <c r="I57" s="646"/>
      <c r="J57" s="421">
        <f>G57+H57+I57</f>
        <v>145.6</v>
      </c>
      <c r="K57" s="267" t="s">
        <v>101</v>
      </c>
      <c r="L57" s="647" t="s">
        <v>208</v>
      </c>
      <c r="M57" s="168"/>
    </row>
    <row r="58" spans="1:27" s="169" customFormat="1" ht="49.15" customHeight="1" x14ac:dyDescent="0.25">
      <c r="A58" s="198" t="s">
        <v>15</v>
      </c>
      <c r="B58" s="438" t="s">
        <v>131</v>
      </c>
      <c r="C58" s="439"/>
      <c r="D58" s="439"/>
      <c r="E58" s="439"/>
      <c r="F58" s="421">
        <f>C58+D58+E58</f>
        <v>0</v>
      </c>
      <c r="G58" s="648"/>
      <c r="H58" s="109">
        <v>640</v>
      </c>
      <c r="I58" s="649"/>
      <c r="J58" s="421">
        <f>G58+H58+I58</f>
        <v>640</v>
      </c>
      <c r="K58" s="267" t="s">
        <v>101</v>
      </c>
      <c r="L58" s="647" t="s">
        <v>208</v>
      </c>
      <c r="M58" s="168"/>
    </row>
    <row r="59" spans="1:27" ht="29.25" hidden="1" customHeight="1" x14ac:dyDescent="0.25">
      <c r="A59" s="887" t="s">
        <v>69</v>
      </c>
      <c r="B59" s="887"/>
      <c r="C59" s="887"/>
      <c r="D59" s="887"/>
      <c r="E59" s="887"/>
      <c r="F59" s="887"/>
      <c r="G59" s="887"/>
      <c r="H59" s="887"/>
      <c r="I59" s="887"/>
      <c r="J59" s="887"/>
      <c r="K59" s="887"/>
      <c r="L59" s="887"/>
      <c r="AA59" s="3"/>
    </row>
    <row r="60" spans="1:27" ht="45" hidden="1" customHeight="1" x14ac:dyDescent="0.25">
      <c r="A60" s="228" t="s">
        <v>1</v>
      </c>
      <c r="B60" s="444" t="s">
        <v>131</v>
      </c>
      <c r="C60" s="349" t="s">
        <v>133</v>
      </c>
      <c r="D60" s="349"/>
      <c r="E60" s="349"/>
      <c r="F60" s="350">
        <v>0</v>
      </c>
      <c r="G60" s="341">
        <v>500</v>
      </c>
      <c r="H60" s="349"/>
      <c r="I60" s="349"/>
      <c r="J60" s="350">
        <f>G60</f>
        <v>500</v>
      </c>
      <c r="K60" s="606" t="s">
        <v>101</v>
      </c>
      <c r="L60" s="290" t="s">
        <v>76</v>
      </c>
    </row>
    <row r="61" spans="1:27" ht="45" hidden="1" customHeight="1" x14ac:dyDescent="0.25">
      <c r="A61" s="224" t="s">
        <v>15</v>
      </c>
      <c r="B61" s="225" t="s">
        <v>73</v>
      </c>
      <c r="C61" s="227"/>
      <c r="D61" s="228"/>
      <c r="E61" s="228"/>
      <c r="F61" s="229" t="e">
        <f>C61+D61+E61+#REF!+#REF!</f>
        <v>#REF!</v>
      </c>
      <c r="G61" s="227"/>
      <c r="H61" s="228"/>
      <c r="I61" s="228"/>
      <c r="J61" s="230" t="e">
        <f>#REF!</f>
        <v>#REF!</v>
      </c>
      <c r="K61" s="214" t="s">
        <v>51</v>
      </c>
      <c r="L61" s="231" t="s">
        <v>76</v>
      </c>
    </row>
    <row r="62" spans="1:27" s="3" customFormat="1" ht="79.5" hidden="1" customHeight="1" thickBot="1" x14ac:dyDescent="0.3">
      <c r="A62" s="232" t="s">
        <v>16</v>
      </c>
      <c r="B62" s="233" t="s">
        <v>67</v>
      </c>
      <c r="C62" s="235"/>
      <c r="D62" s="236">
        <v>1580.9570000000001</v>
      </c>
      <c r="E62" s="236"/>
      <c r="F62" s="237" t="e">
        <f>C62+D62+E62+#REF!+#REF!</f>
        <v>#REF!</v>
      </c>
      <c r="G62" s="235"/>
      <c r="H62" s="238">
        <v>2275.0148100000001</v>
      </c>
      <c r="I62" s="236"/>
      <c r="J62" s="239" t="e">
        <f>H62+#REF!+#REF!</f>
        <v>#REF!</v>
      </c>
      <c r="K62" s="256" t="s">
        <v>12</v>
      </c>
      <c r="L62" s="241" t="s">
        <v>68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9" customHeight="1" x14ac:dyDescent="0.25"/>
    <row r="64" spans="1:27" s="3" customFormat="1" ht="3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" customFormat="1" ht="27" customHeight="1" x14ac:dyDescent="0.25">
      <c r="A65" s="1"/>
      <c r="B65" s="2" t="s">
        <v>209</v>
      </c>
      <c r="C65" s="2"/>
      <c r="D65" s="2"/>
      <c r="E65" s="2"/>
      <c r="F65" s="2"/>
      <c r="G65" s="2" t="s">
        <v>94</v>
      </c>
      <c r="H65" s="2"/>
      <c r="I65" s="2"/>
      <c r="J65" s="2"/>
      <c r="K65" s="2"/>
      <c r="L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45">
    <mergeCell ref="A2:L2"/>
    <mergeCell ref="A3:L3"/>
    <mergeCell ref="A4:L4"/>
    <mergeCell ref="A5:B6"/>
    <mergeCell ref="C5:F5"/>
    <mergeCell ref="G5:J5"/>
    <mergeCell ref="K5:K6"/>
    <mergeCell ref="L5:L6"/>
    <mergeCell ref="A15:L15"/>
    <mergeCell ref="A16:B17"/>
    <mergeCell ref="C16:F16"/>
    <mergeCell ref="G16:J16"/>
    <mergeCell ref="K16:K17"/>
    <mergeCell ref="L16:L17"/>
    <mergeCell ref="A21:L21"/>
    <mergeCell ref="A22:B23"/>
    <mergeCell ref="C22:F22"/>
    <mergeCell ref="G22:J22"/>
    <mergeCell ref="K22:K23"/>
    <mergeCell ref="L22:L23"/>
    <mergeCell ref="A32:A33"/>
    <mergeCell ref="K32:K33"/>
    <mergeCell ref="L32:L33"/>
    <mergeCell ref="A36:L36"/>
    <mergeCell ref="A37:B38"/>
    <mergeCell ref="C37:F37"/>
    <mergeCell ref="G37:J37"/>
    <mergeCell ref="K37:K38"/>
    <mergeCell ref="L37:L38"/>
    <mergeCell ref="A44:L44"/>
    <mergeCell ref="A45:B46"/>
    <mergeCell ref="C45:F45"/>
    <mergeCell ref="G45:J45"/>
    <mergeCell ref="K45:K46"/>
    <mergeCell ref="L45:L46"/>
    <mergeCell ref="A59:L59"/>
    <mergeCell ref="A47:A53"/>
    <mergeCell ref="K47:K53"/>
    <mergeCell ref="L47:L53"/>
    <mergeCell ref="A54:L54"/>
    <mergeCell ref="A55:B56"/>
    <mergeCell ref="C55:F55"/>
    <mergeCell ref="G55:J55"/>
    <mergeCell ref="K55:K56"/>
    <mergeCell ref="L55:L56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700F-7435-47C8-8054-5AFB9357AF7D}">
  <dimension ref="A1:AA56"/>
  <sheetViews>
    <sheetView view="pageBreakPreview" topLeftCell="A2" zoomScale="68" zoomScaleNormal="73" zoomScaleSheetLayoutView="68" workbookViewId="0">
      <selection activeCell="B12" sqref="B12"/>
    </sheetView>
  </sheetViews>
  <sheetFormatPr defaultColWidth="9.140625" defaultRowHeight="15" x14ac:dyDescent="0.25"/>
  <cols>
    <col min="1" max="1" width="4.140625" style="1" customWidth="1"/>
    <col min="2" max="2" width="65.7109375" style="2" customWidth="1"/>
    <col min="3" max="3" width="11" style="2" customWidth="1"/>
    <col min="4" max="5" width="9.42578125" style="2" customWidth="1"/>
    <col min="6" max="6" width="10.85546875" style="2" customWidth="1"/>
    <col min="7" max="8" width="10.28515625" style="2" customWidth="1"/>
    <col min="9" max="9" width="10.7109375" style="2" customWidth="1"/>
    <col min="10" max="10" width="11.7109375" style="2" customWidth="1"/>
    <col min="11" max="11" width="16.42578125" style="2" customWidth="1"/>
    <col min="12" max="12" width="18.710937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817" t="s">
        <v>5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9"/>
    </row>
    <row r="3" spans="1:26" ht="33.6" customHeight="1" thickBot="1" x14ac:dyDescent="0.3">
      <c r="A3" s="820" t="s">
        <v>107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2"/>
    </row>
    <row r="4" spans="1:26" s="575" customFormat="1" ht="16.5" hidden="1" customHeight="1" thickBot="1" x14ac:dyDescent="0.3">
      <c r="A4" s="953" t="s">
        <v>17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5"/>
      <c r="M4" s="574"/>
    </row>
    <row r="5" spans="1:26" s="575" customFormat="1" ht="16.5" hidden="1" customHeight="1" thickBot="1" x14ac:dyDescent="0.3">
      <c r="A5" s="962"/>
      <c r="B5" s="963"/>
      <c r="C5" s="868" t="s">
        <v>3</v>
      </c>
      <c r="D5" s="869"/>
      <c r="E5" s="869"/>
      <c r="F5" s="872"/>
      <c r="G5" s="868" t="s">
        <v>11</v>
      </c>
      <c r="H5" s="869"/>
      <c r="I5" s="869"/>
      <c r="J5" s="869"/>
      <c r="K5" s="873" t="s">
        <v>4</v>
      </c>
      <c r="L5" s="875" t="s">
        <v>11</v>
      </c>
      <c r="M5" s="574"/>
    </row>
    <row r="6" spans="1:26" s="575" customFormat="1" ht="16.5" hidden="1" customHeight="1" thickBot="1" x14ac:dyDescent="0.3">
      <c r="A6" s="964"/>
      <c r="B6" s="965"/>
      <c r="C6" s="576" t="s">
        <v>104</v>
      </c>
      <c r="D6" s="577" t="s">
        <v>105</v>
      </c>
      <c r="E6" s="577" t="s">
        <v>106</v>
      </c>
      <c r="F6" s="578" t="s">
        <v>0</v>
      </c>
      <c r="G6" s="576" t="s">
        <v>104</v>
      </c>
      <c r="H6" s="577" t="s">
        <v>105</v>
      </c>
      <c r="I6" s="577" t="s">
        <v>106</v>
      </c>
      <c r="J6" s="579" t="s">
        <v>0</v>
      </c>
      <c r="K6" s="874"/>
      <c r="L6" s="876"/>
      <c r="M6" s="574"/>
    </row>
    <row r="7" spans="1:26" s="575" customFormat="1" ht="60.6" hidden="1" customHeight="1" x14ac:dyDescent="0.25">
      <c r="A7" s="580">
        <v>1</v>
      </c>
      <c r="B7" s="581" t="s">
        <v>143</v>
      </c>
      <c r="C7" s="582"/>
      <c r="D7" s="272"/>
      <c r="E7" s="272"/>
      <c r="F7" s="583">
        <f>C7+D7+E7</f>
        <v>0</v>
      </c>
      <c r="G7" s="584">
        <v>60</v>
      </c>
      <c r="H7" s="272"/>
      <c r="I7" s="272"/>
      <c r="J7" s="585">
        <f>G7+H7+H7</f>
        <v>60</v>
      </c>
      <c r="K7" s="586" t="s">
        <v>12</v>
      </c>
      <c r="L7" s="587" t="s">
        <v>144</v>
      </c>
      <c r="M7" s="574"/>
    </row>
    <row r="8" spans="1:26" s="575" customFormat="1" ht="51" hidden="1" customHeight="1" thickBot="1" x14ac:dyDescent="0.3">
      <c r="A8" s="588">
        <v>2</v>
      </c>
      <c r="B8" s="589" t="s">
        <v>145</v>
      </c>
      <c r="C8" s="590"/>
      <c r="D8" s="591"/>
      <c r="E8" s="591"/>
      <c r="F8" s="592">
        <f>C8+D8+E8</f>
        <v>0</v>
      </c>
      <c r="G8" s="590">
        <v>198.44</v>
      </c>
      <c r="H8" s="591"/>
      <c r="I8" s="591"/>
      <c r="J8" s="347">
        <f t="shared" ref="J8" si="0">G8+H8+H8</f>
        <v>198.44</v>
      </c>
      <c r="K8" s="531" t="s">
        <v>12</v>
      </c>
      <c r="L8" s="593" t="s">
        <v>144</v>
      </c>
      <c r="M8" s="574"/>
    </row>
    <row r="9" spans="1:26" s="25" customFormat="1" ht="15" customHeight="1" thickBot="1" x14ac:dyDescent="0.3">
      <c r="A9" s="957" t="s">
        <v>22</v>
      </c>
      <c r="B9" s="958"/>
      <c r="C9" s="958"/>
      <c r="D9" s="958"/>
      <c r="E9" s="958"/>
      <c r="F9" s="958"/>
      <c r="G9" s="958"/>
      <c r="H9" s="958"/>
      <c r="I9" s="958"/>
      <c r="J9" s="958"/>
      <c r="K9" s="958"/>
      <c r="L9" s="959"/>
      <c r="M9" s="24"/>
    </row>
    <row r="10" spans="1:26" s="25" customFormat="1" ht="18" customHeight="1" thickBot="1" x14ac:dyDescent="0.3">
      <c r="A10" s="846" t="s">
        <v>108</v>
      </c>
      <c r="B10" s="847"/>
      <c r="C10" s="846" t="s">
        <v>3</v>
      </c>
      <c r="D10" s="847"/>
      <c r="E10" s="847"/>
      <c r="F10" s="850"/>
      <c r="G10" s="851" t="s">
        <v>11</v>
      </c>
      <c r="H10" s="852"/>
      <c r="I10" s="852"/>
      <c r="J10" s="853"/>
      <c r="K10" s="847" t="s">
        <v>4</v>
      </c>
      <c r="L10" s="854" t="s">
        <v>11</v>
      </c>
      <c r="M10" s="24"/>
    </row>
    <row r="11" spans="1:26" s="25" customFormat="1" ht="15.6" customHeight="1" thickBot="1" x14ac:dyDescent="0.3">
      <c r="A11" s="896"/>
      <c r="B11" s="960"/>
      <c r="C11" s="520" t="s">
        <v>104</v>
      </c>
      <c r="D11" s="251" t="s">
        <v>105</v>
      </c>
      <c r="E11" s="251" t="s">
        <v>106</v>
      </c>
      <c r="F11" s="521" t="s">
        <v>0</v>
      </c>
      <c r="G11" s="520" t="s">
        <v>104</v>
      </c>
      <c r="H11" s="255" t="s">
        <v>105</v>
      </c>
      <c r="I11" s="251" t="s">
        <v>106</v>
      </c>
      <c r="J11" s="522" t="s">
        <v>0</v>
      </c>
      <c r="K11" s="960"/>
      <c r="L11" s="961"/>
      <c r="M11" s="24"/>
    </row>
    <row r="12" spans="1:26" s="169" customFormat="1" ht="88.5" customHeight="1" x14ac:dyDescent="0.25">
      <c r="A12" s="856" t="s">
        <v>1</v>
      </c>
      <c r="B12" s="467" t="s">
        <v>161</v>
      </c>
      <c r="C12" s="457">
        <v>0</v>
      </c>
      <c r="D12" s="68"/>
      <c r="E12" s="68"/>
      <c r="F12" s="114">
        <f>C12+D12+E12</f>
        <v>0</v>
      </c>
      <c r="G12" s="457">
        <v>5865.5649999999996</v>
      </c>
      <c r="H12" s="68"/>
      <c r="I12" s="456"/>
      <c r="J12" s="114">
        <f>SUM(G12:I12)</f>
        <v>5865.5649999999996</v>
      </c>
      <c r="K12" s="839" t="s">
        <v>160</v>
      </c>
      <c r="L12" s="945" t="s">
        <v>72</v>
      </c>
      <c r="M12" s="168"/>
      <c r="Z12" s="168">
        <f>J12-F12</f>
        <v>5865.5649999999996</v>
      </c>
    </row>
    <row r="13" spans="1:26" s="169" customFormat="1" ht="33.6" customHeight="1" x14ac:dyDescent="0.25">
      <c r="A13" s="905"/>
      <c r="B13" s="595" t="s">
        <v>37</v>
      </c>
      <c r="C13" s="596">
        <v>0</v>
      </c>
      <c r="D13" s="597"/>
      <c r="E13" s="597"/>
      <c r="F13" s="598">
        <f>C13+D13+E13</f>
        <v>0</v>
      </c>
      <c r="G13" s="596">
        <v>183</v>
      </c>
      <c r="H13" s="597"/>
      <c r="I13" s="597"/>
      <c r="J13" s="598">
        <f>SUM(G13:I13)</f>
        <v>183</v>
      </c>
      <c r="K13" s="910"/>
      <c r="L13" s="946"/>
      <c r="M13" s="168"/>
    </row>
    <row r="14" spans="1:26" s="169" customFormat="1" ht="33.6" hidden="1" customHeight="1" thickBot="1" x14ac:dyDescent="0.3">
      <c r="A14" s="510"/>
      <c r="B14" s="511"/>
      <c r="C14" s="512"/>
      <c r="D14" s="22"/>
      <c r="E14" s="22"/>
      <c r="F14" s="185">
        <f>C14+D14+E14</f>
        <v>0</v>
      </c>
      <c r="G14" s="35"/>
      <c r="H14" s="22"/>
      <c r="I14" s="22"/>
      <c r="J14" s="185">
        <f>SUM(G14:I14)</f>
        <v>0</v>
      </c>
      <c r="K14" s="513"/>
      <c r="L14" s="514"/>
      <c r="M14" s="168"/>
    </row>
    <row r="15" spans="1:26" s="575" customFormat="1" ht="15.6" hidden="1" customHeight="1" thickBot="1" x14ac:dyDescent="0.3">
      <c r="A15" s="953" t="s">
        <v>21</v>
      </c>
      <c r="B15" s="954"/>
      <c r="C15" s="954"/>
      <c r="D15" s="954"/>
      <c r="E15" s="954"/>
      <c r="F15" s="954"/>
      <c r="G15" s="954"/>
      <c r="H15" s="954"/>
      <c r="I15" s="954"/>
      <c r="J15" s="954"/>
      <c r="K15" s="954"/>
      <c r="L15" s="955"/>
      <c r="M15" s="574"/>
    </row>
    <row r="16" spans="1:26" s="575" customFormat="1" ht="16.149999999999999" hidden="1" customHeight="1" thickBot="1" x14ac:dyDescent="0.3">
      <c r="A16" s="868" t="s">
        <v>108</v>
      </c>
      <c r="B16" s="872"/>
      <c r="C16" s="869" t="s">
        <v>3</v>
      </c>
      <c r="D16" s="869"/>
      <c r="E16" s="869"/>
      <c r="F16" s="872"/>
      <c r="G16" s="868" t="s">
        <v>11</v>
      </c>
      <c r="H16" s="869"/>
      <c r="I16" s="869"/>
      <c r="J16" s="872"/>
      <c r="K16" s="873" t="s">
        <v>4</v>
      </c>
      <c r="L16" s="875" t="s">
        <v>11</v>
      </c>
      <c r="M16" s="574"/>
    </row>
    <row r="17" spans="1:13" s="575" customFormat="1" ht="16.149999999999999" hidden="1" customHeight="1" thickBot="1" x14ac:dyDescent="0.3">
      <c r="A17" s="870"/>
      <c r="B17" s="956"/>
      <c r="C17" s="594" t="s">
        <v>104</v>
      </c>
      <c r="D17" s="577" t="s">
        <v>105</v>
      </c>
      <c r="E17" s="577" t="s">
        <v>106</v>
      </c>
      <c r="F17" s="579" t="s">
        <v>0</v>
      </c>
      <c r="G17" s="576" t="s">
        <v>104</v>
      </c>
      <c r="H17" s="577" t="s">
        <v>105</v>
      </c>
      <c r="I17" s="577" t="s">
        <v>106</v>
      </c>
      <c r="J17" s="578" t="s">
        <v>0</v>
      </c>
      <c r="K17" s="874"/>
      <c r="L17" s="876"/>
      <c r="M17" s="574"/>
    </row>
    <row r="18" spans="1:13" s="169" customFormat="1" ht="129" hidden="1" customHeight="1" thickBot="1" x14ac:dyDescent="0.3">
      <c r="A18" s="524" t="s">
        <v>1</v>
      </c>
      <c r="B18" s="301" t="s">
        <v>139</v>
      </c>
      <c r="C18" s="306"/>
      <c r="D18" s="304"/>
      <c r="E18" s="304"/>
      <c r="F18" s="325"/>
      <c r="G18" s="303">
        <v>33</v>
      </c>
      <c r="H18" s="307"/>
      <c r="I18" s="307"/>
      <c r="J18" s="326">
        <f>SUM(G18:I18)</f>
        <v>33</v>
      </c>
      <c r="K18" s="525" t="s">
        <v>120</v>
      </c>
      <c r="L18" s="526" t="s">
        <v>14</v>
      </c>
      <c r="M18" s="168"/>
    </row>
    <row r="19" spans="1:13" s="169" customFormat="1" ht="108.6" hidden="1" customHeight="1" x14ac:dyDescent="0.25">
      <c r="A19" s="527" t="s">
        <v>15</v>
      </c>
      <c r="B19" s="528" t="s">
        <v>138</v>
      </c>
      <c r="C19" s="529"/>
      <c r="D19" s="292"/>
      <c r="E19" s="292"/>
      <c r="F19" s="530"/>
      <c r="G19" s="344">
        <v>33</v>
      </c>
      <c r="H19" s="278"/>
      <c r="I19" s="278"/>
      <c r="J19" s="395">
        <f t="shared" ref="J19:J27" si="1">SUM(G19:I19)</f>
        <v>33</v>
      </c>
      <c r="K19" s="531" t="s">
        <v>120</v>
      </c>
      <c r="L19" s="526" t="s">
        <v>14</v>
      </c>
      <c r="M19" s="168"/>
    </row>
    <row r="20" spans="1:13" s="169" customFormat="1" ht="111" hidden="1" customHeight="1" x14ac:dyDescent="0.25">
      <c r="A20" s="527" t="s">
        <v>16</v>
      </c>
      <c r="B20" s="528" t="s">
        <v>137</v>
      </c>
      <c r="C20" s="529"/>
      <c r="D20" s="292"/>
      <c r="E20" s="292"/>
      <c r="F20" s="530"/>
      <c r="G20" s="344">
        <v>26</v>
      </c>
      <c r="H20" s="278"/>
      <c r="I20" s="278"/>
      <c r="J20" s="395">
        <f t="shared" si="1"/>
        <v>26</v>
      </c>
      <c r="K20" s="531" t="s">
        <v>120</v>
      </c>
      <c r="L20" s="532" t="s">
        <v>14</v>
      </c>
      <c r="M20" s="168"/>
    </row>
    <row r="21" spans="1:13" s="169" customFormat="1" ht="106.5" hidden="1" customHeight="1" x14ac:dyDescent="0.25">
      <c r="A21" s="527" t="s">
        <v>30</v>
      </c>
      <c r="B21" s="528" t="s">
        <v>136</v>
      </c>
      <c r="C21" s="529"/>
      <c r="D21" s="292"/>
      <c r="E21" s="292"/>
      <c r="F21" s="530"/>
      <c r="G21" s="344">
        <v>17.399999999999999</v>
      </c>
      <c r="H21" s="278"/>
      <c r="I21" s="278"/>
      <c r="J21" s="395">
        <f t="shared" si="1"/>
        <v>17.399999999999999</v>
      </c>
      <c r="K21" s="531" t="s">
        <v>120</v>
      </c>
      <c r="L21" s="532" t="s">
        <v>14</v>
      </c>
      <c r="M21" s="168"/>
    </row>
    <row r="22" spans="1:13" s="169" customFormat="1" ht="100.15" hidden="1" customHeight="1" x14ac:dyDescent="0.25">
      <c r="A22" s="533" t="s">
        <v>31</v>
      </c>
      <c r="B22" s="534" t="s">
        <v>140</v>
      </c>
      <c r="C22" s="535"/>
      <c r="D22" s="333"/>
      <c r="E22" s="333"/>
      <c r="F22" s="536"/>
      <c r="G22" s="332">
        <v>23</v>
      </c>
      <c r="H22" s="537"/>
      <c r="I22" s="537"/>
      <c r="J22" s="299">
        <f t="shared" si="1"/>
        <v>23</v>
      </c>
      <c r="K22" s="538" t="s">
        <v>120</v>
      </c>
      <c r="L22" s="539" t="s">
        <v>14</v>
      </c>
      <c r="M22" s="168"/>
    </row>
    <row r="23" spans="1:13" s="169" customFormat="1" ht="64.900000000000006" hidden="1" customHeight="1" x14ac:dyDescent="0.25">
      <c r="A23" s="527" t="s">
        <v>32</v>
      </c>
      <c r="B23" s="540" t="s">
        <v>134</v>
      </c>
      <c r="C23" s="529">
        <v>100</v>
      </c>
      <c r="D23" s="292"/>
      <c r="E23" s="292"/>
      <c r="F23" s="347">
        <f t="shared" ref="F23" si="2">SUM(C23:E23)</f>
        <v>100</v>
      </c>
      <c r="G23" s="344">
        <v>49.8</v>
      </c>
      <c r="H23" s="278"/>
      <c r="I23" s="278"/>
      <c r="J23" s="395">
        <f t="shared" si="1"/>
        <v>49.8</v>
      </c>
      <c r="K23" s="531" t="s">
        <v>12</v>
      </c>
      <c r="L23" s="532" t="s">
        <v>135</v>
      </c>
      <c r="M23" s="168"/>
    </row>
    <row r="24" spans="1:13" s="169" customFormat="1" ht="46.15" hidden="1" customHeight="1" x14ac:dyDescent="0.25">
      <c r="A24" s="930" t="s">
        <v>33</v>
      </c>
      <c r="B24" s="541" t="s">
        <v>146</v>
      </c>
      <c r="C24" s="529"/>
      <c r="D24" s="292"/>
      <c r="E24" s="292"/>
      <c r="F24" s="530"/>
      <c r="G24" s="344">
        <v>45</v>
      </c>
      <c r="H24" s="278"/>
      <c r="I24" s="278"/>
      <c r="J24" s="395">
        <f t="shared" si="1"/>
        <v>45</v>
      </c>
      <c r="K24" s="932" t="s">
        <v>12</v>
      </c>
      <c r="L24" s="934" t="s">
        <v>149</v>
      </c>
      <c r="M24" s="168"/>
    </row>
    <row r="25" spans="1:13" s="169" customFormat="1" ht="48" hidden="1" customHeight="1" x14ac:dyDescent="0.25">
      <c r="A25" s="931"/>
      <c r="B25" s="542" t="s">
        <v>151</v>
      </c>
      <c r="C25" s="529"/>
      <c r="D25" s="292"/>
      <c r="E25" s="292"/>
      <c r="F25" s="530"/>
      <c r="G25" s="543">
        <v>45</v>
      </c>
      <c r="H25" s="544"/>
      <c r="I25" s="544"/>
      <c r="J25" s="545">
        <f t="shared" si="1"/>
        <v>45</v>
      </c>
      <c r="K25" s="933"/>
      <c r="L25" s="935"/>
      <c r="M25" s="168"/>
    </row>
    <row r="26" spans="1:13" s="169" customFormat="1" ht="66.75" hidden="1" customHeight="1" x14ac:dyDescent="0.25">
      <c r="A26" s="533" t="s">
        <v>40</v>
      </c>
      <c r="B26" s="546" t="s">
        <v>147</v>
      </c>
      <c r="C26" s="317"/>
      <c r="D26" s="315"/>
      <c r="E26" s="315"/>
      <c r="F26" s="328"/>
      <c r="G26" s="314">
        <v>55.030999999999999</v>
      </c>
      <c r="H26" s="547"/>
      <c r="I26" s="547"/>
      <c r="J26" s="548">
        <f t="shared" si="1"/>
        <v>55.030999999999999</v>
      </c>
      <c r="K26" s="538" t="s">
        <v>12</v>
      </c>
      <c r="L26" s="532" t="s">
        <v>14</v>
      </c>
      <c r="M26" s="168"/>
    </row>
    <row r="27" spans="1:13" s="169" customFormat="1" ht="57" hidden="1" customHeight="1" thickBot="1" x14ac:dyDescent="0.3">
      <c r="A27" s="549" t="s">
        <v>41</v>
      </c>
      <c r="B27" s="550" t="s">
        <v>158</v>
      </c>
      <c r="C27" s="551"/>
      <c r="D27" s="363"/>
      <c r="E27" s="363"/>
      <c r="F27" s="552"/>
      <c r="G27" s="553">
        <v>49.8</v>
      </c>
      <c r="H27" s="554"/>
      <c r="I27" s="554"/>
      <c r="J27" s="555">
        <f t="shared" si="1"/>
        <v>49.8</v>
      </c>
      <c r="K27" s="556" t="s">
        <v>12</v>
      </c>
      <c r="L27" s="557" t="s">
        <v>14</v>
      </c>
      <c r="M27" s="168"/>
    </row>
    <row r="28" spans="1:13" s="169" customFormat="1" ht="21.6" hidden="1" customHeight="1" thickBot="1" x14ac:dyDescent="0.3">
      <c r="A28" s="865" t="s">
        <v>152</v>
      </c>
      <c r="B28" s="866"/>
      <c r="C28" s="866"/>
      <c r="D28" s="866"/>
      <c r="E28" s="866"/>
      <c r="F28" s="866"/>
      <c r="G28" s="866"/>
      <c r="H28" s="866"/>
      <c r="I28" s="866"/>
      <c r="J28" s="866"/>
      <c r="K28" s="866"/>
      <c r="L28" s="867"/>
      <c r="M28" s="168"/>
    </row>
    <row r="29" spans="1:13" s="169" customFormat="1" ht="19.899999999999999" hidden="1" customHeight="1" thickBot="1" x14ac:dyDescent="0.3">
      <c r="A29" s="868" t="s">
        <v>108</v>
      </c>
      <c r="B29" s="869"/>
      <c r="C29" s="868" t="s">
        <v>3</v>
      </c>
      <c r="D29" s="869"/>
      <c r="E29" s="869"/>
      <c r="F29" s="872"/>
      <c r="G29" s="869" t="s">
        <v>11</v>
      </c>
      <c r="H29" s="869"/>
      <c r="I29" s="869"/>
      <c r="J29" s="869"/>
      <c r="K29" s="873" t="s">
        <v>4</v>
      </c>
      <c r="L29" s="875" t="s">
        <v>11</v>
      </c>
      <c r="M29" s="168"/>
    </row>
    <row r="30" spans="1:13" s="169" customFormat="1" ht="21.6" hidden="1" customHeight="1" thickBot="1" x14ac:dyDescent="0.3">
      <c r="A30" s="924"/>
      <c r="B30" s="887"/>
      <c r="C30" s="516" t="s">
        <v>104</v>
      </c>
      <c r="D30" s="518" t="s">
        <v>105</v>
      </c>
      <c r="E30" s="518" t="s">
        <v>106</v>
      </c>
      <c r="F30" s="519" t="s">
        <v>0</v>
      </c>
      <c r="G30" s="517" t="s">
        <v>104</v>
      </c>
      <c r="H30" s="518" t="s">
        <v>105</v>
      </c>
      <c r="I30" s="518" t="s">
        <v>106</v>
      </c>
      <c r="J30" s="558" t="s">
        <v>0</v>
      </c>
      <c r="K30" s="929"/>
      <c r="L30" s="952"/>
      <c r="M30" s="168"/>
    </row>
    <row r="31" spans="1:13" s="169" customFormat="1" ht="47.25" hidden="1" customHeight="1" x14ac:dyDescent="0.25">
      <c r="A31" s="524" t="s">
        <v>1</v>
      </c>
      <c r="B31" s="559" t="s">
        <v>153</v>
      </c>
      <c r="C31" s="303"/>
      <c r="D31" s="304"/>
      <c r="E31" s="304"/>
      <c r="F31" s="305"/>
      <c r="G31" s="306">
        <v>22.87</v>
      </c>
      <c r="H31" s="307"/>
      <c r="I31" s="307"/>
      <c r="J31" s="277">
        <f>SUM(G31:I31)</f>
        <v>22.87</v>
      </c>
      <c r="K31" s="525" t="s">
        <v>51</v>
      </c>
      <c r="L31" s="526" t="s">
        <v>14</v>
      </c>
      <c r="M31" s="168"/>
    </row>
    <row r="32" spans="1:13" s="169" customFormat="1" ht="47.25" hidden="1" customHeight="1" x14ac:dyDescent="0.25">
      <c r="A32" s="527" t="s">
        <v>15</v>
      </c>
      <c r="B32" s="560" t="s">
        <v>154</v>
      </c>
      <c r="C32" s="344"/>
      <c r="D32" s="292"/>
      <c r="E32" s="292"/>
      <c r="F32" s="345"/>
      <c r="G32" s="529">
        <v>22.87</v>
      </c>
      <c r="H32" s="278"/>
      <c r="I32" s="278"/>
      <c r="J32" s="347">
        <f t="shared" ref="J32:J35" si="3">SUM(G32:I32)</f>
        <v>22.87</v>
      </c>
      <c r="K32" s="531" t="s">
        <v>51</v>
      </c>
      <c r="L32" s="532" t="s">
        <v>14</v>
      </c>
      <c r="M32" s="168"/>
    </row>
    <row r="33" spans="1:13" s="169" customFormat="1" ht="47.25" hidden="1" customHeight="1" x14ac:dyDescent="0.25">
      <c r="A33" s="527" t="s">
        <v>16</v>
      </c>
      <c r="B33" s="560" t="s">
        <v>155</v>
      </c>
      <c r="C33" s="344"/>
      <c r="D33" s="292"/>
      <c r="E33" s="292"/>
      <c r="F33" s="345"/>
      <c r="G33" s="529">
        <v>22.87</v>
      </c>
      <c r="H33" s="278"/>
      <c r="I33" s="278"/>
      <c r="J33" s="347">
        <f t="shared" si="3"/>
        <v>22.87</v>
      </c>
      <c r="K33" s="531" t="s">
        <v>51</v>
      </c>
      <c r="L33" s="532" t="s">
        <v>14</v>
      </c>
      <c r="M33" s="168"/>
    </row>
    <row r="34" spans="1:13" s="169" customFormat="1" ht="47.25" hidden="1" customHeight="1" x14ac:dyDescent="0.25">
      <c r="A34" s="527" t="s">
        <v>30</v>
      </c>
      <c r="B34" s="560" t="s">
        <v>156</v>
      </c>
      <c r="C34" s="344"/>
      <c r="D34" s="292"/>
      <c r="E34" s="292"/>
      <c r="F34" s="345"/>
      <c r="G34" s="529">
        <v>22.87</v>
      </c>
      <c r="H34" s="278"/>
      <c r="I34" s="278"/>
      <c r="J34" s="347">
        <f t="shared" si="3"/>
        <v>22.87</v>
      </c>
      <c r="K34" s="531" t="s">
        <v>51</v>
      </c>
      <c r="L34" s="532" t="s">
        <v>14</v>
      </c>
      <c r="M34" s="168"/>
    </row>
    <row r="35" spans="1:13" s="169" customFormat="1" ht="47.25" hidden="1" customHeight="1" thickBot="1" x14ac:dyDescent="0.3">
      <c r="A35" s="549" t="s">
        <v>31</v>
      </c>
      <c r="B35" s="561" t="s">
        <v>157</v>
      </c>
      <c r="C35" s="553"/>
      <c r="D35" s="363"/>
      <c r="E35" s="363"/>
      <c r="F35" s="562"/>
      <c r="G35" s="551">
        <v>22.87</v>
      </c>
      <c r="H35" s="362"/>
      <c r="I35" s="362"/>
      <c r="J35" s="563">
        <f t="shared" si="3"/>
        <v>22.87</v>
      </c>
      <c r="K35" s="556" t="s">
        <v>51</v>
      </c>
      <c r="L35" s="564" t="s">
        <v>14</v>
      </c>
      <c r="M35" s="168"/>
    </row>
    <row r="36" spans="1:13" s="25" customFormat="1" ht="20.45" hidden="1" customHeight="1" thickBot="1" x14ac:dyDescent="0.3">
      <c r="A36" s="865" t="s">
        <v>10</v>
      </c>
      <c r="B36" s="866"/>
      <c r="C36" s="866"/>
      <c r="D36" s="866"/>
      <c r="E36" s="866"/>
      <c r="F36" s="866"/>
      <c r="G36" s="866"/>
      <c r="H36" s="866"/>
      <c r="I36" s="866"/>
      <c r="J36" s="866"/>
      <c r="K36" s="866"/>
      <c r="L36" s="867"/>
      <c r="M36" s="24"/>
    </row>
    <row r="37" spans="1:13" s="25" customFormat="1" ht="16.5" hidden="1" customHeight="1" thickBot="1" x14ac:dyDescent="0.3">
      <c r="A37" s="868" t="s">
        <v>108</v>
      </c>
      <c r="B37" s="869"/>
      <c r="C37" s="925" t="s">
        <v>3</v>
      </c>
      <c r="D37" s="926"/>
      <c r="E37" s="926"/>
      <c r="F37" s="927"/>
      <c r="G37" s="925" t="s">
        <v>11</v>
      </c>
      <c r="H37" s="926"/>
      <c r="I37" s="926"/>
      <c r="J37" s="928"/>
      <c r="K37" s="873" t="s">
        <v>4</v>
      </c>
      <c r="L37" s="875" t="s">
        <v>11</v>
      </c>
      <c r="M37" s="24"/>
    </row>
    <row r="38" spans="1:13" s="25" customFormat="1" ht="16.5" hidden="1" customHeight="1" thickBot="1" x14ac:dyDescent="0.3">
      <c r="A38" s="924"/>
      <c r="B38" s="887"/>
      <c r="C38" s="516" t="s">
        <v>104</v>
      </c>
      <c r="D38" s="518" t="s">
        <v>105</v>
      </c>
      <c r="E38" s="518" t="s">
        <v>106</v>
      </c>
      <c r="F38" s="519" t="s">
        <v>0</v>
      </c>
      <c r="G38" s="516" t="s">
        <v>104</v>
      </c>
      <c r="H38" s="518" t="s">
        <v>105</v>
      </c>
      <c r="I38" s="518" t="s">
        <v>106</v>
      </c>
      <c r="J38" s="558" t="s">
        <v>0</v>
      </c>
      <c r="K38" s="929"/>
      <c r="L38" s="876"/>
      <c r="M38" s="24"/>
    </row>
    <row r="39" spans="1:13" s="169" customFormat="1" ht="51.6" hidden="1" customHeight="1" x14ac:dyDescent="0.25">
      <c r="A39" s="912" t="s">
        <v>1</v>
      </c>
      <c r="B39" s="565" t="s">
        <v>67</v>
      </c>
      <c r="C39" s="308">
        <f>C42+C43+C44+C45</f>
        <v>37565.411</v>
      </c>
      <c r="D39" s="304"/>
      <c r="E39" s="304"/>
      <c r="F39" s="305">
        <f>C39+D39+E39</f>
        <v>37565.411</v>
      </c>
      <c r="G39" s="308">
        <f>G42+G43+G44+G45</f>
        <v>38712.436000000002</v>
      </c>
      <c r="H39" s="566"/>
      <c r="I39" s="566"/>
      <c r="J39" s="277">
        <f>G39</f>
        <v>38712.436000000002</v>
      </c>
      <c r="K39" s="915" t="s">
        <v>12</v>
      </c>
      <c r="L39" s="918" t="s">
        <v>150</v>
      </c>
      <c r="M39" s="168"/>
    </row>
    <row r="40" spans="1:13" s="169" customFormat="1" ht="52.9" hidden="1" customHeight="1" x14ac:dyDescent="0.25">
      <c r="A40" s="913"/>
      <c r="B40" s="567" t="s">
        <v>49</v>
      </c>
      <c r="C40" s="341"/>
      <c r="D40" s="292"/>
      <c r="E40" s="292"/>
      <c r="F40" s="345">
        <f t="shared" ref="F40:F41" si="4">C40+D40+E40</f>
        <v>0</v>
      </c>
      <c r="G40" s="445"/>
      <c r="H40" s="300"/>
      <c r="I40" s="300"/>
      <c r="J40" s="347">
        <f t="shared" ref="J40:J45" si="5">G40</f>
        <v>0</v>
      </c>
      <c r="K40" s="916"/>
      <c r="L40" s="919"/>
      <c r="M40" s="168"/>
    </row>
    <row r="41" spans="1:13" s="169" customFormat="1" ht="22.9" hidden="1" customHeight="1" x14ac:dyDescent="0.25">
      <c r="A41" s="913"/>
      <c r="B41" s="567" t="s">
        <v>148</v>
      </c>
      <c r="C41" s="341"/>
      <c r="D41" s="292"/>
      <c r="E41" s="292"/>
      <c r="F41" s="345">
        <f t="shared" si="4"/>
        <v>0</v>
      </c>
      <c r="G41" s="445"/>
      <c r="H41" s="300"/>
      <c r="I41" s="300"/>
      <c r="J41" s="347">
        <f t="shared" si="5"/>
        <v>0</v>
      </c>
      <c r="K41" s="916"/>
      <c r="L41" s="919"/>
      <c r="M41" s="168"/>
    </row>
    <row r="42" spans="1:13" s="169" customFormat="1" ht="44.45" hidden="1" customHeight="1" x14ac:dyDescent="0.25">
      <c r="A42" s="913"/>
      <c r="B42" s="568" t="s">
        <v>124</v>
      </c>
      <c r="C42" s="569">
        <v>2799.5079999999998</v>
      </c>
      <c r="D42" s="292"/>
      <c r="E42" s="292"/>
      <c r="F42" s="345">
        <f>C42+D42+E42</f>
        <v>2799.5079999999998</v>
      </c>
      <c r="G42" s="569">
        <f>10463.759-2902.21</f>
        <v>7561.549</v>
      </c>
      <c r="H42" s="300"/>
      <c r="I42" s="300"/>
      <c r="J42" s="347">
        <f t="shared" si="5"/>
        <v>7561.549</v>
      </c>
      <c r="K42" s="916"/>
      <c r="L42" s="919"/>
      <c r="M42" s="168"/>
    </row>
    <row r="43" spans="1:13" s="169" customFormat="1" ht="51.6" hidden="1" customHeight="1" x14ac:dyDescent="0.25">
      <c r="A43" s="913"/>
      <c r="B43" s="568" t="s">
        <v>125</v>
      </c>
      <c r="C43" s="569">
        <v>8992.5139999999992</v>
      </c>
      <c r="D43" s="315"/>
      <c r="E43" s="315"/>
      <c r="F43" s="345">
        <f t="shared" ref="F43:F45" si="6">C43+D43+E43</f>
        <v>8992.5139999999992</v>
      </c>
      <c r="G43" s="569">
        <v>6142.6570000000002</v>
      </c>
      <c r="H43" s="570"/>
      <c r="I43" s="570"/>
      <c r="J43" s="347">
        <f t="shared" si="5"/>
        <v>6142.6570000000002</v>
      </c>
      <c r="K43" s="916"/>
      <c r="L43" s="919"/>
      <c r="M43" s="168"/>
    </row>
    <row r="44" spans="1:13" s="169" customFormat="1" ht="48.6" hidden="1" customHeight="1" x14ac:dyDescent="0.25">
      <c r="A44" s="913"/>
      <c r="B44" s="568" t="s">
        <v>126</v>
      </c>
      <c r="C44" s="569">
        <v>4375.7150000000001</v>
      </c>
      <c r="D44" s="292"/>
      <c r="E44" s="292"/>
      <c r="F44" s="345">
        <f t="shared" si="6"/>
        <v>4375.7150000000001</v>
      </c>
      <c r="G44" s="569">
        <v>3312.3580000000002</v>
      </c>
      <c r="H44" s="300"/>
      <c r="I44" s="300"/>
      <c r="J44" s="347">
        <f t="shared" si="5"/>
        <v>3312.3580000000002</v>
      </c>
      <c r="K44" s="916"/>
      <c r="L44" s="919"/>
      <c r="M44" s="168"/>
    </row>
    <row r="45" spans="1:13" s="169" customFormat="1" ht="46.9" hidden="1" customHeight="1" thickBot="1" x14ac:dyDescent="0.3">
      <c r="A45" s="914"/>
      <c r="B45" s="571" t="s">
        <v>127</v>
      </c>
      <c r="C45" s="572">
        <v>21397.673999999999</v>
      </c>
      <c r="D45" s="363"/>
      <c r="E45" s="363"/>
      <c r="F45" s="562">
        <f t="shared" si="6"/>
        <v>21397.673999999999</v>
      </c>
      <c r="G45" s="572">
        <v>21695.871999999999</v>
      </c>
      <c r="H45" s="573"/>
      <c r="I45" s="573"/>
      <c r="J45" s="563">
        <f t="shared" si="5"/>
        <v>21695.871999999999</v>
      </c>
      <c r="K45" s="917"/>
      <c r="L45" s="920"/>
      <c r="M45" s="168"/>
    </row>
    <row r="46" spans="1:13" ht="15.6" hidden="1" customHeight="1" thickBot="1" x14ac:dyDescent="0.3">
      <c r="A46" s="947" t="s">
        <v>64</v>
      </c>
      <c r="B46" s="948"/>
      <c r="C46" s="948"/>
      <c r="D46" s="948"/>
      <c r="E46" s="948"/>
      <c r="F46" s="948"/>
      <c r="G46" s="948"/>
      <c r="H46" s="948"/>
      <c r="I46" s="948"/>
      <c r="J46" s="948"/>
      <c r="K46" s="948"/>
      <c r="L46" s="949"/>
    </row>
    <row r="47" spans="1:13" ht="15.6" hidden="1" customHeight="1" thickBot="1" x14ac:dyDescent="0.3">
      <c r="A47" s="868" t="s">
        <v>108</v>
      </c>
      <c r="B47" s="869"/>
      <c r="C47" s="925" t="s">
        <v>3</v>
      </c>
      <c r="D47" s="926"/>
      <c r="E47" s="926"/>
      <c r="F47" s="927"/>
      <c r="G47" s="925" t="s">
        <v>11</v>
      </c>
      <c r="H47" s="926"/>
      <c r="I47" s="926"/>
      <c r="J47" s="927"/>
      <c r="K47" s="950" t="s">
        <v>4</v>
      </c>
      <c r="L47" s="950" t="s">
        <v>11</v>
      </c>
    </row>
    <row r="48" spans="1:13" ht="15.6" hidden="1" customHeight="1" x14ac:dyDescent="0.25">
      <c r="A48" s="924"/>
      <c r="B48" s="887"/>
      <c r="C48" s="516" t="s">
        <v>104</v>
      </c>
      <c r="D48" s="518" t="s">
        <v>105</v>
      </c>
      <c r="E48" s="518" t="s">
        <v>106</v>
      </c>
      <c r="F48" s="519" t="s">
        <v>0</v>
      </c>
      <c r="G48" s="516" t="s">
        <v>104</v>
      </c>
      <c r="H48" s="518" t="s">
        <v>105</v>
      </c>
      <c r="I48" s="518" t="s">
        <v>106</v>
      </c>
      <c r="J48" s="519" t="s">
        <v>0</v>
      </c>
      <c r="K48" s="951"/>
      <c r="L48" s="951"/>
    </row>
    <row r="49" spans="1:27" s="169" customFormat="1" ht="49.15" hidden="1" customHeight="1" x14ac:dyDescent="0.25">
      <c r="A49" s="228" t="s">
        <v>1</v>
      </c>
      <c r="B49" s="444" t="s">
        <v>131</v>
      </c>
      <c r="C49" s="349"/>
      <c r="D49" s="349"/>
      <c r="E49" s="349"/>
      <c r="F49" s="350">
        <v>0</v>
      </c>
      <c r="G49" s="341">
        <v>498.46300000000002</v>
      </c>
      <c r="H49" s="349"/>
      <c r="I49" s="349"/>
      <c r="J49" s="350">
        <f>G49</f>
        <v>498.46300000000002</v>
      </c>
      <c r="K49" s="523" t="s">
        <v>101</v>
      </c>
      <c r="L49" s="290" t="s">
        <v>72</v>
      </c>
      <c r="M49" s="168"/>
    </row>
    <row r="50" spans="1:27" ht="29.25" hidden="1" customHeight="1" x14ac:dyDescent="0.25">
      <c r="A50" s="887" t="s">
        <v>69</v>
      </c>
      <c r="B50" s="887"/>
      <c r="C50" s="887"/>
      <c r="D50" s="887"/>
      <c r="E50" s="887"/>
      <c r="F50" s="887"/>
      <c r="G50" s="887"/>
      <c r="H50" s="887"/>
      <c r="I50" s="887"/>
      <c r="J50" s="887"/>
      <c r="K50" s="887"/>
      <c r="L50" s="887"/>
      <c r="AA50" s="3"/>
    </row>
    <row r="51" spans="1:27" ht="45" hidden="1" customHeight="1" x14ac:dyDescent="0.25">
      <c r="A51" s="228" t="s">
        <v>1</v>
      </c>
      <c r="B51" s="444" t="s">
        <v>131</v>
      </c>
      <c r="C51" s="349" t="s">
        <v>133</v>
      </c>
      <c r="D51" s="349"/>
      <c r="E51" s="349"/>
      <c r="F51" s="350">
        <v>0</v>
      </c>
      <c r="G51" s="341">
        <v>500</v>
      </c>
      <c r="H51" s="349"/>
      <c r="I51" s="349"/>
      <c r="J51" s="350">
        <f>G51</f>
        <v>500</v>
      </c>
      <c r="K51" s="523" t="s">
        <v>101</v>
      </c>
      <c r="L51" s="290" t="s">
        <v>76</v>
      </c>
    </row>
    <row r="52" spans="1:27" ht="45" hidden="1" customHeight="1" x14ac:dyDescent="0.25">
      <c r="A52" s="224" t="s">
        <v>15</v>
      </c>
      <c r="B52" s="225" t="s">
        <v>73</v>
      </c>
      <c r="C52" s="227"/>
      <c r="D52" s="228"/>
      <c r="E52" s="228"/>
      <c r="F52" s="229" t="e">
        <f>C52+D52+E52+#REF!+#REF!</f>
        <v>#REF!</v>
      </c>
      <c r="G52" s="227"/>
      <c r="H52" s="228"/>
      <c r="I52" s="228"/>
      <c r="J52" s="230" t="e">
        <f>#REF!</f>
        <v>#REF!</v>
      </c>
      <c r="K52" s="214" t="s">
        <v>51</v>
      </c>
      <c r="L52" s="231" t="s">
        <v>76</v>
      </c>
    </row>
    <row r="53" spans="1:27" s="3" customFormat="1" ht="79.5" hidden="1" customHeight="1" thickBot="1" x14ac:dyDescent="0.3">
      <c r="A53" s="232" t="s">
        <v>16</v>
      </c>
      <c r="B53" s="233" t="s">
        <v>67</v>
      </c>
      <c r="C53" s="235"/>
      <c r="D53" s="236">
        <v>1580.9570000000001</v>
      </c>
      <c r="E53" s="236"/>
      <c r="F53" s="237" t="e">
        <f>C53+D53+E53+#REF!+#REF!</f>
        <v>#REF!</v>
      </c>
      <c r="G53" s="235"/>
      <c r="H53" s="238">
        <v>2275.0148100000001</v>
      </c>
      <c r="I53" s="236"/>
      <c r="J53" s="239" t="e">
        <f>H53+#REF!+#REF!</f>
        <v>#REF!</v>
      </c>
      <c r="K53" s="256" t="s">
        <v>12</v>
      </c>
      <c r="L53" s="241" t="s">
        <v>68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hidden="1" customHeight="1" x14ac:dyDescent="0.25"/>
    <row r="55" spans="1:27" s="3" customFormat="1" ht="20.45" hidden="1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" customFormat="1" ht="28.15" customHeight="1" x14ac:dyDescent="0.25">
      <c r="A56" s="1"/>
      <c r="B56" s="2" t="s">
        <v>159</v>
      </c>
      <c r="C56" s="2"/>
      <c r="D56" s="2"/>
      <c r="E56" s="2"/>
      <c r="F56" s="2"/>
      <c r="G56" s="2" t="s">
        <v>94</v>
      </c>
      <c r="H56" s="2"/>
      <c r="I56" s="2"/>
      <c r="J56" s="2"/>
      <c r="K56" s="2"/>
      <c r="L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</sheetData>
  <mergeCells count="48">
    <mergeCell ref="A2:L2"/>
    <mergeCell ref="A3:L3"/>
    <mergeCell ref="A4:L4"/>
    <mergeCell ref="A5:B6"/>
    <mergeCell ref="C5:F5"/>
    <mergeCell ref="G5:J5"/>
    <mergeCell ref="K5:K6"/>
    <mergeCell ref="L5:L6"/>
    <mergeCell ref="A9:L9"/>
    <mergeCell ref="A10:B11"/>
    <mergeCell ref="C10:F10"/>
    <mergeCell ref="G10:J10"/>
    <mergeCell ref="K10:K11"/>
    <mergeCell ref="L10:L11"/>
    <mergeCell ref="A15:L15"/>
    <mergeCell ref="A16:B17"/>
    <mergeCell ref="C16:F16"/>
    <mergeCell ref="G16:J16"/>
    <mergeCell ref="K16:K17"/>
    <mergeCell ref="L16:L17"/>
    <mergeCell ref="G37:J37"/>
    <mergeCell ref="K37:K38"/>
    <mergeCell ref="L37:L38"/>
    <mergeCell ref="A24:A25"/>
    <mergeCell ref="K24:K25"/>
    <mergeCell ref="L24:L25"/>
    <mergeCell ref="A28:L28"/>
    <mergeCell ref="A29:B30"/>
    <mergeCell ref="C29:F29"/>
    <mergeCell ref="G29:J29"/>
    <mergeCell ref="K29:K30"/>
    <mergeCell ref="L29:L30"/>
    <mergeCell ref="A50:L50"/>
    <mergeCell ref="A12:A13"/>
    <mergeCell ref="K12:K13"/>
    <mergeCell ref="L12:L13"/>
    <mergeCell ref="A39:A45"/>
    <mergeCell ref="K39:K45"/>
    <mergeCell ref="L39:L45"/>
    <mergeCell ref="A46:L46"/>
    <mergeCell ref="A47:B48"/>
    <mergeCell ref="C47:F47"/>
    <mergeCell ref="G47:J47"/>
    <mergeCell ref="K47:K48"/>
    <mergeCell ref="L47:L48"/>
    <mergeCell ref="A36:L36"/>
    <mergeCell ref="A37:B38"/>
    <mergeCell ref="C37:F37"/>
  </mergeCells>
  <printOptions horizontalCentered="1"/>
  <pageMargins left="0.19685039370078741" right="0.19685039370078741" top="0.78740157480314965" bottom="0" header="0.15748031496062992" footer="0.1574803149606299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A9EA-F58C-4E44-B2C0-53B184B373B6}">
  <dimension ref="A1:AA56"/>
  <sheetViews>
    <sheetView view="pageBreakPreview" topLeftCell="A2" zoomScale="68" zoomScaleNormal="73" zoomScaleSheetLayoutView="68" workbookViewId="0">
      <selection activeCell="K32" sqref="K32"/>
    </sheetView>
  </sheetViews>
  <sheetFormatPr defaultColWidth="9.140625" defaultRowHeight="15" x14ac:dyDescent="0.25"/>
  <cols>
    <col min="1" max="1" width="4.140625" style="1" customWidth="1"/>
    <col min="2" max="2" width="65.7109375" style="2" customWidth="1"/>
    <col min="3" max="3" width="11" style="2" customWidth="1"/>
    <col min="4" max="5" width="9.42578125" style="2" customWidth="1"/>
    <col min="6" max="6" width="10.85546875" style="2" customWidth="1"/>
    <col min="7" max="8" width="10.28515625" style="2" customWidth="1"/>
    <col min="9" max="9" width="10.7109375" style="2" customWidth="1"/>
    <col min="10" max="10" width="11.7109375" style="2" customWidth="1"/>
    <col min="11" max="11" width="16.42578125" style="2" customWidth="1"/>
    <col min="12" max="12" width="18.710937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817" t="s">
        <v>5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9"/>
    </row>
    <row r="3" spans="1:26" ht="33.6" customHeight="1" thickBot="1" x14ac:dyDescent="0.3">
      <c r="A3" s="820" t="s">
        <v>107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2"/>
    </row>
    <row r="4" spans="1:26" ht="16.5" customHeight="1" thickBot="1" x14ac:dyDescent="0.3">
      <c r="A4" s="969" t="s">
        <v>17</v>
      </c>
      <c r="B4" s="970"/>
      <c r="C4" s="970"/>
      <c r="D4" s="970"/>
      <c r="E4" s="970"/>
      <c r="F4" s="970"/>
      <c r="G4" s="970"/>
      <c r="H4" s="970"/>
      <c r="I4" s="970"/>
      <c r="J4" s="970"/>
      <c r="K4" s="970"/>
      <c r="L4" s="971"/>
    </row>
    <row r="5" spans="1:26" ht="16.5" customHeight="1" thickBot="1" x14ac:dyDescent="0.3">
      <c r="A5" s="826"/>
      <c r="B5" s="827"/>
      <c r="C5" s="830" t="s">
        <v>3</v>
      </c>
      <c r="D5" s="831"/>
      <c r="E5" s="831"/>
      <c r="F5" s="832"/>
      <c r="G5" s="830" t="s">
        <v>11</v>
      </c>
      <c r="H5" s="831"/>
      <c r="I5" s="831"/>
      <c r="J5" s="831"/>
      <c r="K5" s="833" t="s">
        <v>4</v>
      </c>
      <c r="L5" s="835" t="s">
        <v>11</v>
      </c>
    </row>
    <row r="6" spans="1:26" ht="16.5" customHeight="1" thickBot="1" x14ac:dyDescent="0.3">
      <c r="A6" s="828"/>
      <c r="B6" s="907"/>
      <c r="C6" s="492" t="s">
        <v>104</v>
      </c>
      <c r="D6" s="373" t="s">
        <v>105</v>
      </c>
      <c r="E6" s="373" t="s">
        <v>106</v>
      </c>
      <c r="F6" s="248" t="s">
        <v>0</v>
      </c>
      <c r="G6" s="492" t="s">
        <v>104</v>
      </c>
      <c r="H6" s="373" t="s">
        <v>105</v>
      </c>
      <c r="I6" s="373" t="s">
        <v>106</v>
      </c>
      <c r="J6" s="430" t="s">
        <v>0</v>
      </c>
      <c r="K6" s="834"/>
      <c r="L6" s="836"/>
    </row>
    <row r="7" spans="1:26" s="169" customFormat="1" ht="60.6" customHeight="1" x14ac:dyDescent="0.25">
      <c r="A7" s="497">
        <v>1</v>
      </c>
      <c r="B7" s="504" t="s">
        <v>143</v>
      </c>
      <c r="C7" s="498"/>
      <c r="D7" s="499"/>
      <c r="E7" s="499"/>
      <c r="F7" s="500">
        <f>C7+D7+E7</f>
        <v>0</v>
      </c>
      <c r="G7" s="501">
        <v>60</v>
      </c>
      <c r="H7" s="499"/>
      <c r="I7" s="499"/>
      <c r="J7" s="502">
        <f>G7+H7+H7</f>
        <v>60</v>
      </c>
      <c r="K7" s="503" t="s">
        <v>12</v>
      </c>
      <c r="L7" s="380" t="s">
        <v>144</v>
      </c>
      <c r="M7" s="168"/>
    </row>
    <row r="8" spans="1:26" s="169" customFormat="1" ht="51" customHeight="1" thickBot="1" x14ac:dyDescent="0.3">
      <c r="A8" s="459">
        <v>2</v>
      </c>
      <c r="B8" s="505" t="s">
        <v>145</v>
      </c>
      <c r="C8" s="460"/>
      <c r="D8" s="461"/>
      <c r="E8" s="461"/>
      <c r="F8" s="462">
        <f>C8+D8+E8</f>
        <v>0</v>
      </c>
      <c r="G8" s="460">
        <v>198.44</v>
      </c>
      <c r="H8" s="461"/>
      <c r="I8" s="461"/>
      <c r="J8" s="244">
        <f t="shared" ref="J8" si="0">G8+H8+H8</f>
        <v>198.44</v>
      </c>
      <c r="K8" s="463" t="s">
        <v>12</v>
      </c>
      <c r="L8" s="381" t="s">
        <v>144</v>
      </c>
      <c r="M8" s="168"/>
    </row>
    <row r="9" spans="1:26" s="25" customFormat="1" ht="15" customHeight="1" thickBot="1" x14ac:dyDescent="0.3">
      <c r="A9" s="981" t="s">
        <v>22</v>
      </c>
      <c r="B9" s="982"/>
      <c r="C9" s="982"/>
      <c r="D9" s="982"/>
      <c r="E9" s="982"/>
      <c r="F9" s="982"/>
      <c r="G9" s="982"/>
      <c r="H9" s="982"/>
      <c r="I9" s="982"/>
      <c r="J9" s="982"/>
      <c r="K9" s="982"/>
      <c r="L9" s="983"/>
      <c r="M9" s="24"/>
    </row>
    <row r="10" spans="1:26" s="25" customFormat="1" ht="18" customHeight="1" thickBot="1" x14ac:dyDescent="0.3">
      <c r="A10" s="846" t="s">
        <v>108</v>
      </c>
      <c r="B10" s="847"/>
      <c r="C10" s="846" t="s">
        <v>3</v>
      </c>
      <c r="D10" s="847"/>
      <c r="E10" s="847"/>
      <c r="F10" s="850"/>
      <c r="G10" s="851" t="s">
        <v>11</v>
      </c>
      <c r="H10" s="852"/>
      <c r="I10" s="852"/>
      <c r="J10" s="853"/>
      <c r="K10" s="847" t="s">
        <v>4</v>
      </c>
      <c r="L10" s="854" t="s">
        <v>11</v>
      </c>
      <c r="M10" s="24"/>
    </row>
    <row r="11" spans="1:26" s="25" customFormat="1" ht="15.6" customHeight="1" thickBot="1" x14ac:dyDescent="0.3">
      <c r="A11" s="896"/>
      <c r="B11" s="960"/>
      <c r="C11" s="447" t="s">
        <v>104</v>
      </c>
      <c r="D11" s="251" t="s">
        <v>105</v>
      </c>
      <c r="E11" s="251" t="s">
        <v>106</v>
      </c>
      <c r="F11" s="448" t="s">
        <v>0</v>
      </c>
      <c r="G11" s="447" t="s">
        <v>104</v>
      </c>
      <c r="H11" s="255" t="s">
        <v>105</v>
      </c>
      <c r="I11" s="251" t="s">
        <v>106</v>
      </c>
      <c r="J11" s="449" t="s">
        <v>0</v>
      </c>
      <c r="K11" s="960"/>
      <c r="L11" s="961"/>
      <c r="M11" s="24"/>
    </row>
    <row r="12" spans="1:26" s="169" customFormat="1" ht="73.150000000000006" customHeight="1" x14ac:dyDescent="0.25">
      <c r="A12" s="455" t="s">
        <v>1</v>
      </c>
      <c r="B12" s="467" t="s">
        <v>132</v>
      </c>
      <c r="C12" s="457">
        <v>0</v>
      </c>
      <c r="D12" s="68"/>
      <c r="E12" s="68"/>
      <c r="F12" s="114">
        <f>C12+D12+E12</f>
        <v>0</v>
      </c>
      <c r="G12" s="457">
        <v>45</v>
      </c>
      <c r="H12" s="68"/>
      <c r="I12" s="456"/>
      <c r="J12" s="114">
        <f>SUM(G12:I12)</f>
        <v>45</v>
      </c>
      <c r="K12" s="410" t="s">
        <v>12</v>
      </c>
      <c r="L12" s="471" t="s">
        <v>149</v>
      </c>
      <c r="M12" s="168"/>
      <c r="Z12" s="168">
        <f>J12-F12</f>
        <v>45</v>
      </c>
    </row>
    <row r="13" spans="1:26" s="169" customFormat="1" ht="72.599999999999994" customHeight="1" x14ac:dyDescent="0.25">
      <c r="A13" s="374" t="s">
        <v>15</v>
      </c>
      <c r="B13" s="458" t="s">
        <v>142</v>
      </c>
      <c r="C13" s="454">
        <v>0</v>
      </c>
      <c r="D13" s="370"/>
      <c r="E13" s="370"/>
      <c r="F13" s="371">
        <f>C13+D13+E13</f>
        <v>0</v>
      </c>
      <c r="G13" s="454">
        <v>417.53199999999998</v>
      </c>
      <c r="H13" s="370"/>
      <c r="I13" s="370"/>
      <c r="J13" s="371">
        <f>SUM(G13:I13)</f>
        <v>417.53199999999998</v>
      </c>
      <c r="K13" s="405" t="s">
        <v>12</v>
      </c>
      <c r="L13" s="381" t="s">
        <v>141</v>
      </c>
      <c r="M13" s="168"/>
    </row>
    <row r="14" spans="1:26" s="169" customFormat="1" ht="82.9" customHeight="1" thickBot="1" x14ac:dyDescent="0.3">
      <c r="A14" s="510" t="s">
        <v>16</v>
      </c>
      <c r="B14" s="511" t="s">
        <v>122</v>
      </c>
      <c r="C14" s="512">
        <f>3098.317</f>
        <v>3098.317</v>
      </c>
      <c r="D14" s="22"/>
      <c r="E14" s="22"/>
      <c r="F14" s="185">
        <f>C14+D14+E14</f>
        <v>3098.317</v>
      </c>
      <c r="G14" s="35">
        <v>15090.175999999999</v>
      </c>
      <c r="H14" s="22"/>
      <c r="I14" s="22"/>
      <c r="J14" s="185">
        <f>SUM(G14:I14)</f>
        <v>15090.175999999999</v>
      </c>
      <c r="K14" s="513" t="s">
        <v>12</v>
      </c>
      <c r="L14" s="514" t="s">
        <v>141</v>
      </c>
      <c r="M14" s="168"/>
    </row>
    <row r="15" spans="1:26" s="25" customFormat="1" ht="15.6" customHeight="1" thickBot="1" x14ac:dyDescent="0.3">
      <c r="A15" s="969" t="s">
        <v>21</v>
      </c>
      <c r="B15" s="970"/>
      <c r="C15" s="970"/>
      <c r="D15" s="970"/>
      <c r="E15" s="970"/>
      <c r="F15" s="970"/>
      <c r="G15" s="970"/>
      <c r="H15" s="970"/>
      <c r="I15" s="970"/>
      <c r="J15" s="970"/>
      <c r="K15" s="970"/>
      <c r="L15" s="971"/>
      <c r="M15" s="24"/>
    </row>
    <row r="16" spans="1:26" s="25" customFormat="1" ht="16.149999999999999" customHeight="1" thickBot="1" x14ac:dyDescent="0.3">
      <c r="A16" s="846" t="s">
        <v>108</v>
      </c>
      <c r="B16" s="850"/>
      <c r="C16" s="831" t="s">
        <v>3</v>
      </c>
      <c r="D16" s="831"/>
      <c r="E16" s="831"/>
      <c r="F16" s="832"/>
      <c r="G16" s="830" t="s">
        <v>11</v>
      </c>
      <c r="H16" s="831"/>
      <c r="I16" s="831"/>
      <c r="J16" s="832"/>
      <c r="K16" s="833" t="s">
        <v>4</v>
      </c>
      <c r="L16" s="835" t="s">
        <v>11</v>
      </c>
      <c r="M16" s="24"/>
    </row>
    <row r="17" spans="1:13" s="25" customFormat="1" ht="16.149999999999999" customHeight="1" thickBot="1" x14ac:dyDescent="0.3">
      <c r="A17" s="848"/>
      <c r="B17" s="906"/>
      <c r="C17" s="488" t="s">
        <v>104</v>
      </c>
      <c r="D17" s="373" t="s">
        <v>105</v>
      </c>
      <c r="E17" s="373" t="s">
        <v>106</v>
      </c>
      <c r="F17" s="430" t="s">
        <v>0</v>
      </c>
      <c r="G17" s="487" t="s">
        <v>104</v>
      </c>
      <c r="H17" s="373" t="s">
        <v>105</v>
      </c>
      <c r="I17" s="373" t="s">
        <v>106</v>
      </c>
      <c r="J17" s="248" t="s">
        <v>0</v>
      </c>
      <c r="K17" s="834"/>
      <c r="L17" s="836"/>
      <c r="M17" s="24"/>
    </row>
    <row r="18" spans="1:13" s="169" customFormat="1" ht="129" customHeight="1" thickBot="1" x14ac:dyDescent="0.3">
      <c r="A18" s="408" t="s">
        <v>1</v>
      </c>
      <c r="B18" s="82" t="s">
        <v>139</v>
      </c>
      <c r="C18" s="116"/>
      <c r="D18" s="68"/>
      <c r="E18" s="68"/>
      <c r="F18" s="106"/>
      <c r="G18" s="67">
        <v>33</v>
      </c>
      <c r="H18" s="70"/>
      <c r="I18" s="70"/>
      <c r="J18" s="114">
        <f>SUM(G18:I18)</f>
        <v>33</v>
      </c>
      <c r="K18" s="479" t="s">
        <v>120</v>
      </c>
      <c r="L18" s="409" t="s">
        <v>14</v>
      </c>
      <c r="M18" s="168"/>
    </row>
    <row r="19" spans="1:13" s="169" customFormat="1" ht="108.6" customHeight="1" x14ac:dyDescent="0.25">
      <c r="A19" s="352" t="s">
        <v>15</v>
      </c>
      <c r="B19" s="450" t="s">
        <v>138</v>
      </c>
      <c r="C19" s="429"/>
      <c r="D19" s="104"/>
      <c r="E19" s="104"/>
      <c r="F19" s="495"/>
      <c r="G19" s="105">
        <v>33</v>
      </c>
      <c r="H19" s="412"/>
      <c r="I19" s="412"/>
      <c r="J19" s="115">
        <f t="shared" ref="J19:J27" si="1">SUM(G19:I19)</f>
        <v>33</v>
      </c>
      <c r="K19" s="411" t="s">
        <v>120</v>
      </c>
      <c r="L19" s="409" t="s">
        <v>14</v>
      </c>
      <c r="M19" s="168"/>
    </row>
    <row r="20" spans="1:13" s="169" customFormat="1" ht="111" customHeight="1" x14ac:dyDescent="0.25">
      <c r="A20" s="352" t="s">
        <v>16</v>
      </c>
      <c r="B20" s="450" t="s">
        <v>137</v>
      </c>
      <c r="C20" s="429"/>
      <c r="D20" s="104"/>
      <c r="E20" s="104"/>
      <c r="F20" s="495"/>
      <c r="G20" s="105">
        <v>26</v>
      </c>
      <c r="H20" s="412"/>
      <c r="I20" s="412"/>
      <c r="J20" s="115">
        <f t="shared" si="1"/>
        <v>26</v>
      </c>
      <c r="K20" s="411" t="s">
        <v>120</v>
      </c>
      <c r="L20" s="413" t="s">
        <v>14</v>
      </c>
      <c r="M20" s="168"/>
    </row>
    <row r="21" spans="1:13" s="169" customFormat="1" ht="106.5" customHeight="1" x14ac:dyDescent="0.25">
      <c r="A21" s="352" t="s">
        <v>30</v>
      </c>
      <c r="B21" s="450" t="s">
        <v>136</v>
      </c>
      <c r="C21" s="429"/>
      <c r="D21" s="104"/>
      <c r="E21" s="104"/>
      <c r="F21" s="495"/>
      <c r="G21" s="105">
        <v>17.399999999999999</v>
      </c>
      <c r="H21" s="412"/>
      <c r="I21" s="412"/>
      <c r="J21" s="115">
        <f t="shared" si="1"/>
        <v>17.399999999999999</v>
      </c>
      <c r="K21" s="411" t="s">
        <v>120</v>
      </c>
      <c r="L21" s="413" t="s">
        <v>14</v>
      </c>
      <c r="M21" s="168"/>
    </row>
    <row r="22" spans="1:13" s="169" customFormat="1" ht="100.15" customHeight="1" x14ac:dyDescent="0.25">
      <c r="A22" s="431" t="s">
        <v>31</v>
      </c>
      <c r="B22" s="451" t="s">
        <v>140</v>
      </c>
      <c r="C22" s="433"/>
      <c r="D22" s="136"/>
      <c r="E22" s="136"/>
      <c r="F22" s="496"/>
      <c r="G22" s="135">
        <v>23</v>
      </c>
      <c r="H22" s="434"/>
      <c r="I22" s="434"/>
      <c r="J22" s="372">
        <f t="shared" si="1"/>
        <v>23</v>
      </c>
      <c r="K22" s="489" t="s">
        <v>120</v>
      </c>
      <c r="L22" s="490" t="s">
        <v>14</v>
      </c>
      <c r="M22" s="168"/>
    </row>
    <row r="23" spans="1:13" s="169" customFormat="1" ht="64.900000000000006" customHeight="1" x14ac:dyDescent="0.25">
      <c r="A23" s="352" t="s">
        <v>32</v>
      </c>
      <c r="B23" s="446" t="s">
        <v>134</v>
      </c>
      <c r="C23" s="429">
        <v>100</v>
      </c>
      <c r="D23" s="104"/>
      <c r="E23" s="104"/>
      <c r="F23" s="244">
        <f t="shared" ref="F23" si="2">SUM(C23:E23)</f>
        <v>100</v>
      </c>
      <c r="G23" s="105">
        <v>49.8</v>
      </c>
      <c r="H23" s="412"/>
      <c r="I23" s="412"/>
      <c r="J23" s="115">
        <f t="shared" si="1"/>
        <v>49.8</v>
      </c>
      <c r="K23" s="411" t="s">
        <v>12</v>
      </c>
      <c r="L23" s="413" t="s">
        <v>135</v>
      </c>
      <c r="M23" s="168"/>
    </row>
    <row r="24" spans="1:13" s="169" customFormat="1" ht="46.15" customHeight="1" x14ac:dyDescent="0.25">
      <c r="A24" s="882" t="s">
        <v>33</v>
      </c>
      <c r="B24" s="481" t="s">
        <v>146</v>
      </c>
      <c r="C24" s="429"/>
      <c r="D24" s="104"/>
      <c r="E24" s="104"/>
      <c r="F24" s="495"/>
      <c r="G24" s="105">
        <v>45</v>
      </c>
      <c r="H24" s="412"/>
      <c r="I24" s="412"/>
      <c r="J24" s="115">
        <f t="shared" si="1"/>
        <v>45</v>
      </c>
      <c r="K24" s="972" t="s">
        <v>12</v>
      </c>
      <c r="L24" s="909" t="s">
        <v>149</v>
      </c>
      <c r="M24" s="168"/>
    </row>
    <row r="25" spans="1:13" s="169" customFormat="1" ht="48" customHeight="1" x14ac:dyDescent="0.25">
      <c r="A25" s="905"/>
      <c r="B25" s="482" t="s">
        <v>151</v>
      </c>
      <c r="C25" s="429"/>
      <c r="D25" s="104"/>
      <c r="E25" s="104"/>
      <c r="F25" s="495"/>
      <c r="G25" s="484">
        <v>45</v>
      </c>
      <c r="H25" s="464"/>
      <c r="I25" s="464"/>
      <c r="J25" s="485">
        <f t="shared" si="1"/>
        <v>45</v>
      </c>
      <c r="K25" s="973"/>
      <c r="L25" s="911"/>
      <c r="M25" s="168"/>
    </row>
    <row r="26" spans="1:13" s="169" customFormat="1" ht="66.75" customHeight="1" x14ac:dyDescent="0.25">
      <c r="A26" s="431" t="s">
        <v>40</v>
      </c>
      <c r="B26" s="493" t="s">
        <v>147</v>
      </c>
      <c r="C26" s="119"/>
      <c r="D26" s="91"/>
      <c r="E26" s="91"/>
      <c r="F26" s="123"/>
      <c r="G26" s="90">
        <v>55.030999999999999</v>
      </c>
      <c r="H26" s="494"/>
      <c r="I26" s="494"/>
      <c r="J26" s="133">
        <f t="shared" si="1"/>
        <v>55.030999999999999</v>
      </c>
      <c r="K26" s="489" t="s">
        <v>12</v>
      </c>
      <c r="L26" s="413" t="s">
        <v>14</v>
      </c>
      <c r="M26" s="168"/>
    </row>
    <row r="27" spans="1:13" s="169" customFormat="1" ht="57" customHeight="1" thickBot="1" x14ac:dyDescent="0.3">
      <c r="A27" s="33" t="s">
        <v>41</v>
      </c>
      <c r="B27" s="483" t="s">
        <v>158</v>
      </c>
      <c r="C27" s="477"/>
      <c r="D27" s="22"/>
      <c r="E27" s="22"/>
      <c r="F27" s="515"/>
      <c r="G27" s="35">
        <v>49.8</v>
      </c>
      <c r="H27" s="486"/>
      <c r="I27" s="486"/>
      <c r="J27" s="185">
        <f t="shared" si="1"/>
        <v>49.8</v>
      </c>
      <c r="K27" s="480" t="s">
        <v>12</v>
      </c>
      <c r="L27" s="491" t="s">
        <v>14</v>
      </c>
      <c r="M27" s="168"/>
    </row>
    <row r="28" spans="1:13" s="169" customFormat="1" ht="21.6" customHeight="1" thickBot="1" x14ac:dyDescent="0.3">
      <c r="A28" s="974" t="s">
        <v>152</v>
      </c>
      <c r="B28" s="975"/>
      <c r="C28" s="975"/>
      <c r="D28" s="975"/>
      <c r="E28" s="975"/>
      <c r="F28" s="975"/>
      <c r="G28" s="975"/>
      <c r="H28" s="975"/>
      <c r="I28" s="975"/>
      <c r="J28" s="975"/>
      <c r="K28" s="975"/>
      <c r="L28" s="976"/>
      <c r="M28" s="168"/>
    </row>
    <row r="29" spans="1:13" s="169" customFormat="1" ht="19.899999999999999" customHeight="1" thickBot="1" x14ac:dyDescent="0.3">
      <c r="A29" s="846" t="s">
        <v>108</v>
      </c>
      <c r="B29" s="847"/>
      <c r="C29" s="830" t="s">
        <v>3</v>
      </c>
      <c r="D29" s="831"/>
      <c r="E29" s="831"/>
      <c r="F29" s="832"/>
      <c r="G29" s="831" t="s">
        <v>11</v>
      </c>
      <c r="H29" s="831"/>
      <c r="I29" s="831"/>
      <c r="J29" s="831"/>
      <c r="K29" s="833" t="s">
        <v>4</v>
      </c>
      <c r="L29" s="835" t="s">
        <v>11</v>
      </c>
      <c r="M29" s="168"/>
    </row>
    <row r="30" spans="1:13" s="169" customFormat="1" ht="21.6" customHeight="1" thickBot="1" x14ac:dyDescent="0.3">
      <c r="A30" s="896"/>
      <c r="B30" s="960"/>
      <c r="C30" s="472" t="s">
        <v>104</v>
      </c>
      <c r="D30" s="251" t="s">
        <v>105</v>
      </c>
      <c r="E30" s="251" t="s">
        <v>106</v>
      </c>
      <c r="F30" s="474" t="s">
        <v>0</v>
      </c>
      <c r="G30" s="473" t="s">
        <v>104</v>
      </c>
      <c r="H30" s="251" t="s">
        <v>105</v>
      </c>
      <c r="I30" s="251" t="s">
        <v>106</v>
      </c>
      <c r="J30" s="14" t="s">
        <v>0</v>
      </c>
      <c r="K30" s="984"/>
      <c r="L30" s="985"/>
      <c r="M30" s="168"/>
    </row>
    <row r="31" spans="1:13" s="169" customFormat="1" ht="47.25" customHeight="1" x14ac:dyDescent="0.25">
      <c r="A31" s="408" t="s">
        <v>1</v>
      </c>
      <c r="B31" s="427" t="s">
        <v>153</v>
      </c>
      <c r="C31" s="67"/>
      <c r="D31" s="68"/>
      <c r="E31" s="68"/>
      <c r="F31" s="69"/>
      <c r="G31" s="116">
        <v>22.87</v>
      </c>
      <c r="H31" s="70"/>
      <c r="I31" s="70"/>
      <c r="J31" s="242">
        <f>SUM(G31:I31)</f>
        <v>22.87</v>
      </c>
      <c r="K31" s="479" t="s">
        <v>51</v>
      </c>
      <c r="L31" s="409" t="s">
        <v>14</v>
      </c>
      <c r="M31" s="168"/>
    </row>
    <row r="32" spans="1:13" s="169" customFormat="1" ht="47.25" customHeight="1" x14ac:dyDescent="0.25">
      <c r="A32" s="352" t="s">
        <v>15</v>
      </c>
      <c r="B32" s="458" t="s">
        <v>154</v>
      </c>
      <c r="C32" s="105"/>
      <c r="D32" s="104"/>
      <c r="E32" s="104"/>
      <c r="F32" s="164"/>
      <c r="G32" s="429">
        <v>22.87</v>
      </c>
      <c r="H32" s="412"/>
      <c r="I32" s="412"/>
      <c r="J32" s="244">
        <f t="shared" ref="J32:J35" si="3">SUM(G32:I32)</f>
        <v>22.87</v>
      </c>
      <c r="K32" s="411" t="s">
        <v>51</v>
      </c>
      <c r="L32" s="413" t="s">
        <v>14</v>
      </c>
      <c r="M32" s="168"/>
    </row>
    <row r="33" spans="1:13" s="169" customFormat="1" ht="47.25" customHeight="1" x14ac:dyDescent="0.25">
      <c r="A33" s="352" t="s">
        <v>16</v>
      </c>
      <c r="B33" s="458" t="s">
        <v>155</v>
      </c>
      <c r="C33" s="105"/>
      <c r="D33" s="104"/>
      <c r="E33" s="104"/>
      <c r="F33" s="164"/>
      <c r="G33" s="429">
        <v>22.87</v>
      </c>
      <c r="H33" s="412"/>
      <c r="I33" s="412"/>
      <c r="J33" s="244">
        <f t="shared" si="3"/>
        <v>22.87</v>
      </c>
      <c r="K33" s="411" t="s">
        <v>51</v>
      </c>
      <c r="L33" s="413" t="s">
        <v>14</v>
      </c>
      <c r="M33" s="168"/>
    </row>
    <row r="34" spans="1:13" s="169" customFormat="1" ht="47.25" customHeight="1" x14ac:dyDescent="0.25">
      <c r="A34" s="352" t="s">
        <v>30</v>
      </c>
      <c r="B34" s="458" t="s">
        <v>156</v>
      </c>
      <c r="C34" s="105"/>
      <c r="D34" s="104"/>
      <c r="E34" s="104"/>
      <c r="F34" s="164"/>
      <c r="G34" s="429">
        <v>22.87</v>
      </c>
      <c r="H34" s="412"/>
      <c r="I34" s="412"/>
      <c r="J34" s="244">
        <f t="shared" si="3"/>
        <v>22.87</v>
      </c>
      <c r="K34" s="411" t="s">
        <v>51</v>
      </c>
      <c r="L34" s="413" t="s">
        <v>14</v>
      </c>
      <c r="M34" s="168"/>
    </row>
    <row r="35" spans="1:13" s="169" customFormat="1" ht="47.25" customHeight="1" thickBot="1" x14ac:dyDescent="0.3">
      <c r="A35" s="33" t="s">
        <v>31</v>
      </c>
      <c r="B35" s="476" t="s">
        <v>157</v>
      </c>
      <c r="C35" s="35"/>
      <c r="D35" s="22"/>
      <c r="E35" s="22"/>
      <c r="F35" s="470"/>
      <c r="G35" s="477">
        <v>22.87</v>
      </c>
      <c r="H35" s="34"/>
      <c r="I35" s="34"/>
      <c r="J35" s="478">
        <f t="shared" si="3"/>
        <v>22.87</v>
      </c>
      <c r="K35" s="480" t="s">
        <v>51</v>
      </c>
      <c r="L35" s="475" t="s">
        <v>14</v>
      </c>
      <c r="M35" s="168"/>
    </row>
    <row r="36" spans="1:13" s="25" customFormat="1" ht="20.45" customHeight="1" thickBot="1" x14ac:dyDescent="0.3">
      <c r="A36" s="974" t="s">
        <v>10</v>
      </c>
      <c r="B36" s="975"/>
      <c r="C36" s="975"/>
      <c r="D36" s="975"/>
      <c r="E36" s="975"/>
      <c r="F36" s="975"/>
      <c r="G36" s="975"/>
      <c r="H36" s="975"/>
      <c r="I36" s="975"/>
      <c r="J36" s="975"/>
      <c r="K36" s="975"/>
      <c r="L36" s="976"/>
      <c r="M36" s="24"/>
    </row>
    <row r="37" spans="1:13" s="25" customFormat="1" ht="16.5" customHeight="1" thickBot="1" x14ac:dyDescent="0.3">
      <c r="A37" s="846" t="s">
        <v>108</v>
      </c>
      <c r="B37" s="847"/>
      <c r="C37" s="977" t="s">
        <v>3</v>
      </c>
      <c r="D37" s="978"/>
      <c r="E37" s="978"/>
      <c r="F37" s="979"/>
      <c r="G37" s="977" t="s">
        <v>11</v>
      </c>
      <c r="H37" s="978"/>
      <c r="I37" s="978"/>
      <c r="J37" s="980"/>
      <c r="K37" s="833" t="s">
        <v>4</v>
      </c>
      <c r="L37" s="835" t="s">
        <v>11</v>
      </c>
      <c r="M37" s="24"/>
    </row>
    <row r="38" spans="1:13" s="25" customFormat="1" ht="16.5" customHeight="1" thickBot="1" x14ac:dyDescent="0.3">
      <c r="A38" s="896"/>
      <c r="B38" s="960"/>
      <c r="C38" s="452" t="s">
        <v>104</v>
      </c>
      <c r="D38" s="251" t="s">
        <v>105</v>
      </c>
      <c r="E38" s="251" t="s">
        <v>106</v>
      </c>
      <c r="F38" s="453" t="s">
        <v>0</v>
      </c>
      <c r="G38" s="452" t="s">
        <v>104</v>
      </c>
      <c r="H38" s="251" t="s">
        <v>105</v>
      </c>
      <c r="I38" s="251" t="s">
        <v>106</v>
      </c>
      <c r="J38" s="14" t="s">
        <v>0</v>
      </c>
      <c r="K38" s="984"/>
      <c r="L38" s="836"/>
      <c r="M38" s="24"/>
    </row>
    <row r="39" spans="1:13" s="169" customFormat="1" ht="51.6" customHeight="1" x14ac:dyDescent="0.25">
      <c r="A39" s="966" t="s">
        <v>1</v>
      </c>
      <c r="B39" s="506" t="s">
        <v>67</v>
      </c>
      <c r="C39" s="468">
        <f>C42+C43+C44+C45</f>
        <v>37565.411</v>
      </c>
      <c r="D39" s="68"/>
      <c r="E39" s="68"/>
      <c r="F39" s="69">
        <f>C39+D39+E39</f>
        <v>37565.411</v>
      </c>
      <c r="G39" s="468">
        <f>G42+G43+G44+G45</f>
        <v>38712.436000000002</v>
      </c>
      <c r="H39" s="86"/>
      <c r="I39" s="86"/>
      <c r="J39" s="242">
        <f>G39</f>
        <v>38712.436000000002</v>
      </c>
      <c r="K39" s="839" t="s">
        <v>12</v>
      </c>
      <c r="L39" s="841" t="s">
        <v>150</v>
      </c>
      <c r="M39" s="168"/>
    </row>
    <row r="40" spans="1:13" s="169" customFormat="1" ht="52.9" hidden="1" customHeight="1" x14ac:dyDescent="0.25">
      <c r="A40" s="967"/>
      <c r="B40" s="507" t="s">
        <v>49</v>
      </c>
      <c r="C40" s="465"/>
      <c r="D40" s="104"/>
      <c r="E40" s="104"/>
      <c r="F40" s="164">
        <f t="shared" ref="F40:F41" si="4">C40+D40+E40</f>
        <v>0</v>
      </c>
      <c r="G40" s="445"/>
      <c r="H40" s="107"/>
      <c r="I40" s="107"/>
      <c r="J40" s="244">
        <f t="shared" ref="J40:J45" si="5">G40</f>
        <v>0</v>
      </c>
      <c r="K40" s="859"/>
      <c r="L40" s="860"/>
      <c r="M40" s="168"/>
    </row>
    <row r="41" spans="1:13" s="169" customFormat="1" ht="22.9" hidden="1" customHeight="1" x14ac:dyDescent="0.25">
      <c r="A41" s="967"/>
      <c r="B41" s="507" t="s">
        <v>148</v>
      </c>
      <c r="C41" s="465"/>
      <c r="D41" s="104"/>
      <c r="E41" s="104"/>
      <c r="F41" s="164">
        <f t="shared" si="4"/>
        <v>0</v>
      </c>
      <c r="G41" s="445"/>
      <c r="H41" s="107"/>
      <c r="I41" s="107"/>
      <c r="J41" s="244">
        <f t="shared" si="5"/>
        <v>0</v>
      </c>
      <c r="K41" s="859"/>
      <c r="L41" s="860"/>
      <c r="M41" s="168"/>
    </row>
    <row r="42" spans="1:13" s="169" customFormat="1" ht="44.45" customHeight="1" x14ac:dyDescent="0.25">
      <c r="A42" s="967"/>
      <c r="B42" s="508" t="s">
        <v>124</v>
      </c>
      <c r="C42" s="466">
        <v>2799.5079999999998</v>
      </c>
      <c r="D42" s="104"/>
      <c r="E42" s="104"/>
      <c r="F42" s="164">
        <f>C42+D42+E42</f>
        <v>2799.5079999999998</v>
      </c>
      <c r="G42" s="466">
        <f>10463.759-2902.21</f>
        <v>7561.549</v>
      </c>
      <c r="H42" s="107"/>
      <c r="I42" s="107"/>
      <c r="J42" s="244">
        <f t="shared" si="5"/>
        <v>7561.549</v>
      </c>
      <c r="K42" s="859"/>
      <c r="L42" s="860"/>
      <c r="M42" s="168"/>
    </row>
    <row r="43" spans="1:13" s="169" customFormat="1" ht="51.6" customHeight="1" x14ac:dyDescent="0.25">
      <c r="A43" s="967"/>
      <c r="B43" s="508" t="s">
        <v>125</v>
      </c>
      <c r="C43" s="466">
        <v>8992.5139999999992</v>
      </c>
      <c r="D43" s="91"/>
      <c r="E43" s="91"/>
      <c r="F43" s="164">
        <f t="shared" ref="F43:F45" si="6">C43+D43+E43</f>
        <v>8992.5139999999992</v>
      </c>
      <c r="G43" s="466">
        <v>6142.6570000000002</v>
      </c>
      <c r="H43" s="94"/>
      <c r="I43" s="94"/>
      <c r="J43" s="244">
        <f t="shared" si="5"/>
        <v>6142.6570000000002</v>
      </c>
      <c r="K43" s="859"/>
      <c r="L43" s="860"/>
      <c r="M43" s="168"/>
    </row>
    <row r="44" spans="1:13" s="169" customFormat="1" ht="48.6" customHeight="1" x14ac:dyDescent="0.25">
      <c r="A44" s="967"/>
      <c r="B44" s="508" t="s">
        <v>126</v>
      </c>
      <c r="C44" s="466">
        <v>4375.7150000000001</v>
      </c>
      <c r="D44" s="104"/>
      <c r="E44" s="104"/>
      <c r="F44" s="164">
        <f t="shared" si="6"/>
        <v>4375.7150000000001</v>
      </c>
      <c r="G44" s="466">
        <v>3312.3580000000002</v>
      </c>
      <c r="H44" s="107"/>
      <c r="I44" s="107"/>
      <c r="J44" s="244">
        <f t="shared" si="5"/>
        <v>3312.3580000000002</v>
      </c>
      <c r="K44" s="859"/>
      <c r="L44" s="860"/>
      <c r="M44" s="168"/>
    </row>
    <row r="45" spans="1:13" s="169" customFormat="1" ht="46.9" customHeight="1" thickBot="1" x14ac:dyDescent="0.3">
      <c r="A45" s="968"/>
      <c r="B45" s="509" t="s">
        <v>127</v>
      </c>
      <c r="C45" s="469">
        <v>21397.673999999999</v>
      </c>
      <c r="D45" s="22"/>
      <c r="E45" s="22"/>
      <c r="F45" s="470">
        <f t="shared" si="6"/>
        <v>21397.673999999999</v>
      </c>
      <c r="G45" s="469">
        <v>21695.871999999999</v>
      </c>
      <c r="H45" s="187"/>
      <c r="I45" s="187"/>
      <c r="J45" s="478">
        <f t="shared" si="5"/>
        <v>21695.871999999999</v>
      </c>
      <c r="K45" s="840"/>
      <c r="L45" s="842"/>
      <c r="M45" s="168"/>
    </row>
    <row r="46" spans="1:13" ht="15.6" hidden="1" customHeight="1" thickBot="1" x14ac:dyDescent="0.3">
      <c r="A46" s="947" t="s">
        <v>64</v>
      </c>
      <c r="B46" s="948"/>
      <c r="C46" s="948"/>
      <c r="D46" s="948"/>
      <c r="E46" s="948"/>
      <c r="F46" s="948"/>
      <c r="G46" s="948"/>
      <c r="H46" s="948"/>
      <c r="I46" s="948"/>
      <c r="J46" s="948"/>
      <c r="K46" s="948"/>
      <c r="L46" s="949"/>
    </row>
    <row r="47" spans="1:13" ht="15.6" hidden="1" customHeight="1" thickBot="1" x14ac:dyDescent="0.3">
      <c r="A47" s="868" t="s">
        <v>108</v>
      </c>
      <c r="B47" s="869"/>
      <c r="C47" s="925" t="s">
        <v>3</v>
      </c>
      <c r="D47" s="926"/>
      <c r="E47" s="926"/>
      <c r="F47" s="927"/>
      <c r="G47" s="925" t="s">
        <v>11</v>
      </c>
      <c r="H47" s="926"/>
      <c r="I47" s="926"/>
      <c r="J47" s="927"/>
      <c r="K47" s="950" t="s">
        <v>4</v>
      </c>
      <c r="L47" s="950" t="s">
        <v>11</v>
      </c>
    </row>
    <row r="48" spans="1:13" ht="15.6" hidden="1" customHeight="1" x14ac:dyDescent="0.25">
      <c r="A48" s="924"/>
      <c r="B48" s="887"/>
      <c r="C48" s="441" t="s">
        <v>104</v>
      </c>
      <c r="D48" s="442" t="s">
        <v>105</v>
      </c>
      <c r="E48" s="442" t="s">
        <v>106</v>
      </c>
      <c r="F48" s="443" t="s">
        <v>0</v>
      </c>
      <c r="G48" s="441" t="s">
        <v>104</v>
      </c>
      <c r="H48" s="442" t="s">
        <v>105</v>
      </c>
      <c r="I48" s="442" t="s">
        <v>106</v>
      </c>
      <c r="J48" s="443" t="s">
        <v>0</v>
      </c>
      <c r="K48" s="951"/>
      <c r="L48" s="951"/>
    </row>
    <row r="49" spans="1:27" s="169" customFormat="1" ht="49.15" hidden="1" customHeight="1" x14ac:dyDescent="0.25">
      <c r="A49" s="228" t="s">
        <v>1</v>
      </c>
      <c r="B49" s="444" t="s">
        <v>131</v>
      </c>
      <c r="C49" s="349"/>
      <c r="D49" s="349"/>
      <c r="E49" s="349"/>
      <c r="F49" s="350">
        <v>0</v>
      </c>
      <c r="G49" s="341">
        <v>498.46300000000002</v>
      </c>
      <c r="H49" s="349"/>
      <c r="I49" s="349"/>
      <c r="J49" s="350">
        <f>G49</f>
        <v>498.46300000000002</v>
      </c>
      <c r="K49" s="440" t="s">
        <v>101</v>
      </c>
      <c r="L49" s="290" t="s">
        <v>72</v>
      </c>
      <c r="M49" s="168"/>
    </row>
    <row r="50" spans="1:27" ht="29.25" hidden="1" customHeight="1" x14ac:dyDescent="0.25">
      <c r="A50" s="887" t="s">
        <v>69</v>
      </c>
      <c r="B50" s="887"/>
      <c r="C50" s="887"/>
      <c r="D50" s="887"/>
      <c r="E50" s="887"/>
      <c r="F50" s="887"/>
      <c r="G50" s="887"/>
      <c r="H50" s="887"/>
      <c r="I50" s="887"/>
      <c r="J50" s="887"/>
      <c r="K50" s="887"/>
      <c r="L50" s="887"/>
      <c r="AA50" s="3"/>
    </row>
    <row r="51" spans="1:27" ht="45" hidden="1" customHeight="1" x14ac:dyDescent="0.25">
      <c r="A51" s="228" t="s">
        <v>1</v>
      </c>
      <c r="B51" s="444" t="s">
        <v>131</v>
      </c>
      <c r="C51" s="349" t="s">
        <v>133</v>
      </c>
      <c r="D51" s="349"/>
      <c r="E51" s="349"/>
      <c r="F51" s="350">
        <v>0</v>
      </c>
      <c r="G51" s="341">
        <v>500</v>
      </c>
      <c r="H51" s="349"/>
      <c r="I51" s="349"/>
      <c r="J51" s="350">
        <f>G51</f>
        <v>500</v>
      </c>
      <c r="K51" s="440" t="s">
        <v>101</v>
      </c>
      <c r="L51" s="290" t="s">
        <v>76</v>
      </c>
    </row>
    <row r="52" spans="1:27" ht="45" hidden="1" customHeight="1" x14ac:dyDescent="0.25">
      <c r="A52" s="224" t="s">
        <v>15</v>
      </c>
      <c r="B52" s="225" t="s">
        <v>73</v>
      </c>
      <c r="C52" s="227"/>
      <c r="D52" s="228"/>
      <c r="E52" s="228"/>
      <c r="F52" s="229" t="e">
        <f>C52+D52+E52+#REF!+#REF!</f>
        <v>#REF!</v>
      </c>
      <c r="G52" s="227"/>
      <c r="H52" s="228"/>
      <c r="I52" s="228"/>
      <c r="J52" s="230" t="e">
        <f>#REF!</f>
        <v>#REF!</v>
      </c>
      <c r="K52" s="214" t="s">
        <v>51</v>
      </c>
      <c r="L52" s="231" t="s">
        <v>76</v>
      </c>
    </row>
    <row r="53" spans="1:27" s="3" customFormat="1" ht="79.5" hidden="1" customHeight="1" thickBot="1" x14ac:dyDescent="0.3">
      <c r="A53" s="232" t="s">
        <v>16</v>
      </c>
      <c r="B53" s="233" t="s">
        <v>67</v>
      </c>
      <c r="C53" s="235"/>
      <c r="D53" s="236">
        <v>1580.9570000000001</v>
      </c>
      <c r="E53" s="236"/>
      <c r="F53" s="237" t="e">
        <f>C53+D53+E53+#REF!+#REF!</f>
        <v>#REF!</v>
      </c>
      <c r="G53" s="235"/>
      <c r="H53" s="238">
        <v>2275.0148100000001</v>
      </c>
      <c r="I53" s="236"/>
      <c r="J53" s="239" t="e">
        <f>H53+#REF!+#REF!</f>
        <v>#REF!</v>
      </c>
      <c r="K53" s="256" t="s">
        <v>12</v>
      </c>
      <c r="L53" s="241" t="s">
        <v>68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9" customHeight="1" x14ac:dyDescent="0.25"/>
    <row r="55" spans="1:27" s="3" customFormat="1" ht="3.75" hidden="1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" customFormat="1" x14ac:dyDescent="0.25">
      <c r="A56" s="1"/>
      <c r="B56" s="2" t="s">
        <v>159</v>
      </c>
      <c r="C56" s="2"/>
      <c r="D56" s="2"/>
      <c r="E56" s="2"/>
      <c r="F56" s="2"/>
      <c r="G56" s="2" t="s">
        <v>94</v>
      </c>
      <c r="H56" s="2"/>
      <c r="I56" s="2"/>
      <c r="J56" s="2"/>
      <c r="K56" s="2"/>
      <c r="L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</sheetData>
  <mergeCells count="45">
    <mergeCell ref="K37:K38"/>
    <mergeCell ref="L37:L38"/>
    <mergeCell ref="A28:L28"/>
    <mergeCell ref="A29:B30"/>
    <mergeCell ref="C29:F29"/>
    <mergeCell ref="G29:J29"/>
    <mergeCell ref="K29:K30"/>
    <mergeCell ref="L29:L30"/>
    <mergeCell ref="A2:L2"/>
    <mergeCell ref="A3:L3"/>
    <mergeCell ref="A4:L4"/>
    <mergeCell ref="A5:B6"/>
    <mergeCell ref="C5:F5"/>
    <mergeCell ref="G5:J5"/>
    <mergeCell ref="K5:K6"/>
    <mergeCell ref="L5:L6"/>
    <mergeCell ref="A9:L9"/>
    <mergeCell ref="A10:B11"/>
    <mergeCell ref="C10:F10"/>
    <mergeCell ref="G10:J10"/>
    <mergeCell ref="K10:K11"/>
    <mergeCell ref="L10:L11"/>
    <mergeCell ref="A39:A45"/>
    <mergeCell ref="A15:L15"/>
    <mergeCell ref="A16:B17"/>
    <mergeCell ref="C16:F16"/>
    <mergeCell ref="G16:J16"/>
    <mergeCell ref="K16:K17"/>
    <mergeCell ref="L16:L17"/>
    <mergeCell ref="A24:A25"/>
    <mergeCell ref="K24:K25"/>
    <mergeCell ref="L24:L25"/>
    <mergeCell ref="K39:K45"/>
    <mergeCell ref="L39:L45"/>
    <mergeCell ref="A36:L36"/>
    <mergeCell ref="A37:B38"/>
    <mergeCell ref="C37:F37"/>
    <mergeCell ref="G37:J37"/>
    <mergeCell ref="A50:L50"/>
    <mergeCell ref="A46:L46"/>
    <mergeCell ref="A47:B48"/>
    <mergeCell ref="C47:F47"/>
    <mergeCell ref="G47:J47"/>
    <mergeCell ref="K47:K48"/>
    <mergeCell ref="L47:L48"/>
  </mergeCells>
  <printOptions horizontalCentered="1"/>
  <pageMargins left="0.19685039370078741" right="0.19685039370078741" top="0.78740157480314965" bottom="0" header="0.15748031496062992" footer="0.1574803149606299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35AA-C0D5-459C-A2EF-16369EA96A44}">
  <dimension ref="A1:AA41"/>
  <sheetViews>
    <sheetView view="pageBreakPreview" topLeftCell="A6" zoomScale="94" zoomScaleNormal="73" zoomScaleSheetLayoutView="94" workbookViewId="0">
      <selection activeCell="L34" sqref="L34"/>
    </sheetView>
  </sheetViews>
  <sheetFormatPr defaultColWidth="9.140625" defaultRowHeight="15" x14ac:dyDescent="0.25"/>
  <cols>
    <col min="1" max="1" width="4.140625" style="1" customWidth="1"/>
    <col min="2" max="2" width="52" style="2" customWidth="1"/>
    <col min="3" max="3" width="11" style="2" customWidth="1"/>
    <col min="4" max="5" width="9.42578125" style="2" customWidth="1"/>
    <col min="6" max="6" width="10.85546875" style="2" customWidth="1"/>
    <col min="7" max="8" width="10.28515625" style="2" customWidth="1"/>
    <col min="9" max="9" width="10.7109375" style="2" customWidth="1"/>
    <col min="10" max="10" width="11.7109375" style="2" customWidth="1"/>
    <col min="11" max="11" width="16.42578125" style="2" customWidth="1"/>
    <col min="12" max="12" width="20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817" t="s">
        <v>5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9"/>
    </row>
    <row r="3" spans="1:26" ht="33.6" customHeight="1" thickBot="1" x14ac:dyDescent="0.3">
      <c r="A3" s="820" t="s">
        <v>107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2"/>
    </row>
    <row r="4" spans="1:26" ht="16.5" customHeight="1" thickBot="1" x14ac:dyDescent="0.3">
      <c r="A4" s="969" t="s">
        <v>17</v>
      </c>
      <c r="B4" s="970"/>
      <c r="C4" s="970"/>
      <c r="D4" s="970"/>
      <c r="E4" s="970"/>
      <c r="F4" s="970"/>
      <c r="G4" s="970"/>
      <c r="H4" s="970"/>
      <c r="I4" s="970"/>
      <c r="J4" s="970"/>
      <c r="K4" s="970"/>
      <c r="L4" s="971"/>
    </row>
    <row r="5" spans="1:26" ht="16.5" customHeight="1" thickBot="1" x14ac:dyDescent="0.3">
      <c r="A5" s="996"/>
      <c r="B5" s="997"/>
      <c r="C5" s="1000" t="s">
        <v>3</v>
      </c>
      <c r="D5" s="1001"/>
      <c r="E5" s="1001"/>
      <c r="F5" s="1002"/>
      <c r="G5" s="1000" t="s">
        <v>11</v>
      </c>
      <c r="H5" s="1001"/>
      <c r="I5" s="1001"/>
      <c r="J5" s="1001"/>
      <c r="K5" s="833" t="s">
        <v>4</v>
      </c>
      <c r="L5" s="988" t="s">
        <v>11</v>
      </c>
    </row>
    <row r="6" spans="1:26" ht="16.5" customHeight="1" thickBot="1" x14ac:dyDescent="0.3">
      <c r="A6" s="998"/>
      <c r="B6" s="999"/>
      <c r="C6" s="392" t="s">
        <v>104</v>
      </c>
      <c r="D6" s="373" t="s">
        <v>105</v>
      </c>
      <c r="E6" s="373" t="s">
        <v>106</v>
      </c>
      <c r="F6" s="12" t="s">
        <v>0</v>
      </c>
      <c r="G6" s="392" t="s">
        <v>104</v>
      </c>
      <c r="H6" s="373" t="s">
        <v>105</v>
      </c>
      <c r="I6" s="373" t="s">
        <v>106</v>
      </c>
      <c r="J6" s="14" t="s">
        <v>0</v>
      </c>
      <c r="K6" s="984"/>
      <c r="L6" s="989"/>
    </row>
    <row r="7" spans="1:26" s="169" customFormat="1" ht="71.45" customHeight="1" thickBot="1" x14ac:dyDescent="0.3">
      <c r="A7" s="128">
        <v>1</v>
      </c>
      <c r="B7" s="134" t="s">
        <v>115</v>
      </c>
      <c r="C7" s="402">
        <v>295</v>
      </c>
      <c r="D7" s="400"/>
      <c r="E7" s="400"/>
      <c r="F7" s="403">
        <f>C7+D7+E7</f>
        <v>295</v>
      </c>
      <c r="G7" s="402">
        <v>295.89999999999998</v>
      </c>
      <c r="H7" s="400"/>
      <c r="I7" s="400"/>
      <c r="J7" s="401">
        <f>G7+H7+H7</f>
        <v>295.89999999999998</v>
      </c>
      <c r="K7" s="61" t="s">
        <v>81</v>
      </c>
      <c r="L7" s="128" t="s">
        <v>116</v>
      </c>
      <c r="M7" s="168"/>
    </row>
    <row r="8" spans="1:26" s="25" customFormat="1" ht="15" customHeight="1" thickBot="1" x14ac:dyDescent="0.3">
      <c r="A8" s="981" t="s">
        <v>22</v>
      </c>
      <c r="B8" s="982"/>
      <c r="C8" s="982"/>
      <c r="D8" s="982"/>
      <c r="E8" s="982"/>
      <c r="F8" s="982"/>
      <c r="G8" s="982"/>
      <c r="H8" s="982"/>
      <c r="I8" s="982"/>
      <c r="J8" s="982"/>
      <c r="K8" s="982"/>
      <c r="L8" s="983"/>
      <c r="M8" s="24"/>
    </row>
    <row r="9" spans="1:26" s="25" customFormat="1" ht="18" customHeight="1" thickBot="1" x14ac:dyDescent="0.3">
      <c r="A9" s="846" t="s">
        <v>108</v>
      </c>
      <c r="B9" s="847"/>
      <c r="C9" s="846" t="s">
        <v>3</v>
      </c>
      <c r="D9" s="847"/>
      <c r="E9" s="847"/>
      <c r="F9" s="850"/>
      <c r="G9" s="851" t="s">
        <v>11</v>
      </c>
      <c r="H9" s="852"/>
      <c r="I9" s="852"/>
      <c r="J9" s="853"/>
      <c r="K9" s="847" t="s">
        <v>4</v>
      </c>
      <c r="L9" s="854" t="s">
        <v>11</v>
      </c>
      <c r="M9" s="24"/>
    </row>
    <row r="10" spans="1:26" s="25" customFormat="1" ht="15.6" customHeight="1" thickBot="1" x14ac:dyDescent="0.3">
      <c r="A10" s="848"/>
      <c r="B10" s="849"/>
      <c r="C10" s="392" t="s">
        <v>104</v>
      </c>
      <c r="D10" s="373" t="s">
        <v>105</v>
      </c>
      <c r="E10" s="373" t="s">
        <v>106</v>
      </c>
      <c r="F10" s="393" t="s">
        <v>0</v>
      </c>
      <c r="G10" s="392" t="s">
        <v>104</v>
      </c>
      <c r="H10" s="378" t="s">
        <v>105</v>
      </c>
      <c r="I10" s="373" t="s">
        <v>106</v>
      </c>
      <c r="J10" s="379" t="s">
        <v>0</v>
      </c>
      <c r="K10" s="849"/>
      <c r="L10" s="855"/>
      <c r="M10" s="24"/>
    </row>
    <row r="11" spans="1:26" s="169" customFormat="1" ht="91.9" customHeight="1" x14ac:dyDescent="0.25">
      <c r="A11" s="374" t="s">
        <v>1</v>
      </c>
      <c r="B11" s="375" t="s">
        <v>122</v>
      </c>
      <c r="C11" s="376">
        <v>0</v>
      </c>
      <c r="D11" s="370"/>
      <c r="E11" s="370"/>
      <c r="F11" s="371">
        <f>C11+D11+E11</f>
        <v>0</v>
      </c>
      <c r="G11" s="376">
        <v>3098.317</v>
      </c>
      <c r="H11" s="370"/>
      <c r="I11" s="377"/>
      <c r="J11" s="371">
        <f>SUM(G11:I11)</f>
        <v>3098.317</v>
      </c>
      <c r="K11" s="410" t="s">
        <v>12</v>
      </c>
      <c r="L11" s="380" t="s">
        <v>123</v>
      </c>
      <c r="M11" s="168"/>
      <c r="Z11" s="168">
        <f>J11-F11</f>
        <v>3098.317</v>
      </c>
    </row>
    <row r="12" spans="1:26" s="169" customFormat="1" ht="72.599999999999994" customHeight="1" thickBot="1" x14ac:dyDescent="0.3">
      <c r="A12" s="367" t="s">
        <v>15</v>
      </c>
      <c r="B12" s="368" t="s">
        <v>132</v>
      </c>
      <c r="C12" s="105">
        <v>7897.2550000000001</v>
      </c>
      <c r="D12" s="104"/>
      <c r="E12" s="104"/>
      <c r="F12" s="115">
        <f>C12+D12+E12</f>
        <v>7897.2550000000001</v>
      </c>
      <c r="G12" s="105">
        <v>0</v>
      </c>
      <c r="H12" s="104"/>
      <c r="I12" s="104"/>
      <c r="J12" s="115">
        <f>SUM(G12:I12)</f>
        <v>0</v>
      </c>
      <c r="K12" s="406" t="s">
        <v>12</v>
      </c>
      <c r="L12" s="381" t="s">
        <v>90</v>
      </c>
      <c r="M12" s="168"/>
    </row>
    <row r="13" spans="1:26" s="169" customFormat="1" ht="12.6" hidden="1" customHeight="1" x14ac:dyDescent="0.25">
      <c r="A13" s="397" t="s">
        <v>16</v>
      </c>
      <c r="B13" s="327" t="s">
        <v>113</v>
      </c>
      <c r="C13" s="344"/>
      <c r="D13" s="292">
        <v>480</v>
      </c>
      <c r="E13" s="292"/>
      <c r="F13" s="395">
        <f>C13+D13+E13</f>
        <v>480</v>
      </c>
      <c r="G13" s="344"/>
      <c r="H13" s="292">
        <v>0</v>
      </c>
      <c r="I13" s="292"/>
      <c r="J13" s="395">
        <f>SUM(G13:I13)</f>
        <v>0</v>
      </c>
      <c r="K13" s="396" t="s">
        <v>12</v>
      </c>
      <c r="L13" s="398" t="s">
        <v>90</v>
      </c>
      <c r="M13" s="168"/>
    </row>
    <row r="14" spans="1:26" s="169" customFormat="1" ht="10.9" hidden="1" customHeight="1" thickBot="1" x14ac:dyDescent="0.3">
      <c r="A14" s="397" t="s">
        <v>30</v>
      </c>
      <c r="B14" s="327" t="s">
        <v>114</v>
      </c>
      <c r="C14" s="332"/>
      <c r="D14" s="333"/>
      <c r="E14" s="333"/>
      <c r="F14" s="299">
        <f>C14+D14+E14</f>
        <v>0</v>
      </c>
      <c r="G14" s="332">
        <v>493.90699999999998</v>
      </c>
      <c r="H14" s="333"/>
      <c r="I14" s="333"/>
      <c r="J14" s="299">
        <f>SUM(G14:I14)</f>
        <v>493.90699999999998</v>
      </c>
      <c r="K14" s="399" t="s">
        <v>12</v>
      </c>
      <c r="L14" s="398" t="s">
        <v>72</v>
      </c>
      <c r="M14" s="168"/>
    </row>
    <row r="15" spans="1:26" s="25" customFormat="1" ht="15.6" customHeight="1" thickBot="1" x14ac:dyDescent="0.3">
      <c r="A15" s="969" t="s">
        <v>21</v>
      </c>
      <c r="B15" s="970"/>
      <c r="C15" s="970"/>
      <c r="D15" s="970"/>
      <c r="E15" s="970"/>
      <c r="F15" s="970"/>
      <c r="G15" s="970"/>
      <c r="H15" s="970"/>
      <c r="I15" s="970"/>
      <c r="J15" s="970"/>
      <c r="K15" s="970"/>
      <c r="L15" s="971"/>
      <c r="M15" s="24"/>
    </row>
    <row r="16" spans="1:26" s="25" customFormat="1" ht="13.9" customHeight="1" thickBot="1" x14ac:dyDescent="0.3">
      <c r="A16" s="846" t="s">
        <v>108</v>
      </c>
      <c r="B16" s="847"/>
      <c r="C16" s="830" t="s">
        <v>3</v>
      </c>
      <c r="D16" s="831"/>
      <c r="E16" s="831"/>
      <c r="F16" s="832"/>
      <c r="G16" s="830" t="s">
        <v>11</v>
      </c>
      <c r="H16" s="831"/>
      <c r="I16" s="831"/>
      <c r="J16" s="831"/>
      <c r="K16" s="833" t="s">
        <v>4</v>
      </c>
      <c r="L16" s="835" t="s">
        <v>11</v>
      </c>
      <c r="M16" s="24"/>
    </row>
    <row r="17" spans="1:13" s="25" customFormat="1" ht="16.149999999999999" customHeight="1" thickBot="1" x14ac:dyDescent="0.3">
      <c r="A17" s="848"/>
      <c r="B17" s="849"/>
      <c r="C17" s="394" t="s">
        <v>104</v>
      </c>
      <c r="D17" s="373" t="s">
        <v>105</v>
      </c>
      <c r="E17" s="373" t="s">
        <v>106</v>
      </c>
      <c r="F17" s="248" t="s">
        <v>0</v>
      </c>
      <c r="G17" s="394" t="s">
        <v>104</v>
      </c>
      <c r="H17" s="373" t="s">
        <v>105</v>
      </c>
      <c r="I17" s="373" t="s">
        <v>106</v>
      </c>
      <c r="J17" s="430" t="s">
        <v>0</v>
      </c>
      <c r="K17" s="834"/>
      <c r="L17" s="836"/>
      <c r="M17" s="24"/>
    </row>
    <row r="18" spans="1:13" s="169" customFormat="1" ht="59.25" customHeight="1" x14ac:dyDescent="0.25">
      <c r="A18" s="408" t="s">
        <v>1</v>
      </c>
      <c r="B18" s="427" t="s">
        <v>117</v>
      </c>
      <c r="C18" s="67"/>
      <c r="D18" s="68"/>
      <c r="E18" s="68"/>
      <c r="F18" s="69"/>
      <c r="G18" s="116">
        <v>100</v>
      </c>
      <c r="H18" s="70"/>
      <c r="I18" s="70"/>
      <c r="J18" s="242">
        <f>SUM(G18:I18)</f>
        <v>100</v>
      </c>
      <c r="K18" s="410" t="s">
        <v>12</v>
      </c>
      <c r="L18" s="409" t="s">
        <v>14</v>
      </c>
      <c r="M18" s="168"/>
    </row>
    <row r="19" spans="1:13" s="169" customFormat="1" ht="53.25" customHeight="1" x14ac:dyDescent="0.25">
      <c r="A19" s="352" t="s">
        <v>15</v>
      </c>
      <c r="B19" s="428" t="s">
        <v>118</v>
      </c>
      <c r="C19" s="105">
        <v>145.904</v>
      </c>
      <c r="D19" s="104"/>
      <c r="E19" s="104"/>
      <c r="F19" s="164">
        <f>C19+D19+E19</f>
        <v>145.904</v>
      </c>
      <c r="G19" s="429"/>
      <c r="H19" s="412"/>
      <c r="I19" s="412"/>
      <c r="J19" s="244">
        <f t="shared" ref="J19:J22" si="0">SUM(G19:I19)</f>
        <v>0</v>
      </c>
      <c r="K19" s="411" t="s">
        <v>120</v>
      </c>
      <c r="L19" s="413" t="s">
        <v>119</v>
      </c>
      <c r="M19" s="168"/>
    </row>
    <row r="20" spans="1:13" s="169" customFormat="1" ht="51" customHeight="1" x14ac:dyDescent="0.25">
      <c r="A20" s="352" t="s">
        <v>16</v>
      </c>
      <c r="B20" s="428" t="s">
        <v>121</v>
      </c>
      <c r="C20" s="105"/>
      <c r="D20" s="104"/>
      <c r="E20" s="104"/>
      <c r="F20" s="164"/>
      <c r="G20" s="429">
        <v>639.02</v>
      </c>
      <c r="H20" s="412"/>
      <c r="I20" s="412"/>
      <c r="J20" s="244">
        <f t="shared" si="0"/>
        <v>639.02</v>
      </c>
      <c r="K20" s="411" t="s">
        <v>51</v>
      </c>
      <c r="L20" s="413" t="s">
        <v>14</v>
      </c>
      <c r="M20" s="168"/>
    </row>
    <row r="21" spans="1:13" s="169" customFormat="1" ht="70.150000000000006" customHeight="1" thickBot="1" x14ac:dyDescent="0.3">
      <c r="A21" s="391" t="s">
        <v>30</v>
      </c>
      <c r="B21" s="426" t="s">
        <v>129</v>
      </c>
      <c r="C21" s="384"/>
      <c r="D21" s="385"/>
      <c r="E21" s="385"/>
      <c r="F21" s="386"/>
      <c r="G21" s="387">
        <v>18.09</v>
      </c>
      <c r="H21" s="388"/>
      <c r="I21" s="388"/>
      <c r="J21" s="244">
        <f t="shared" si="0"/>
        <v>18.09</v>
      </c>
      <c r="K21" s="411" t="s">
        <v>92</v>
      </c>
      <c r="L21" s="413" t="s">
        <v>14</v>
      </c>
      <c r="M21" s="168"/>
    </row>
    <row r="22" spans="1:13" s="169" customFormat="1" ht="83.45" customHeight="1" thickBot="1" x14ac:dyDescent="0.3">
      <c r="A22" s="431" t="s">
        <v>31</v>
      </c>
      <c r="B22" s="432" t="s">
        <v>130</v>
      </c>
      <c r="C22" s="135"/>
      <c r="D22" s="136"/>
      <c r="E22" s="136"/>
      <c r="F22" s="138"/>
      <c r="G22" s="433">
        <v>57.75</v>
      </c>
      <c r="H22" s="434"/>
      <c r="I22" s="434"/>
      <c r="J22" s="435">
        <f t="shared" si="0"/>
        <v>57.75</v>
      </c>
      <c r="K22" s="436" t="s">
        <v>92</v>
      </c>
      <c r="L22" s="437" t="s">
        <v>14</v>
      </c>
      <c r="M22" s="168"/>
    </row>
    <row r="23" spans="1:13" s="25" customFormat="1" ht="16.5" customHeight="1" thickBot="1" x14ac:dyDescent="0.3">
      <c r="A23" s="969" t="s">
        <v>10</v>
      </c>
      <c r="B23" s="970"/>
      <c r="C23" s="970"/>
      <c r="D23" s="970"/>
      <c r="E23" s="970"/>
      <c r="F23" s="970"/>
      <c r="G23" s="970"/>
      <c r="H23" s="970"/>
      <c r="I23" s="970"/>
      <c r="J23" s="970"/>
      <c r="K23" s="970"/>
      <c r="L23" s="971"/>
      <c r="M23" s="24"/>
    </row>
    <row r="24" spans="1:13" s="25" customFormat="1" ht="16.5" customHeight="1" thickBot="1" x14ac:dyDescent="0.3">
      <c r="A24" s="846" t="s">
        <v>108</v>
      </c>
      <c r="B24" s="847"/>
      <c r="C24" s="977" t="s">
        <v>3</v>
      </c>
      <c r="D24" s="978"/>
      <c r="E24" s="978"/>
      <c r="F24" s="979"/>
      <c r="G24" s="977" t="s">
        <v>11</v>
      </c>
      <c r="H24" s="978"/>
      <c r="I24" s="978"/>
      <c r="J24" s="979"/>
      <c r="K24" s="988" t="s">
        <v>4</v>
      </c>
      <c r="L24" s="988" t="s">
        <v>11</v>
      </c>
      <c r="M24" s="24"/>
    </row>
    <row r="25" spans="1:13" s="25" customFormat="1" ht="16.5" customHeight="1" thickBot="1" x14ac:dyDescent="0.3">
      <c r="A25" s="848"/>
      <c r="B25" s="849"/>
      <c r="C25" s="415" t="s">
        <v>104</v>
      </c>
      <c r="D25" s="373" t="s">
        <v>105</v>
      </c>
      <c r="E25" s="373" t="s">
        <v>106</v>
      </c>
      <c r="F25" s="248" t="s">
        <v>0</v>
      </c>
      <c r="G25" s="415" t="s">
        <v>104</v>
      </c>
      <c r="H25" s="373" t="s">
        <v>105</v>
      </c>
      <c r="I25" s="373" t="s">
        <v>106</v>
      </c>
      <c r="J25" s="248" t="s">
        <v>0</v>
      </c>
      <c r="K25" s="989"/>
      <c r="L25" s="989"/>
      <c r="M25" s="24"/>
    </row>
    <row r="26" spans="1:13" s="169" customFormat="1" ht="55.9" customHeight="1" x14ac:dyDescent="0.25">
      <c r="A26" s="990" t="s">
        <v>1</v>
      </c>
      <c r="B26" s="416" t="s">
        <v>67</v>
      </c>
      <c r="C26" s="109"/>
      <c r="D26" s="68"/>
      <c r="E26" s="68"/>
      <c r="F26" s="69">
        <f>C26+D26+E26</f>
        <v>0</v>
      </c>
      <c r="G26" s="422">
        <f>SUM(G27:G30)</f>
        <v>37565.411</v>
      </c>
      <c r="H26" s="86"/>
      <c r="I26" s="86"/>
      <c r="J26" s="420">
        <f>G26</f>
        <v>37565.411</v>
      </c>
      <c r="K26" s="993" t="s">
        <v>12</v>
      </c>
      <c r="L26" s="909" t="s">
        <v>128</v>
      </c>
      <c r="M26" s="168"/>
    </row>
    <row r="27" spans="1:13" s="169" customFormat="1" ht="52.9" customHeight="1" x14ac:dyDescent="0.25">
      <c r="A27" s="991"/>
      <c r="B27" s="417" t="s">
        <v>124</v>
      </c>
      <c r="C27" s="418"/>
      <c r="D27" s="104"/>
      <c r="E27" s="104"/>
      <c r="F27" s="164">
        <f t="shared" ref="F27:F30" si="1">C27+D27+E27</f>
        <v>0</v>
      </c>
      <c r="G27" s="423">
        <v>2799.5079999999998</v>
      </c>
      <c r="H27" s="107"/>
      <c r="I27" s="107"/>
      <c r="J27" s="421">
        <f t="shared" ref="J27:J30" si="2">G27</f>
        <v>2799.5079999999998</v>
      </c>
      <c r="K27" s="994"/>
      <c r="L27" s="860"/>
      <c r="M27" s="168"/>
    </row>
    <row r="28" spans="1:13" s="169" customFormat="1" ht="51.6" customHeight="1" x14ac:dyDescent="0.25">
      <c r="A28" s="991"/>
      <c r="B28" s="416" t="s">
        <v>125</v>
      </c>
      <c r="C28" s="418"/>
      <c r="D28" s="104"/>
      <c r="E28" s="104"/>
      <c r="F28" s="164">
        <f t="shared" si="1"/>
        <v>0</v>
      </c>
      <c r="G28" s="423">
        <v>8992.5139999999992</v>
      </c>
      <c r="H28" s="107"/>
      <c r="I28" s="107"/>
      <c r="J28" s="421">
        <f t="shared" si="2"/>
        <v>8992.5139999999992</v>
      </c>
      <c r="K28" s="994"/>
      <c r="L28" s="860"/>
      <c r="M28" s="168"/>
    </row>
    <row r="29" spans="1:13" s="169" customFormat="1" ht="52.5" customHeight="1" x14ac:dyDescent="0.25">
      <c r="A29" s="991"/>
      <c r="B29" s="416" t="s">
        <v>126</v>
      </c>
      <c r="C29" s="418"/>
      <c r="D29" s="104"/>
      <c r="E29" s="104"/>
      <c r="F29" s="164">
        <f t="shared" si="1"/>
        <v>0</v>
      </c>
      <c r="G29" s="423">
        <v>4375.7150000000001</v>
      </c>
      <c r="H29" s="107"/>
      <c r="I29" s="107"/>
      <c r="J29" s="421">
        <f t="shared" si="2"/>
        <v>4375.7150000000001</v>
      </c>
      <c r="K29" s="994"/>
      <c r="L29" s="860"/>
      <c r="M29" s="168"/>
    </row>
    <row r="30" spans="1:13" s="169" customFormat="1" ht="57.6" customHeight="1" thickBot="1" x14ac:dyDescent="0.3">
      <c r="A30" s="992"/>
      <c r="B30" s="416" t="s">
        <v>127</v>
      </c>
      <c r="C30" s="418"/>
      <c r="D30" s="104"/>
      <c r="E30" s="104"/>
      <c r="F30" s="419">
        <f t="shared" si="1"/>
        <v>0</v>
      </c>
      <c r="G30" s="424">
        <v>21397.673999999999</v>
      </c>
      <c r="H30" s="187"/>
      <c r="I30" s="187"/>
      <c r="J30" s="425">
        <f t="shared" si="2"/>
        <v>21397.673999999999</v>
      </c>
      <c r="K30" s="995"/>
      <c r="L30" s="842"/>
      <c r="M30" s="168"/>
    </row>
    <row r="31" spans="1:13" ht="15.6" customHeight="1" thickBot="1" x14ac:dyDescent="0.3">
      <c r="A31" s="986" t="s">
        <v>64</v>
      </c>
      <c r="B31" s="987"/>
      <c r="C31" s="987"/>
      <c r="D31" s="987"/>
      <c r="E31" s="987"/>
      <c r="F31" s="987"/>
      <c r="G31" s="948"/>
      <c r="H31" s="948"/>
      <c r="I31" s="948"/>
      <c r="J31" s="948"/>
      <c r="K31" s="948"/>
      <c r="L31" s="949"/>
    </row>
    <row r="32" spans="1:13" ht="15.6" customHeight="1" thickBot="1" x14ac:dyDescent="0.3">
      <c r="A32" s="846" t="s">
        <v>108</v>
      </c>
      <c r="B32" s="847"/>
      <c r="C32" s="977" t="s">
        <v>3</v>
      </c>
      <c r="D32" s="978"/>
      <c r="E32" s="978"/>
      <c r="F32" s="979"/>
      <c r="G32" s="977" t="s">
        <v>11</v>
      </c>
      <c r="H32" s="978"/>
      <c r="I32" s="978"/>
      <c r="J32" s="979"/>
      <c r="K32" s="988" t="s">
        <v>4</v>
      </c>
      <c r="L32" s="988" t="s">
        <v>11</v>
      </c>
    </row>
    <row r="33" spans="1:27" ht="15.6" customHeight="1" x14ac:dyDescent="0.25">
      <c r="A33" s="896"/>
      <c r="B33" s="960"/>
      <c r="C33" s="414" t="s">
        <v>104</v>
      </c>
      <c r="D33" s="251" t="s">
        <v>105</v>
      </c>
      <c r="E33" s="251" t="s">
        <v>106</v>
      </c>
      <c r="F33" s="12" t="s">
        <v>0</v>
      </c>
      <c r="G33" s="414" t="s">
        <v>104</v>
      </c>
      <c r="H33" s="251" t="s">
        <v>105</v>
      </c>
      <c r="I33" s="251" t="s">
        <v>106</v>
      </c>
      <c r="J33" s="12" t="s">
        <v>0</v>
      </c>
      <c r="K33" s="989"/>
      <c r="L33" s="989"/>
    </row>
    <row r="34" spans="1:27" s="169" customFormat="1" ht="49.15" customHeight="1" x14ac:dyDescent="0.25">
      <c r="A34" s="198" t="s">
        <v>1</v>
      </c>
      <c r="B34" s="438" t="s">
        <v>131</v>
      </c>
      <c r="C34" s="439"/>
      <c r="D34" s="439"/>
      <c r="E34" s="439"/>
      <c r="F34" s="421">
        <v>0</v>
      </c>
      <c r="G34" s="109">
        <v>498.46300000000002</v>
      </c>
      <c r="H34" s="439"/>
      <c r="I34" s="439"/>
      <c r="J34" s="421">
        <f>G34</f>
        <v>498.46300000000002</v>
      </c>
      <c r="K34" s="267" t="s">
        <v>101</v>
      </c>
      <c r="L34" s="243" t="s">
        <v>72</v>
      </c>
      <c r="M34" s="168"/>
    </row>
    <row r="35" spans="1:27" ht="29.25" customHeight="1" x14ac:dyDescent="0.25">
      <c r="A35" s="960" t="s">
        <v>69</v>
      </c>
      <c r="B35" s="960"/>
      <c r="C35" s="960"/>
      <c r="D35" s="960"/>
      <c r="E35" s="960"/>
      <c r="F35" s="960"/>
      <c r="G35" s="960"/>
      <c r="H35" s="960"/>
      <c r="I35" s="960"/>
      <c r="J35" s="960"/>
      <c r="K35" s="960"/>
      <c r="L35" s="960"/>
      <c r="AA35" s="3"/>
    </row>
    <row r="36" spans="1:27" ht="45" customHeight="1" x14ac:dyDescent="0.25">
      <c r="A36" s="198" t="s">
        <v>1</v>
      </c>
      <c r="B36" s="438" t="s">
        <v>131</v>
      </c>
      <c r="C36" s="439" t="s">
        <v>133</v>
      </c>
      <c r="D36" s="439"/>
      <c r="E36" s="439"/>
      <c r="F36" s="421">
        <v>0</v>
      </c>
      <c r="G36" s="109">
        <v>500</v>
      </c>
      <c r="H36" s="439"/>
      <c r="I36" s="439"/>
      <c r="J36" s="421">
        <f>G36</f>
        <v>500</v>
      </c>
      <c r="K36" s="267" t="s">
        <v>101</v>
      </c>
      <c r="L36" s="243" t="s">
        <v>76</v>
      </c>
    </row>
    <row r="37" spans="1:27" ht="45" hidden="1" customHeight="1" x14ac:dyDescent="0.25">
      <c r="A37" s="224" t="s">
        <v>15</v>
      </c>
      <c r="B37" s="225" t="s">
        <v>73</v>
      </c>
      <c r="C37" s="227"/>
      <c r="D37" s="228"/>
      <c r="E37" s="228"/>
      <c r="F37" s="229" t="e">
        <f>C37+D37+E37+#REF!+#REF!</f>
        <v>#REF!</v>
      </c>
      <c r="G37" s="227"/>
      <c r="H37" s="228"/>
      <c r="I37" s="228"/>
      <c r="J37" s="230" t="e">
        <f>#REF!</f>
        <v>#REF!</v>
      </c>
      <c r="K37" s="214" t="s">
        <v>51</v>
      </c>
      <c r="L37" s="231" t="s">
        <v>76</v>
      </c>
    </row>
    <row r="38" spans="1:27" s="3" customFormat="1" ht="79.5" hidden="1" customHeight="1" thickBot="1" x14ac:dyDescent="0.3">
      <c r="A38" s="232" t="s">
        <v>16</v>
      </c>
      <c r="B38" s="233" t="s">
        <v>67</v>
      </c>
      <c r="C38" s="235"/>
      <c r="D38" s="236">
        <v>1580.9570000000001</v>
      </c>
      <c r="E38" s="236"/>
      <c r="F38" s="237" t="e">
        <f>C38+D38+E38+#REF!+#REF!</f>
        <v>#REF!</v>
      </c>
      <c r="G38" s="235"/>
      <c r="H38" s="238">
        <v>2275.0148100000001</v>
      </c>
      <c r="I38" s="236"/>
      <c r="J38" s="239" t="e">
        <f>H38+#REF!+#REF!</f>
        <v>#REF!</v>
      </c>
      <c r="K38" s="256" t="s">
        <v>12</v>
      </c>
      <c r="L38" s="241" t="s">
        <v>68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40" spans="1:27" s="3" customFormat="1" ht="3.75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" customFormat="1" x14ac:dyDescent="0.25">
      <c r="A41" s="1"/>
      <c r="B41" s="2" t="s">
        <v>93</v>
      </c>
      <c r="C41" s="2"/>
      <c r="D41" s="2"/>
      <c r="E41" s="2"/>
      <c r="F41" s="2"/>
      <c r="G41" s="2" t="s">
        <v>94</v>
      </c>
      <c r="H41" s="2"/>
      <c r="I41" s="2"/>
      <c r="J41" s="2"/>
      <c r="K41" s="2"/>
      <c r="L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</sheetData>
  <mergeCells count="36">
    <mergeCell ref="A15:L15"/>
    <mergeCell ref="A8:L8"/>
    <mergeCell ref="A9:B10"/>
    <mergeCell ref="C9:F9"/>
    <mergeCell ref="G9:J9"/>
    <mergeCell ref="K9:K10"/>
    <mergeCell ref="L9:L10"/>
    <mergeCell ref="A2:L2"/>
    <mergeCell ref="A3:L3"/>
    <mergeCell ref="A4:L4"/>
    <mergeCell ref="A5:B6"/>
    <mergeCell ref="C5:F5"/>
    <mergeCell ref="G5:J5"/>
    <mergeCell ref="K5:K6"/>
    <mergeCell ref="L5:L6"/>
    <mergeCell ref="A16:B17"/>
    <mergeCell ref="C16:F16"/>
    <mergeCell ref="G16:J16"/>
    <mergeCell ref="K16:K17"/>
    <mergeCell ref="L16:L17"/>
    <mergeCell ref="A31:L31"/>
    <mergeCell ref="A35:L35"/>
    <mergeCell ref="A23:L23"/>
    <mergeCell ref="A24:B25"/>
    <mergeCell ref="C24:F24"/>
    <mergeCell ref="G24:J24"/>
    <mergeCell ref="K24:K25"/>
    <mergeCell ref="L24:L25"/>
    <mergeCell ref="A26:A30"/>
    <mergeCell ref="K26:K30"/>
    <mergeCell ref="L26:L30"/>
    <mergeCell ref="C32:F32"/>
    <mergeCell ref="G32:J32"/>
    <mergeCell ref="K32:K33"/>
    <mergeCell ref="L32:L33"/>
    <mergeCell ref="A32:B33"/>
  </mergeCells>
  <printOptions horizontalCentered="1"/>
  <pageMargins left="0.19685039370078741" right="0.19685039370078741" top="0.78740157480314965" bottom="0" header="0.15748031496062992" footer="0.15748031496062992"/>
  <pageSetup paperSize="9" scale="80" orientation="landscape" r:id="rId1"/>
  <headerFooter alignWithMargins="0"/>
  <colBreaks count="1" manualBreakCount="1">
    <brk id="12" max="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A36"/>
  <sheetViews>
    <sheetView view="pageBreakPreview" topLeftCell="A2" zoomScale="94" zoomScaleNormal="73" zoomScaleSheetLayoutView="94" workbookViewId="0">
      <selection activeCell="L11" sqref="L11"/>
    </sheetView>
  </sheetViews>
  <sheetFormatPr defaultColWidth="9.140625" defaultRowHeight="15" x14ac:dyDescent="0.25"/>
  <cols>
    <col min="1" max="1" width="4.140625" style="1" customWidth="1"/>
    <col min="2" max="2" width="46.85546875" style="2" customWidth="1"/>
    <col min="3" max="5" width="9.42578125" style="2" customWidth="1"/>
    <col min="6" max="6" width="10.85546875" style="2" customWidth="1"/>
    <col min="7" max="7" width="11" style="2" customWidth="1"/>
    <col min="8" max="8" width="10.28515625" style="2" customWidth="1"/>
    <col min="9" max="9" width="10.7109375" style="2" customWidth="1"/>
    <col min="10" max="10" width="11.7109375" style="2" customWidth="1"/>
    <col min="11" max="12" width="14.2851562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817" t="s">
        <v>5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9"/>
    </row>
    <row r="3" spans="1:26" ht="33.6" customHeight="1" thickBot="1" x14ac:dyDescent="0.3">
      <c r="A3" s="820" t="s">
        <v>107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2"/>
    </row>
    <row r="4" spans="1:26" ht="16.5" hidden="1" customHeight="1" thickBot="1" x14ac:dyDescent="0.3">
      <c r="A4" s="969" t="s">
        <v>17</v>
      </c>
      <c r="B4" s="970"/>
      <c r="C4" s="970"/>
      <c r="D4" s="970"/>
      <c r="E4" s="970"/>
      <c r="F4" s="970"/>
      <c r="G4" s="970"/>
      <c r="H4" s="970"/>
      <c r="I4" s="970"/>
      <c r="J4" s="970"/>
      <c r="K4" s="970"/>
      <c r="L4" s="971"/>
    </row>
    <row r="5" spans="1:26" ht="16.5" hidden="1" customHeight="1" thickBot="1" x14ac:dyDescent="0.3">
      <c r="A5" s="996"/>
      <c r="B5" s="997"/>
      <c r="C5" s="1000" t="s">
        <v>3</v>
      </c>
      <c r="D5" s="1001"/>
      <c r="E5" s="1001"/>
      <c r="F5" s="1002"/>
      <c r="G5" s="1000" t="s">
        <v>11</v>
      </c>
      <c r="H5" s="1001"/>
      <c r="I5" s="1001"/>
      <c r="J5" s="1002"/>
      <c r="K5" s="833" t="s">
        <v>4</v>
      </c>
      <c r="L5" s="988" t="s">
        <v>11</v>
      </c>
    </row>
    <row r="6" spans="1:26" ht="16.5" hidden="1" customHeight="1" thickBot="1" x14ac:dyDescent="0.3">
      <c r="A6" s="998"/>
      <c r="B6" s="999"/>
      <c r="C6" s="392" t="s">
        <v>104</v>
      </c>
      <c r="D6" s="373" t="s">
        <v>105</v>
      </c>
      <c r="E6" s="373" t="s">
        <v>106</v>
      </c>
      <c r="F6" s="12" t="s">
        <v>0</v>
      </c>
      <c r="G6" s="392" t="s">
        <v>104</v>
      </c>
      <c r="H6" s="373" t="s">
        <v>105</v>
      </c>
      <c r="I6" s="373" t="s">
        <v>106</v>
      </c>
      <c r="J6" s="12" t="s">
        <v>0</v>
      </c>
      <c r="K6" s="984"/>
      <c r="L6" s="989"/>
    </row>
    <row r="7" spans="1:26" s="169" customFormat="1" ht="90" hidden="1" customHeight="1" thickBot="1" x14ac:dyDescent="0.3">
      <c r="A7" s="128">
        <v>1</v>
      </c>
      <c r="B7" s="134" t="s">
        <v>115</v>
      </c>
      <c r="C7" s="402">
        <v>295</v>
      </c>
      <c r="D7" s="400"/>
      <c r="E7" s="400"/>
      <c r="F7" s="403">
        <f>C7+D7+E7</f>
        <v>295</v>
      </c>
      <c r="G7" s="402">
        <v>295.89999999999998</v>
      </c>
      <c r="H7" s="400"/>
      <c r="I7" s="400"/>
      <c r="J7" s="401">
        <f>G7+H7+H7</f>
        <v>295.89999999999998</v>
      </c>
      <c r="K7" s="62" t="s">
        <v>81</v>
      </c>
      <c r="L7" s="128" t="s">
        <v>116</v>
      </c>
      <c r="M7" s="168"/>
    </row>
    <row r="8" spans="1:26" s="25" customFormat="1" ht="15" customHeight="1" thickBot="1" x14ac:dyDescent="0.3">
      <c r="A8" s="981" t="s">
        <v>22</v>
      </c>
      <c r="B8" s="982"/>
      <c r="C8" s="982"/>
      <c r="D8" s="982"/>
      <c r="E8" s="982"/>
      <c r="F8" s="982"/>
      <c r="G8" s="982"/>
      <c r="H8" s="982"/>
      <c r="I8" s="982"/>
      <c r="J8" s="982"/>
      <c r="K8" s="982"/>
      <c r="L8" s="983"/>
      <c r="M8" s="24"/>
    </row>
    <row r="9" spans="1:26" s="25" customFormat="1" ht="18" customHeight="1" thickBot="1" x14ac:dyDescent="0.3">
      <c r="A9" s="846" t="s">
        <v>108</v>
      </c>
      <c r="B9" s="847"/>
      <c r="C9" s="846" t="s">
        <v>3</v>
      </c>
      <c r="D9" s="847"/>
      <c r="E9" s="847"/>
      <c r="F9" s="850"/>
      <c r="G9" s="851" t="s">
        <v>11</v>
      </c>
      <c r="H9" s="852"/>
      <c r="I9" s="852"/>
      <c r="J9" s="853"/>
      <c r="K9" s="847" t="s">
        <v>4</v>
      </c>
      <c r="L9" s="854" t="s">
        <v>11</v>
      </c>
      <c r="M9" s="24"/>
    </row>
    <row r="10" spans="1:26" s="25" customFormat="1" ht="15.6" customHeight="1" thickBot="1" x14ac:dyDescent="0.3">
      <c r="A10" s="848"/>
      <c r="B10" s="849"/>
      <c r="C10" s="365" t="s">
        <v>104</v>
      </c>
      <c r="D10" s="373" t="s">
        <v>105</v>
      </c>
      <c r="E10" s="373" t="s">
        <v>106</v>
      </c>
      <c r="F10" s="366" t="s">
        <v>0</v>
      </c>
      <c r="G10" s="365" t="s">
        <v>104</v>
      </c>
      <c r="H10" s="378" t="s">
        <v>105</v>
      </c>
      <c r="I10" s="373" t="s">
        <v>106</v>
      </c>
      <c r="J10" s="379" t="s">
        <v>0</v>
      </c>
      <c r="K10" s="849"/>
      <c r="L10" s="855"/>
      <c r="M10" s="24"/>
    </row>
    <row r="11" spans="1:26" s="169" customFormat="1" ht="119.45" customHeight="1" x14ac:dyDescent="0.25">
      <c r="A11" s="374" t="s">
        <v>1</v>
      </c>
      <c r="B11" s="375" t="s">
        <v>102</v>
      </c>
      <c r="C11" s="376">
        <v>264.81700000000001</v>
      </c>
      <c r="D11" s="370">
        <v>264.81700000000001</v>
      </c>
      <c r="E11" s="370">
        <v>264.81700000000001</v>
      </c>
      <c r="F11" s="371">
        <f>C11+D11+E11</f>
        <v>794.45100000000002</v>
      </c>
      <c r="G11" s="376">
        <v>35175.43</v>
      </c>
      <c r="H11" s="370">
        <v>35175.43</v>
      </c>
      <c r="I11" s="377">
        <v>35175.43</v>
      </c>
      <c r="J11" s="371">
        <f>SUM(G11:I11)</f>
        <v>105526.29000000001</v>
      </c>
      <c r="K11" s="405" t="s">
        <v>103</v>
      </c>
      <c r="L11" s="380" t="s">
        <v>110</v>
      </c>
      <c r="M11" s="168"/>
      <c r="Z11" s="168">
        <f>J11-F11</f>
        <v>104731.83900000001</v>
      </c>
    </row>
    <row r="12" spans="1:26" s="169" customFormat="1" ht="76.150000000000006" customHeight="1" x14ac:dyDescent="0.25">
      <c r="A12" s="367" t="s">
        <v>15</v>
      </c>
      <c r="B12" s="368" t="s">
        <v>112</v>
      </c>
      <c r="C12" s="105">
        <v>465</v>
      </c>
      <c r="D12" s="104"/>
      <c r="E12" s="104"/>
      <c r="F12" s="115">
        <f>C12+D12+E12</f>
        <v>465</v>
      </c>
      <c r="G12" s="105">
        <v>0</v>
      </c>
      <c r="H12" s="104"/>
      <c r="I12" s="104"/>
      <c r="J12" s="115">
        <f>SUM(G12:I12)</f>
        <v>0</v>
      </c>
      <c r="K12" s="406" t="s">
        <v>12</v>
      </c>
      <c r="L12" s="381" t="s">
        <v>90</v>
      </c>
      <c r="M12" s="168"/>
    </row>
    <row r="13" spans="1:26" s="169" customFormat="1" ht="85.9" customHeight="1" x14ac:dyDescent="0.25">
      <c r="A13" s="369" t="s">
        <v>16</v>
      </c>
      <c r="B13" s="118" t="s">
        <v>113</v>
      </c>
      <c r="C13" s="105"/>
      <c r="D13" s="104">
        <v>480</v>
      </c>
      <c r="E13" s="104"/>
      <c r="F13" s="115">
        <f>C13+D13+E13</f>
        <v>480</v>
      </c>
      <c r="G13" s="105"/>
      <c r="H13" s="104">
        <v>0</v>
      </c>
      <c r="I13" s="104"/>
      <c r="J13" s="115">
        <f>SUM(G13:I13)</f>
        <v>0</v>
      </c>
      <c r="K13" s="406" t="s">
        <v>12</v>
      </c>
      <c r="L13" s="382" t="s">
        <v>90</v>
      </c>
      <c r="M13" s="168"/>
    </row>
    <row r="14" spans="1:26" s="169" customFormat="1" ht="77.45" customHeight="1" thickBot="1" x14ac:dyDescent="0.3">
      <c r="A14" s="369" t="s">
        <v>30</v>
      </c>
      <c r="B14" s="118" t="s">
        <v>114</v>
      </c>
      <c r="C14" s="135"/>
      <c r="D14" s="136"/>
      <c r="E14" s="136"/>
      <c r="F14" s="372">
        <f>C14+D14+E14</f>
        <v>0</v>
      </c>
      <c r="G14" s="135">
        <v>493.90699999999998</v>
      </c>
      <c r="H14" s="136"/>
      <c r="I14" s="136"/>
      <c r="J14" s="372">
        <f>SUM(G14:I14)</f>
        <v>493.90699999999998</v>
      </c>
      <c r="K14" s="407" t="s">
        <v>12</v>
      </c>
      <c r="L14" s="382" t="s">
        <v>72</v>
      </c>
      <c r="M14" s="168"/>
    </row>
    <row r="15" spans="1:26" s="169" customFormat="1" ht="15.6" customHeight="1" thickBot="1" x14ac:dyDescent="0.3">
      <c r="A15" s="1003" t="s">
        <v>21</v>
      </c>
      <c r="B15" s="1004"/>
      <c r="C15" s="1004"/>
      <c r="D15" s="1004"/>
      <c r="E15" s="1004"/>
      <c r="F15" s="1004"/>
      <c r="G15" s="1004"/>
      <c r="H15" s="1004"/>
      <c r="I15" s="1004"/>
      <c r="J15" s="1004"/>
      <c r="K15" s="1004"/>
      <c r="L15" s="1005"/>
      <c r="M15" s="168"/>
    </row>
    <row r="16" spans="1:26" s="169" customFormat="1" ht="13.9" customHeight="1" thickBot="1" x14ac:dyDescent="0.3">
      <c r="A16" s="846" t="s">
        <v>108</v>
      </c>
      <c r="B16" s="847"/>
      <c r="C16" s="846" t="s">
        <v>3</v>
      </c>
      <c r="D16" s="847"/>
      <c r="E16" s="847"/>
      <c r="F16" s="850"/>
      <c r="G16" s="846" t="s">
        <v>11</v>
      </c>
      <c r="H16" s="847"/>
      <c r="I16" s="847"/>
      <c r="J16" s="850"/>
      <c r="K16" s="936" t="s">
        <v>4</v>
      </c>
      <c r="L16" s="863" t="s">
        <v>11</v>
      </c>
      <c r="M16" s="168"/>
    </row>
    <row r="17" spans="1:27" s="169" customFormat="1" ht="16.149999999999999" customHeight="1" thickBot="1" x14ac:dyDescent="0.3">
      <c r="A17" s="848"/>
      <c r="B17" s="849"/>
      <c r="C17" s="392" t="s">
        <v>104</v>
      </c>
      <c r="D17" s="373" t="s">
        <v>105</v>
      </c>
      <c r="E17" s="373" t="s">
        <v>106</v>
      </c>
      <c r="F17" s="379" t="s">
        <v>0</v>
      </c>
      <c r="G17" s="392" t="s">
        <v>104</v>
      </c>
      <c r="H17" s="373" t="s">
        <v>105</v>
      </c>
      <c r="I17" s="373" t="s">
        <v>106</v>
      </c>
      <c r="J17" s="379" t="s">
        <v>0</v>
      </c>
      <c r="K17" s="937"/>
      <c r="L17" s="864"/>
      <c r="M17" s="168"/>
    </row>
    <row r="18" spans="1:27" s="169" customFormat="1" ht="47.45" customHeight="1" thickBot="1" x14ac:dyDescent="0.3">
      <c r="A18" s="391" t="s">
        <v>1</v>
      </c>
      <c r="B18" s="383" t="s">
        <v>111</v>
      </c>
      <c r="C18" s="384"/>
      <c r="D18" s="385"/>
      <c r="E18" s="385"/>
      <c r="F18" s="386"/>
      <c r="G18" s="387">
        <v>254.86799999999999</v>
      </c>
      <c r="H18" s="388"/>
      <c r="I18" s="388"/>
      <c r="J18" s="389">
        <f>SUM(G18:I18)</f>
        <v>254.86799999999999</v>
      </c>
      <c r="K18" s="404" t="s">
        <v>109</v>
      </c>
      <c r="L18" s="390" t="s">
        <v>14</v>
      </c>
      <c r="M18" s="168"/>
    </row>
    <row r="19" spans="1:27" s="25" customFormat="1" ht="16.5" hidden="1" customHeight="1" x14ac:dyDescent="0.25">
      <c r="A19" s="974" t="s">
        <v>10</v>
      </c>
      <c r="B19" s="975"/>
      <c r="C19" s="975"/>
      <c r="D19" s="975"/>
      <c r="E19" s="975"/>
      <c r="F19" s="975"/>
      <c r="G19" s="975"/>
      <c r="H19" s="975"/>
      <c r="I19" s="975"/>
      <c r="J19" s="975"/>
      <c r="K19" s="975"/>
      <c r="L19" s="976"/>
      <c r="M19" s="24"/>
    </row>
    <row r="20" spans="1:27" s="25" customFormat="1" ht="16.5" hidden="1" customHeight="1" x14ac:dyDescent="0.25">
      <c r="A20" s="996"/>
      <c r="B20" s="997"/>
      <c r="C20" s="826" t="s">
        <v>3</v>
      </c>
      <c r="D20" s="827"/>
      <c r="E20" s="827"/>
      <c r="F20" s="835"/>
      <c r="G20" s="826" t="s">
        <v>11</v>
      </c>
      <c r="H20" s="827"/>
      <c r="I20" s="827"/>
      <c r="J20" s="835"/>
      <c r="K20" s="988" t="s">
        <v>4</v>
      </c>
      <c r="L20" s="988" t="s">
        <v>11</v>
      </c>
      <c r="M20" s="24"/>
    </row>
    <row r="21" spans="1:27" s="25" customFormat="1" ht="16.5" hidden="1" customHeight="1" x14ac:dyDescent="0.25">
      <c r="A21" s="998"/>
      <c r="B21" s="999"/>
      <c r="C21" s="98" t="s">
        <v>13</v>
      </c>
      <c r="D21" s="99" t="s">
        <v>2</v>
      </c>
      <c r="E21" s="99" t="s">
        <v>6</v>
      </c>
      <c r="F21" s="100" t="s">
        <v>0</v>
      </c>
      <c r="G21" s="265" t="s">
        <v>13</v>
      </c>
      <c r="H21" s="266" t="s">
        <v>2</v>
      </c>
      <c r="I21" s="266" t="s">
        <v>6</v>
      </c>
      <c r="J21" s="111" t="s">
        <v>0</v>
      </c>
      <c r="K21" s="989"/>
      <c r="L21" s="989"/>
      <c r="M21" s="24"/>
    </row>
    <row r="22" spans="1:27" s="169" customFormat="1" ht="86.45" hidden="1" customHeight="1" x14ac:dyDescent="0.25">
      <c r="A22" s="103" t="s">
        <v>1</v>
      </c>
      <c r="B22" s="84" t="s">
        <v>77</v>
      </c>
      <c r="C22" s="67"/>
      <c r="D22" s="68"/>
      <c r="E22" s="68"/>
      <c r="F22" s="69"/>
      <c r="G22" s="85"/>
      <c r="H22" s="86"/>
      <c r="I22" s="86"/>
      <c r="J22" s="242" t="e">
        <f>G22+H22+I22+#REF!+#REF!</f>
        <v>#REF!</v>
      </c>
      <c r="K22" s="267" t="s">
        <v>12</v>
      </c>
      <c r="L22" s="243" t="s">
        <v>72</v>
      </c>
      <c r="M22" s="168"/>
    </row>
    <row r="23" spans="1:27" s="169" customFormat="1" ht="42.6" hidden="1" customHeight="1" x14ac:dyDescent="0.25">
      <c r="A23" s="112" t="s">
        <v>1</v>
      </c>
      <c r="B23" s="113" t="s">
        <v>95</v>
      </c>
      <c r="C23" s="105"/>
      <c r="D23" s="104"/>
      <c r="E23" s="104"/>
      <c r="F23" s="164"/>
      <c r="G23" s="110"/>
      <c r="H23" s="107"/>
      <c r="I23" s="107"/>
      <c r="J23" s="244" t="e">
        <f>G23+H23+I23+#REF!+#REF!</f>
        <v>#REF!</v>
      </c>
      <c r="K23" s="267" t="s">
        <v>34</v>
      </c>
      <c r="L23" s="243" t="s">
        <v>72</v>
      </c>
      <c r="M23" s="168"/>
    </row>
    <row r="24" spans="1:27" s="169" customFormat="1" ht="52.5" hidden="1" customHeight="1" x14ac:dyDescent="0.25">
      <c r="A24" s="214" t="s">
        <v>15</v>
      </c>
      <c r="B24" s="343" t="s">
        <v>78</v>
      </c>
      <c r="C24" s="344"/>
      <c r="D24" s="292"/>
      <c r="E24" s="292"/>
      <c r="F24" s="345"/>
      <c r="G24" s="346"/>
      <c r="H24" s="300"/>
      <c r="I24" s="300"/>
      <c r="J24" s="347" t="e">
        <f>G24+H24+I24+#REF!+#REF!</f>
        <v>#REF!</v>
      </c>
      <c r="K24" s="342" t="s">
        <v>34</v>
      </c>
      <c r="L24" s="290" t="s">
        <v>72</v>
      </c>
      <c r="M24" s="168"/>
    </row>
    <row r="25" spans="1:27" s="169" customFormat="1" ht="57.6" hidden="1" customHeight="1" x14ac:dyDescent="0.25">
      <c r="A25" s="214" t="s">
        <v>16</v>
      </c>
      <c r="B25" s="343" t="s">
        <v>79</v>
      </c>
      <c r="C25" s="344"/>
      <c r="D25" s="292"/>
      <c r="E25" s="292"/>
      <c r="F25" s="345"/>
      <c r="G25" s="346"/>
      <c r="H25" s="300"/>
      <c r="I25" s="300"/>
      <c r="J25" s="347" t="e">
        <f>G25+H25+I25+#REF!+#REF!</f>
        <v>#REF!</v>
      </c>
      <c r="K25" s="342" t="s">
        <v>34</v>
      </c>
      <c r="L25" s="290" t="s">
        <v>72</v>
      </c>
      <c r="M25" s="168"/>
    </row>
    <row r="26" spans="1:27" ht="15.6" hidden="1" customHeight="1" x14ac:dyDescent="0.25">
      <c r="A26" s="986" t="s">
        <v>64</v>
      </c>
      <c r="B26" s="987"/>
      <c r="C26" s="987"/>
      <c r="D26" s="987"/>
      <c r="E26" s="987"/>
      <c r="F26" s="987"/>
      <c r="G26" s="987"/>
      <c r="H26" s="987"/>
      <c r="I26" s="987"/>
      <c r="J26" s="987"/>
      <c r="K26" s="987"/>
      <c r="L26" s="1006"/>
    </row>
    <row r="27" spans="1:27" ht="49.15" hidden="1" customHeight="1" x14ac:dyDescent="0.25">
      <c r="A27" s="353" t="s">
        <v>1</v>
      </c>
      <c r="B27" s="355" t="s">
        <v>96</v>
      </c>
      <c r="C27" s="356"/>
      <c r="D27" s="356"/>
      <c r="E27" s="356"/>
      <c r="F27" s="357" t="e">
        <f>#REF!</f>
        <v>#REF!</v>
      </c>
      <c r="G27" s="358"/>
      <c r="H27" s="356"/>
      <c r="I27" s="356"/>
      <c r="J27" s="359" t="e">
        <f>G27+H27+I27+#REF!+#REF!</f>
        <v>#REF!</v>
      </c>
      <c r="K27" s="283" t="s">
        <v>97</v>
      </c>
      <c r="L27" s="360" t="s">
        <v>98</v>
      </c>
    </row>
    <row r="28" spans="1:27" s="169" customFormat="1" ht="69" hidden="1" customHeight="1" x14ac:dyDescent="0.25">
      <c r="A28" s="352" t="s">
        <v>15</v>
      </c>
      <c r="B28" s="269" t="s">
        <v>99</v>
      </c>
      <c r="C28" s="292"/>
      <c r="D28" s="292"/>
      <c r="E28" s="292"/>
      <c r="F28" s="292" t="e">
        <f>#REF!</f>
        <v>#REF!</v>
      </c>
      <c r="G28" s="292"/>
      <c r="H28" s="278"/>
      <c r="I28" s="278"/>
      <c r="J28" s="350" t="e">
        <f>H28+#REF!+#REF!</f>
        <v>#REF!</v>
      </c>
      <c r="K28" s="354" t="s">
        <v>101</v>
      </c>
      <c r="L28" s="290" t="s">
        <v>72</v>
      </c>
      <c r="M28" s="168"/>
    </row>
    <row r="29" spans="1:27" s="169" customFormat="1" ht="58.9" hidden="1" customHeight="1" x14ac:dyDescent="0.25">
      <c r="A29" s="33" t="s">
        <v>16</v>
      </c>
      <c r="B29" s="361" t="s">
        <v>100</v>
      </c>
      <c r="C29" s="363"/>
      <c r="D29" s="363"/>
      <c r="E29" s="363"/>
      <c r="F29" s="363" t="e">
        <f>#REF!</f>
        <v>#REF!</v>
      </c>
      <c r="G29" s="363"/>
      <c r="H29" s="362"/>
      <c r="I29" s="362"/>
      <c r="J29" s="364" t="e">
        <f>H29+#REF!+#REF!</f>
        <v>#REF!</v>
      </c>
      <c r="K29" s="354" t="s">
        <v>101</v>
      </c>
      <c r="L29" s="290" t="s">
        <v>72</v>
      </c>
      <c r="M29" s="168"/>
      <c r="AA29" s="168" t="e">
        <f>F29-J29</f>
        <v>#REF!</v>
      </c>
    </row>
    <row r="30" spans="1:27" ht="29.25" hidden="1" customHeight="1" x14ac:dyDescent="0.25">
      <c r="A30" s="960" t="s">
        <v>69</v>
      </c>
      <c r="B30" s="960"/>
      <c r="C30" s="960"/>
      <c r="D30" s="960"/>
      <c r="E30" s="960"/>
      <c r="F30" s="960"/>
      <c r="G30" s="960"/>
      <c r="H30" s="960"/>
      <c r="I30" s="960"/>
      <c r="J30" s="960"/>
      <c r="K30" s="960"/>
      <c r="L30" s="960"/>
      <c r="AA30" s="3"/>
    </row>
    <row r="31" spans="1:27" ht="45" hidden="1" customHeight="1" x14ac:dyDescent="0.25">
      <c r="A31" s="216" t="s">
        <v>1</v>
      </c>
      <c r="B31" s="217" t="s">
        <v>70</v>
      </c>
      <c r="C31" s="219"/>
      <c r="D31" s="220"/>
      <c r="E31" s="220"/>
      <c r="F31" s="221" t="e">
        <f>C31+D31+E31+#REF!+#REF!</f>
        <v>#REF!</v>
      </c>
      <c r="G31" s="219"/>
      <c r="H31" s="220"/>
      <c r="I31" s="220"/>
      <c r="J31" s="222" t="e">
        <f>#REF!</f>
        <v>#REF!</v>
      </c>
      <c r="K31" s="223" t="s">
        <v>51</v>
      </c>
      <c r="L31" s="216" t="s">
        <v>72</v>
      </c>
    </row>
    <row r="32" spans="1:27" ht="45" hidden="1" customHeight="1" x14ac:dyDescent="0.25">
      <c r="A32" s="224" t="s">
        <v>15</v>
      </c>
      <c r="B32" s="225" t="s">
        <v>73</v>
      </c>
      <c r="C32" s="227"/>
      <c r="D32" s="228"/>
      <c r="E32" s="228"/>
      <c r="F32" s="229" t="e">
        <f>C32+D32+E32+#REF!+#REF!</f>
        <v>#REF!</v>
      </c>
      <c r="G32" s="227"/>
      <c r="H32" s="228"/>
      <c r="I32" s="228"/>
      <c r="J32" s="230" t="e">
        <f>#REF!</f>
        <v>#REF!</v>
      </c>
      <c r="K32" s="214" t="s">
        <v>51</v>
      </c>
      <c r="L32" s="231" t="s">
        <v>76</v>
      </c>
    </row>
    <row r="33" spans="1:12" ht="79.5" hidden="1" customHeight="1" x14ac:dyDescent="0.25">
      <c r="A33" s="232" t="s">
        <v>16</v>
      </c>
      <c r="B33" s="233" t="s">
        <v>67</v>
      </c>
      <c r="C33" s="235"/>
      <c r="D33" s="236">
        <v>1580.9570000000001</v>
      </c>
      <c r="E33" s="236"/>
      <c r="F33" s="237" t="e">
        <f>C33+D33+E33+#REF!+#REF!</f>
        <v>#REF!</v>
      </c>
      <c r="G33" s="235"/>
      <c r="H33" s="238">
        <v>2275.0148100000001</v>
      </c>
      <c r="I33" s="236"/>
      <c r="J33" s="239" t="e">
        <f>H33+#REF!+#REF!</f>
        <v>#REF!</v>
      </c>
      <c r="K33" s="256" t="s">
        <v>12</v>
      </c>
      <c r="L33" s="241" t="s">
        <v>68</v>
      </c>
    </row>
    <row r="35" spans="1:12" ht="3.75" customHeight="1" x14ac:dyDescent="0.25"/>
    <row r="36" spans="1:12" x14ac:dyDescent="0.25">
      <c r="B36" s="2" t="s">
        <v>93</v>
      </c>
      <c r="G36" s="2" t="s">
        <v>94</v>
      </c>
    </row>
  </sheetData>
  <mergeCells count="28">
    <mergeCell ref="A26:L26"/>
    <mergeCell ref="A30:L30"/>
    <mergeCell ref="A19:L19"/>
    <mergeCell ref="A20:B21"/>
    <mergeCell ref="C20:F20"/>
    <mergeCell ref="G20:J20"/>
    <mergeCell ref="K20:K21"/>
    <mergeCell ref="L20:L21"/>
    <mergeCell ref="A15:L15"/>
    <mergeCell ref="A16:B17"/>
    <mergeCell ref="C16:F16"/>
    <mergeCell ref="G16:J16"/>
    <mergeCell ref="K16:K17"/>
    <mergeCell ref="L16:L17"/>
    <mergeCell ref="A8:L8"/>
    <mergeCell ref="A9:B10"/>
    <mergeCell ref="C9:F9"/>
    <mergeCell ref="G9:J9"/>
    <mergeCell ref="K9:K10"/>
    <mergeCell ref="L9:L10"/>
    <mergeCell ref="A2:L2"/>
    <mergeCell ref="A3:L3"/>
    <mergeCell ref="A4:L4"/>
    <mergeCell ref="A5:B6"/>
    <mergeCell ref="C5:F5"/>
    <mergeCell ref="G5:J5"/>
    <mergeCell ref="K5:K6"/>
    <mergeCell ref="L5:L6"/>
  </mergeCells>
  <printOptions horizontalCentered="1"/>
  <pageMargins left="0.19685039370078741" right="0.19685039370078741" top="0.78740157480314965" bottom="0" header="0.15748031496062992" footer="0.1574803149606299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2" zoomScale="94" zoomScaleNormal="73" zoomScaleSheetLayoutView="94" workbookViewId="0">
      <selection activeCell="Q36" sqref="Q36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817" t="s">
        <v>5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9"/>
    </row>
    <row r="3" spans="1:30" ht="18.75" customHeight="1" thickBot="1" x14ac:dyDescent="0.3">
      <c r="A3" s="820" t="s">
        <v>9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2"/>
    </row>
    <row r="4" spans="1:30" ht="16.5" customHeight="1" thickBot="1" x14ac:dyDescent="0.3">
      <c r="A4" s="969" t="s">
        <v>17</v>
      </c>
      <c r="B4" s="970"/>
      <c r="C4" s="970"/>
      <c r="D4" s="970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1"/>
    </row>
    <row r="5" spans="1:30" ht="16.5" customHeight="1" thickBot="1" x14ac:dyDescent="0.3">
      <c r="A5" s="996"/>
      <c r="B5" s="997"/>
      <c r="C5" s="1007"/>
      <c r="D5" s="1000" t="s">
        <v>3</v>
      </c>
      <c r="E5" s="1001"/>
      <c r="F5" s="1001"/>
      <c r="G5" s="1001"/>
      <c r="H5" s="1001"/>
      <c r="I5" s="1002"/>
      <c r="J5" s="1000" t="s">
        <v>11</v>
      </c>
      <c r="K5" s="1001"/>
      <c r="L5" s="1001"/>
      <c r="M5" s="1001"/>
      <c r="N5" s="1001"/>
      <c r="O5" s="1002"/>
      <c r="P5" s="833" t="s">
        <v>4</v>
      </c>
      <c r="Q5" s="988" t="s">
        <v>11</v>
      </c>
    </row>
    <row r="6" spans="1:30" ht="16.5" customHeight="1" thickBot="1" x14ac:dyDescent="0.3">
      <c r="A6" s="998"/>
      <c r="B6" s="999"/>
      <c r="C6" s="1008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984"/>
      <c r="Q6" s="989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1009" t="s">
        <v>22</v>
      </c>
      <c r="B12" s="1010"/>
      <c r="C12" s="1010"/>
      <c r="D12" s="1010"/>
      <c r="E12" s="1010"/>
      <c r="F12" s="1010"/>
      <c r="G12" s="1010"/>
      <c r="H12" s="1010"/>
      <c r="I12" s="1010"/>
      <c r="J12" s="1010"/>
      <c r="K12" s="1010"/>
      <c r="L12" s="1010"/>
      <c r="M12" s="1010"/>
      <c r="N12" s="1010"/>
      <c r="O12" s="1010"/>
      <c r="P12" s="1010"/>
      <c r="Q12" s="1011"/>
      <c r="R12" s="24"/>
    </row>
    <row r="13" spans="1:30" s="25" customFormat="1" ht="33" customHeight="1" thickBot="1" x14ac:dyDescent="0.3">
      <c r="A13" s="846"/>
      <c r="B13" s="847"/>
      <c r="C13" s="850"/>
      <c r="D13" s="846" t="s">
        <v>3</v>
      </c>
      <c r="E13" s="847"/>
      <c r="F13" s="847"/>
      <c r="G13" s="847"/>
      <c r="H13" s="847"/>
      <c r="I13" s="850"/>
      <c r="J13" s="851" t="s">
        <v>11</v>
      </c>
      <c r="K13" s="852"/>
      <c r="L13" s="852"/>
      <c r="M13" s="852"/>
      <c r="N13" s="852"/>
      <c r="O13" s="853"/>
      <c r="P13" s="1013" t="s">
        <v>4</v>
      </c>
      <c r="Q13" s="1013" t="s">
        <v>11</v>
      </c>
      <c r="R13" s="24"/>
    </row>
    <row r="14" spans="1:30" s="25" customFormat="1" ht="30" customHeight="1" thickBot="1" x14ac:dyDescent="0.3">
      <c r="A14" s="896"/>
      <c r="B14" s="960"/>
      <c r="C14" s="1012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1014"/>
      <c r="Q14" s="1014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9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9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5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969" t="s">
        <v>21</v>
      </c>
      <c r="B19" s="975"/>
      <c r="C19" s="975"/>
      <c r="D19" s="975"/>
      <c r="E19" s="975"/>
      <c r="F19" s="975"/>
      <c r="G19" s="975"/>
      <c r="H19" s="975"/>
      <c r="I19" s="975"/>
      <c r="J19" s="975"/>
      <c r="K19" s="975"/>
      <c r="L19" s="975"/>
      <c r="M19" s="975"/>
      <c r="N19" s="975"/>
      <c r="O19" s="975"/>
      <c r="P19" s="975"/>
      <c r="Q19" s="1018"/>
      <c r="R19" s="24"/>
    </row>
    <row r="20" spans="1:18" s="25" customFormat="1" ht="21.75" customHeight="1" thickBot="1" x14ac:dyDescent="0.3">
      <c r="A20" s="826"/>
      <c r="B20" s="827"/>
      <c r="C20" s="1019"/>
      <c r="D20" s="830" t="s">
        <v>3</v>
      </c>
      <c r="E20" s="831"/>
      <c r="F20" s="831"/>
      <c r="G20" s="831"/>
      <c r="H20" s="831"/>
      <c r="I20" s="832"/>
      <c r="J20" s="830" t="s">
        <v>11</v>
      </c>
      <c r="K20" s="831"/>
      <c r="L20" s="831"/>
      <c r="M20" s="831"/>
      <c r="N20" s="831"/>
      <c r="O20" s="832"/>
      <c r="P20" s="833" t="s">
        <v>4</v>
      </c>
      <c r="Q20" s="1020" t="s">
        <v>11</v>
      </c>
      <c r="R20" s="24"/>
    </row>
    <row r="21" spans="1:18" s="25" customFormat="1" ht="24" customHeight="1" thickBot="1" x14ac:dyDescent="0.3">
      <c r="A21" s="998"/>
      <c r="B21" s="999"/>
      <c r="C21" s="1008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984"/>
      <c r="Q21" s="1020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1017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1017"/>
      <c r="R23" s="24"/>
    </row>
    <row r="24" spans="1:18" s="25" customFormat="1" ht="64.900000000000006" customHeight="1" thickBot="1" x14ac:dyDescent="0.3">
      <c r="A24" s="1015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1016" t="s">
        <v>86</v>
      </c>
      <c r="Q24" s="1017" t="s">
        <v>72</v>
      </c>
      <c r="R24" s="24"/>
    </row>
    <row r="25" spans="1:18" s="25" customFormat="1" ht="20.25" hidden="1" customHeight="1" x14ac:dyDescent="0.25">
      <c r="A25" s="1015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1016"/>
      <c r="Q25" s="1017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974" t="s">
        <v>10</v>
      </c>
      <c r="B28" s="975"/>
      <c r="C28" s="975"/>
      <c r="D28" s="975"/>
      <c r="E28" s="975"/>
      <c r="F28" s="975"/>
      <c r="G28" s="975"/>
      <c r="H28" s="975"/>
      <c r="I28" s="975"/>
      <c r="J28" s="975"/>
      <c r="K28" s="975"/>
      <c r="L28" s="975"/>
      <c r="M28" s="975"/>
      <c r="N28" s="975"/>
      <c r="O28" s="975"/>
      <c r="P28" s="975"/>
      <c r="Q28" s="976"/>
      <c r="R28" s="24"/>
    </row>
    <row r="29" spans="1:18" s="25" customFormat="1" ht="16.5" customHeight="1" x14ac:dyDescent="0.25">
      <c r="A29" s="996"/>
      <c r="B29" s="997"/>
      <c r="C29" s="1007"/>
      <c r="D29" s="826" t="s">
        <v>3</v>
      </c>
      <c r="E29" s="827"/>
      <c r="F29" s="827"/>
      <c r="G29" s="827"/>
      <c r="H29" s="827"/>
      <c r="I29" s="835"/>
      <c r="J29" s="826" t="s">
        <v>11</v>
      </c>
      <c r="K29" s="827"/>
      <c r="L29" s="827"/>
      <c r="M29" s="827"/>
      <c r="N29" s="827"/>
      <c r="O29" s="835"/>
      <c r="P29" s="988" t="s">
        <v>4</v>
      </c>
      <c r="Q29" s="988" t="s">
        <v>11</v>
      </c>
      <c r="R29" s="24"/>
    </row>
    <row r="30" spans="1:18" s="25" customFormat="1" ht="16.5" customHeight="1" thickBot="1" x14ac:dyDescent="0.3">
      <c r="A30" s="998"/>
      <c r="B30" s="999"/>
      <c r="C30" s="829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989"/>
      <c r="Q30" s="989"/>
      <c r="R30" s="24"/>
    </row>
    <row r="31" spans="1:18" s="169" customFormat="1" ht="86.45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1021" t="s">
        <v>64</v>
      </c>
      <c r="B35" s="987"/>
      <c r="C35" s="987"/>
      <c r="D35" s="987"/>
      <c r="E35" s="987"/>
      <c r="F35" s="987"/>
      <c r="G35" s="987"/>
      <c r="H35" s="987"/>
      <c r="I35" s="987"/>
      <c r="J35" s="987"/>
      <c r="K35" s="987"/>
      <c r="L35" s="987"/>
      <c r="M35" s="987"/>
      <c r="N35" s="987"/>
      <c r="O35" s="987"/>
      <c r="P35" s="987"/>
      <c r="Q35" s="1006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75.75" hidden="1" thickBot="1" x14ac:dyDescent="0.3">
      <c r="A37" s="213" t="s">
        <v>1</v>
      </c>
      <c r="B37" s="257" t="s">
        <v>65</v>
      </c>
      <c r="C37" s="215"/>
      <c r="D37" s="258"/>
      <c r="E37" s="259"/>
      <c r="F37" s="259"/>
      <c r="G37" s="259"/>
      <c r="H37" s="259">
        <v>2016.1120000000001</v>
      </c>
      <c r="I37" s="260">
        <f>H37</f>
        <v>2016.1120000000001</v>
      </c>
      <c r="J37" s="261"/>
      <c r="K37" s="262"/>
      <c r="L37" s="262"/>
      <c r="M37" s="238"/>
      <c r="N37" s="263">
        <v>1793.008</v>
      </c>
      <c r="O37" s="264">
        <f>K37+M37+N37</f>
        <v>1793.008</v>
      </c>
      <c r="P37" s="256" t="s">
        <v>12</v>
      </c>
      <c r="Q37" s="256" t="s">
        <v>38</v>
      </c>
      <c r="AF37" s="3">
        <f>I37-O37</f>
        <v>223.10400000000004</v>
      </c>
    </row>
    <row r="38" spans="1:32" ht="29.25" hidden="1" customHeight="1" thickBot="1" x14ac:dyDescent="0.3">
      <c r="A38" s="847" t="s">
        <v>69</v>
      </c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8:Q28"/>
    <mergeCell ref="A38:Q38"/>
    <mergeCell ref="A35:Q35"/>
    <mergeCell ref="A29:C30"/>
    <mergeCell ref="D29:I29"/>
    <mergeCell ref="J29:O29"/>
    <mergeCell ref="P29:P30"/>
    <mergeCell ref="Q29:Q30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12:Q12"/>
    <mergeCell ref="A13:C14"/>
    <mergeCell ref="D13:I13"/>
    <mergeCell ref="J13:O13"/>
    <mergeCell ref="P13:P14"/>
    <mergeCell ref="Q13:Q14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48" zoomScale="80" zoomScaleNormal="73" zoomScaleSheetLayoutView="80" workbookViewId="0">
      <selection activeCell="Q53" sqref="Q53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817" t="s">
        <v>5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9"/>
    </row>
    <row r="3" spans="1:30" ht="18.75" customHeight="1" x14ac:dyDescent="0.25">
      <c r="A3" s="820" t="s">
        <v>9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2"/>
    </row>
    <row r="4" spans="1:30" ht="16.5" hidden="1" customHeight="1" thickBot="1" x14ac:dyDescent="0.3">
      <c r="A4" s="969" t="s">
        <v>17</v>
      </c>
      <c r="B4" s="970"/>
      <c r="C4" s="970"/>
      <c r="D4" s="970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1"/>
    </row>
    <row r="5" spans="1:30" ht="16.5" hidden="1" customHeight="1" thickBot="1" x14ac:dyDescent="0.3">
      <c r="A5" s="996"/>
      <c r="B5" s="997"/>
      <c r="C5" s="1007"/>
      <c r="D5" s="1000" t="s">
        <v>3</v>
      </c>
      <c r="E5" s="1001"/>
      <c r="F5" s="1001"/>
      <c r="G5" s="1001"/>
      <c r="H5" s="1001"/>
      <c r="I5" s="1002"/>
      <c r="J5" s="1000" t="s">
        <v>11</v>
      </c>
      <c r="K5" s="1001"/>
      <c r="L5" s="1001"/>
      <c r="M5" s="1001"/>
      <c r="N5" s="1001"/>
      <c r="O5" s="1002"/>
      <c r="P5" s="833" t="s">
        <v>4</v>
      </c>
      <c r="Q5" s="988" t="s">
        <v>11</v>
      </c>
    </row>
    <row r="6" spans="1:30" ht="16.5" hidden="1" customHeight="1" thickBot="1" x14ac:dyDescent="0.3">
      <c r="A6" s="998"/>
      <c r="B6" s="999"/>
      <c r="C6" s="1008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984"/>
      <c r="Q6" s="989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1009" t="s">
        <v>22</v>
      </c>
      <c r="B12" s="1010"/>
      <c r="C12" s="1010"/>
      <c r="D12" s="1010"/>
      <c r="E12" s="1010"/>
      <c r="F12" s="1010"/>
      <c r="G12" s="1010"/>
      <c r="H12" s="1010"/>
      <c r="I12" s="1010"/>
      <c r="J12" s="1010"/>
      <c r="K12" s="1010"/>
      <c r="L12" s="1010"/>
      <c r="M12" s="1010"/>
      <c r="N12" s="1010"/>
      <c r="O12" s="1010"/>
      <c r="P12" s="1010"/>
      <c r="Q12" s="1011"/>
      <c r="R12" s="24"/>
    </row>
    <row r="13" spans="1:30" s="25" customFormat="1" ht="33" customHeight="1" thickBot="1" x14ac:dyDescent="0.3">
      <c r="A13" s="830"/>
      <c r="B13" s="831"/>
      <c r="C13" s="832"/>
      <c r="D13" s="830" t="s">
        <v>3</v>
      </c>
      <c r="E13" s="831"/>
      <c r="F13" s="831"/>
      <c r="G13" s="831"/>
      <c r="H13" s="831"/>
      <c r="I13" s="832"/>
      <c r="J13" s="1022" t="s">
        <v>11</v>
      </c>
      <c r="K13" s="1023"/>
      <c r="L13" s="1023"/>
      <c r="M13" s="1023"/>
      <c r="N13" s="1023"/>
      <c r="O13" s="1024"/>
      <c r="P13" s="1025" t="s">
        <v>4</v>
      </c>
      <c r="Q13" s="1025" t="s">
        <v>11</v>
      </c>
      <c r="R13" s="24"/>
    </row>
    <row r="14" spans="1:30" s="25" customFormat="1" ht="30" customHeight="1" thickBot="1" x14ac:dyDescent="0.3">
      <c r="A14" s="1000"/>
      <c r="B14" s="1001"/>
      <c r="C14" s="1002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1026"/>
      <c r="Q14" s="1026"/>
      <c r="R14" s="24"/>
    </row>
    <row r="15" spans="1:30" s="25" customFormat="1" ht="62.25" customHeight="1" x14ac:dyDescent="0.25">
      <c r="A15" s="990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1027" t="s">
        <v>12</v>
      </c>
      <c r="Q15" s="1027" t="s">
        <v>14</v>
      </c>
      <c r="R15" s="24"/>
    </row>
    <row r="16" spans="1:30" s="25" customFormat="1" ht="22.5" customHeight="1" thickBot="1" x14ac:dyDescent="0.3">
      <c r="A16" s="992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1029"/>
      <c r="Q16" s="1029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969" t="s">
        <v>21</v>
      </c>
      <c r="B18" s="970"/>
      <c r="C18" s="970"/>
      <c r="D18" s="970"/>
      <c r="E18" s="970"/>
      <c r="F18" s="970"/>
      <c r="G18" s="970"/>
      <c r="H18" s="970"/>
      <c r="I18" s="970"/>
      <c r="J18" s="975"/>
      <c r="K18" s="975"/>
      <c r="L18" s="975"/>
      <c r="M18" s="975"/>
      <c r="N18" s="975"/>
      <c r="O18" s="975"/>
      <c r="P18" s="970"/>
      <c r="Q18" s="971"/>
      <c r="R18" s="24"/>
    </row>
    <row r="19" spans="1:30" s="25" customFormat="1" ht="21.75" customHeight="1" thickBot="1" x14ac:dyDescent="0.3">
      <c r="A19" s="826"/>
      <c r="B19" s="827"/>
      <c r="C19" s="1019"/>
      <c r="D19" s="830" t="s">
        <v>3</v>
      </c>
      <c r="E19" s="831"/>
      <c r="F19" s="831"/>
      <c r="G19" s="831"/>
      <c r="H19" s="831"/>
      <c r="I19" s="832"/>
      <c r="J19" s="830" t="s">
        <v>11</v>
      </c>
      <c r="K19" s="831"/>
      <c r="L19" s="831"/>
      <c r="M19" s="831"/>
      <c r="N19" s="831"/>
      <c r="O19" s="832"/>
      <c r="P19" s="833" t="s">
        <v>4</v>
      </c>
      <c r="Q19" s="988" t="s">
        <v>11</v>
      </c>
      <c r="R19" s="24"/>
    </row>
    <row r="20" spans="1:30" s="25" customFormat="1" ht="24" customHeight="1" thickBot="1" x14ac:dyDescent="0.3">
      <c r="A20" s="998"/>
      <c r="B20" s="999"/>
      <c r="C20" s="1008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984"/>
      <c r="Q20" s="989"/>
      <c r="R20" s="24"/>
    </row>
    <row r="21" spans="1:30" s="25" customFormat="1" ht="74.25" customHeight="1" thickBot="1" x14ac:dyDescent="0.3">
      <c r="A21" s="990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1027" t="s">
        <v>12</v>
      </c>
      <c r="Q21" s="1027" t="s">
        <v>38</v>
      </c>
      <c r="R21" s="24"/>
    </row>
    <row r="22" spans="1:30" s="25" customFormat="1" ht="19.5" customHeight="1" thickBot="1" x14ac:dyDescent="0.3">
      <c r="A22" s="992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1028"/>
      <c r="Q22" s="1028"/>
      <c r="R22" s="24"/>
    </row>
    <row r="23" spans="1:30" s="25" customFormat="1" ht="65.25" customHeight="1" x14ac:dyDescent="0.25">
      <c r="A23" s="990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1039" t="s">
        <v>12</v>
      </c>
      <c r="Q23" s="1027" t="s">
        <v>14</v>
      </c>
      <c r="R23" s="24"/>
    </row>
    <row r="24" spans="1:30" s="25" customFormat="1" ht="20.25" customHeight="1" thickBot="1" x14ac:dyDescent="0.3">
      <c r="A24" s="991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1040"/>
      <c r="Q24" s="1028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1028" t="s">
        <v>51</v>
      </c>
      <c r="Q26" s="1028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1028"/>
      <c r="Q27" s="1028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1028"/>
      <c r="Q28" s="1028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1028"/>
      <c r="Q29" s="1028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1028"/>
      <c r="Q30" s="1028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1028"/>
      <c r="Q31" s="1028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1029"/>
      <c r="Q32" s="1029"/>
      <c r="R32" s="139"/>
    </row>
    <row r="33" spans="1:18" s="25" customFormat="1" ht="52.5" customHeight="1" thickBot="1" x14ac:dyDescent="0.3">
      <c r="A33" s="124" t="s">
        <v>43</v>
      </c>
      <c r="B33" s="1034" t="s">
        <v>58</v>
      </c>
      <c r="C33" s="1035"/>
      <c r="D33" s="1035"/>
      <c r="E33" s="1035"/>
      <c r="F33" s="1035"/>
      <c r="G33" s="1035"/>
      <c r="H33" s="1035"/>
      <c r="I33" s="1036"/>
      <c r="J33" s="1031" t="s">
        <v>61</v>
      </c>
      <c r="K33" s="1032"/>
      <c r="L33" s="1032"/>
      <c r="M33" s="1032"/>
      <c r="N33" s="1032"/>
      <c r="O33" s="1033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969" t="s">
        <v>10</v>
      </c>
      <c r="B36" s="970"/>
      <c r="C36" s="970"/>
      <c r="D36" s="970"/>
      <c r="E36" s="970"/>
      <c r="F36" s="970"/>
      <c r="G36" s="970"/>
      <c r="H36" s="970"/>
      <c r="I36" s="970"/>
      <c r="J36" s="970"/>
      <c r="K36" s="970"/>
      <c r="L36" s="970"/>
      <c r="M36" s="970"/>
      <c r="N36" s="970"/>
      <c r="O36" s="970"/>
      <c r="P36" s="970"/>
      <c r="Q36" s="971"/>
      <c r="R36" s="24"/>
    </row>
    <row r="37" spans="1:18" s="25" customFormat="1" ht="16.5" customHeight="1" x14ac:dyDescent="0.25">
      <c r="A37" s="996"/>
      <c r="B37" s="997"/>
      <c r="C37" s="1007"/>
      <c r="D37" s="826" t="s">
        <v>3</v>
      </c>
      <c r="E37" s="827"/>
      <c r="F37" s="827"/>
      <c r="G37" s="827"/>
      <c r="H37" s="827"/>
      <c r="I37" s="835"/>
      <c r="J37" s="826" t="s">
        <v>11</v>
      </c>
      <c r="K37" s="827"/>
      <c r="L37" s="827"/>
      <c r="M37" s="827"/>
      <c r="N37" s="827"/>
      <c r="O37" s="835"/>
      <c r="P37" s="988" t="s">
        <v>4</v>
      </c>
      <c r="Q37" s="988" t="s">
        <v>11</v>
      </c>
      <c r="R37" s="24"/>
    </row>
    <row r="38" spans="1:18" s="25" customFormat="1" ht="16.5" customHeight="1" thickBot="1" x14ac:dyDescent="0.3">
      <c r="A38" s="998"/>
      <c r="B38" s="999"/>
      <c r="C38" s="829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1030"/>
      <c r="Q38" s="1030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1027" t="s">
        <v>34</v>
      </c>
      <c r="Q39" s="1027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1028"/>
      <c r="Q40" s="1028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1028"/>
      <c r="Q41" s="1028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1028"/>
      <c r="Q42" s="1028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1028"/>
      <c r="Q43" s="1028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1028"/>
      <c r="Q44" s="1028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1028"/>
      <c r="Q45" s="1028"/>
      <c r="R45" s="24"/>
    </row>
    <row r="46" spans="1:18" s="25" customFormat="1" ht="81.75" customHeight="1" x14ac:dyDescent="0.25">
      <c r="A46" s="990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1027" t="s">
        <v>12</v>
      </c>
      <c r="Q46" s="1027" t="s">
        <v>48</v>
      </c>
      <c r="R46" s="24"/>
    </row>
    <row r="47" spans="1:18" s="25" customFormat="1" ht="20.25" customHeight="1" thickBot="1" x14ac:dyDescent="0.3">
      <c r="A47" s="992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1029"/>
      <c r="Q47" s="1029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1021" t="s">
        <v>64</v>
      </c>
      <c r="B50" s="1037"/>
      <c r="C50" s="1037"/>
      <c r="D50" s="1037"/>
      <c r="E50" s="1037"/>
      <c r="F50" s="1037"/>
      <c r="G50" s="1037"/>
      <c r="H50" s="1037"/>
      <c r="I50" s="1037"/>
      <c r="J50" s="1037"/>
      <c r="K50" s="1037"/>
      <c r="L50" s="1037"/>
      <c r="M50" s="1037"/>
      <c r="N50" s="1037"/>
      <c r="O50" s="1037"/>
      <c r="P50" s="1037"/>
      <c r="Q50" s="1038"/>
    </row>
    <row r="51" spans="1:32" ht="75.75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847" t="s">
        <v>69</v>
      </c>
      <c r="B52" s="847"/>
      <c r="C52" s="847"/>
      <c r="D52" s="847"/>
      <c r="E52" s="847"/>
      <c r="F52" s="847"/>
      <c r="G52" s="847"/>
      <c r="H52" s="847"/>
      <c r="I52" s="847"/>
      <c r="J52" s="847"/>
      <c r="K52" s="847"/>
      <c r="L52" s="847"/>
      <c r="M52" s="847"/>
      <c r="N52" s="847"/>
      <c r="O52" s="847"/>
      <c r="P52" s="847"/>
      <c r="Q52" s="847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  <mergeCell ref="D37:I37"/>
    <mergeCell ref="J37:O37"/>
    <mergeCell ref="P37:P38"/>
    <mergeCell ref="Q37:Q38"/>
    <mergeCell ref="J33:O33"/>
    <mergeCell ref="B33:I33"/>
    <mergeCell ref="A2:Q2"/>
    <mergeCell ref="A3:Q3"/>
    <mergeCell ref="A4:Q4"/>
    <mergeCell ref="A5:C6"/>
    <mergeCell ref="D5:I5"/>
    <mergeCell ref="J5:O5"/>
    <mergeCell ref="P5:P6"/>
    <mergeCell ref="Q5:Q6"/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10_2025зм_7</vt:lpstr>
      <vt:lpstr>10_2025</vt:lpstr>
      <vt:lpstr>07_2025 </vt:lpstr>
      <vt:lpstr>05_2025</vt:lpstr>
      <vt:lpstr>03_2025</vt:lpstr>
      <vt:lpstr>12_2024</vt:lpstr>
      <vt:lpstr>11_2024</vt:lpstr>
      <vt:lpstr>08_2024</vt:lpstr>
      <vt:lpstr>порівняльна таблиця</vt:lpstr>
      <vt:lpstr>'03_2025'!Область_печати</vt:lpstr>
      <vt:lpstr>'05_2025'!Область_печати</vt:lpstr>
      <vt:lpstr>'07_2025 '!Область_печати</vt:lpstr>
      <vt:lpstr>'08_2024'!Область_печати</vt:lpstr>
      <vt:lpstr>'10_2025'!Область_печати</vt:lpstr>
      <vt:lpstr>'10_2025зм_7'!Область_печати</vt:lpstr>
      <vt:lpstr>'11_2024'!Область_печати</vt:lpstr>
      <vt:lpstr>'12_2024'!Область_печати</vt:lpstr>
      <vt:lpstr>'порівняльна таблиця'!Область_печати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2025-10-10T12:30:42Z</cp:lastPrinted>
  <dcterms:created xsi:type="dcterms:W3CDTF">2012-09-03T05:49:41Z</dcterms:created>
  <dcterms:modified xsi:type="dcterms:W3CDTF">2025-10-10T12:31:48Z</dcterms:modified>
</cp:coreProperties>
</file>