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B726418-BC23-4A41-8732-028491DF3383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2025" sheetId="21" r:id="rId1"/>
  </sheets>
  <definedNames>
    <definedName name="_xlnm.Print_Area" localSheetId="0">'2025'!$A$17:$H$57</definedName>
  </definedNames>
  <calcPr calcId="181029"/>
</workbook>
</file>

<file path=xl/calcChain.xml><?xml version="1.0" encoding="utf-8"?>
<calcChain xmlns="http://schemas.openxmlformats.org/spreadsheetml/2006/main">
  <c r="H48" i="21" l="1"/>
  <c r="H46" i="21"/>
  <c r="H45" i="21"/>
  <c r="H44" i="21"/>
  <c r="H43" i="21"/>
  <c r="H42" i="21"/>
  <c r="H41" i="21"/>
  <c r="H39" i="21"/>
  <c r="H38" i="21"/>
  <c r="H37" i="21"/>
  <c r="H36" i="21"/>
  <c r="H35" i="21"/>
  <c r="H33" i="21"/>
  <c r="H32" i="21"/>
  <c r="H31" i="21"/>
  <c r="H34" i="21"/>
  <c r="H40" i="21"/>
  <c r="H47" i="21"/>
  <c r="H49" i="21" l="1"/>
  <c r="H50" i="21"/>
  <c r="H30" i="21"/>
  <c r="H28" i="21" l="1"/>
  <c r="H51" i="21" s="1"/>
  <c r="H23" i="21"/>
  <c r="H3" i="21" l="1"/>
</calcChain>
</file>

<file path=xl/sharedStrings.xml><?xml version="1.0" encoding="utf-8"?>
<sst xmlns="http://schemas.openxmlformats.org/spreadsheetml/2006/main" count="81" uniqueCount="61">
  <si>
    <t>№ з/п</t>
  </si>
  <si>
    <t>КЕКВ</t>
  </si>
  <si>
    <t>Назва послуг,матеріалів,інше</t>
  </si>
  <si>
    <t>К-ть</t>
  </si>
  <si>
    <t>Ціна</t>
  </si>
  <si>
    <t>Сума</t>
  </si>
  <si>
    <t>Од.ви-міру</t>
  </si>
  <si>
    <t xml:space="preserve">ЗАГАЛЬНИЙ ФОНД </t>
  </si>
  <si>
    <t>ЗАТВЕРДЖЕНИЙ</t>
  </si>
  <si>
    <t xml:space="preserve">у сумі </t>
  </si>
  <si>
    <t>(сума літерами і цифрами)</t>
  </si>
  <si>
    <t>Міський голова</t>
  </si>
  <si>
    <t>(посада)</t>
  </si>
  <si>
    <t>(підпис)</t>
  </si>
  <si>
    <t>(ініціали і прізвище)</t>
  </si>
  <si>
    <t>(число,місяць,рік)</t>
  </si>
  <si>
    <t>М.П.</t>
  </si>
  <si>
    <t>В.М. Новацький</t>
  </si>
  <si>
    <t>23 січня 2015 року</t>
  </si>
  <si>
    <t xml:space="preserve">гривень 00 копійок </t>
  </si>
  <si>
    <t>Погашення кредиторської заборгованості станом на 01.01.2015 року, разом - у т.ч.:</t>
  </si>
  <si>
    <t>- іменна печатка ФО-П Козицький А.П. згідно договору №55 від 05.11.2014р. та видаткової накладної  № б/н від 05.11.2014р.</t>
  </si>
  <si>
    <t>- шини 175/70R-13 82Т/зимова/ 82Т ПП Снігура Я.В. згідно  договору №56 від 26.11.2014р. та видаткової накладної  № ЯВ-389 від 28.11.2014р</t>
  </si>
  <si>
    <t>- віконні решітки СПД Тюшняков А.Ю, згідно договору №19 від 24.12.2014р. та видаткової накладної  № 20 від 03.12.2014р.</t>
  </si>
  <si>
    <t xml:space="preserve">Три мільони чотириста п' ятдесят сім тисяч </t>
  </si>
  <si>
    <t>3. 10</t>
  </si>
  <si>
    <t xml:space="preserve">Керівник </t>
  </si>
  <si>
    <t>УСЬОГО</t>
  </si>
  <si>
    <t xml:space="preserve">КПКВК 0212010 «Багатопрофільна стаціонарна медична допомога населенню» </t>
  </si>
  <si>
    <t xml:space="preserve"> Комунального некомерційного підприємства «Південнівська міська лікарня» Південнівської міської ради</t>
  </si>
  <si>
    <t>Оксана ДЕНИСЕНКО</t>
  </si>
  <si>
    <t>Ольга ЧАБАН</t>
  </si>
  <si>
    <t>уп</t>
  </si>
  <si>
    <t>2610</t>
  </si>
  <si>
    <t>"Субсидії та поточні трансферти підприємствам (установам, організаціям)"</t>
  </si>
  <si>
    <t>„Медикаменти та перев'язувальні матеріали”</t>
  </si>
  <si>
    <t>Лікарськи засоби</t>
  </si>
  <si>
    <t xml:space="preserve"> L-лізину есцинат розчин д/ін. 1 мг/мл по 5 мл №10 (5х2) в амп (14амп)</t>
  </si>
  <si>
    <t>Анальгін-Здоров'я розчин д/ін. 500 мг/мл по 2 мл №10 в амп.(10амп.)</t>
  </si>
  <si>
    <t>Вінпоцетин-Дарниця концентрат для р-ну д/інф. 5 мг/мл по 2 мл №5 в амп.(24амп.)</t>
  </si>
  <si>
    <t>Вітацертин розчин д/ін. по 2 мл №5 в амп. (10амп )</t>
  </si>
  <si>
    <t>Дексаметазон-Дарниця розчин д/ін. 4 мг/мл по 1 мл №5 в амп(20амп.)</t>
  </si>
  <si>
    <t>ДекскетопрофенАбрил розчин д/ін. та інф. 50 мг/2 мл по 2 мл №5 (9ампул)</t>
  </si>
  <si>
    <t>Диклофенак-Дарниця розчин д/ін. 25 мг/мл по 3 мл №10  (5 ампул )</t>
  </si>
  <si>
    <t>Діаліпон розчин д/інф. 3 % по 20 мл №5 в амп.(10амп. )</t>
  </si>
  <si>
    <t>Еуфілін розчин д/ін. 20 мг/мл по 5 мл №10 (5х2) в амп.(5амп.)</t>
  </si>
  <si>
    <t>Клопідогрел-Тева таблетки, в/плів. обол. по 75 мг №30 (10х3) (10таб )</t>
  </si>
  <si>
    <t>Контролфлекс розчин д/ін. 2 мг/мл по 2 мл №5 в амп (10амп)</t>
  </si>
  <si>
    <t>Ксилат розчин д/інф. по 200 мл у пляш. (10флак)</t>
  </si>
  <si>
    <t>Метформін-Тева таблетки, в/плів. обол. по 1000 мг №30 (15х2) (28таб )</t>
  </si>
  <si>
    <t>Нейроксон розчин д/ін. 1000 мг/4 мл по 4 мл №10 (5х2) в амп. (10амп)</t>
  </si>
  <si>
    <t>Омепразол-Тева капсули гастрорезист. тв. по 40 мг №30 (10х3)(10таб)</t>
  </si>
  <si>
    <t>Пірацетам-Дарниця розчин д/ін. 200 мг/мл по 5 мл №10 в амп.(24амп.)</t>
  </si>
  <si>
    <t>Роксера таблетки, в/плів. обол. по 20 мг №30 (10х3)(20таб )</t>
  </si>
  <si>
    <t>Сульпірид-ЗН розчин д/ін. 50 мг/мл по 2 мл №10 в амп.(10амп.)</t>
  </si>
  <si>
    <t>Тіара тріо таблетки, в/плів. обол. по 10 мг/12.5 мг/160 мг №28 (14х2)(14таб )</t>
  </si>
  <si>
    <t>Тівортін розчин д/інф. 42 мг/мл по 100 мл у пляш.(10 флак. )</t>
  </si>
  <si>
    <t>Ціанокобаламін (вітамін В12) розчин д/ін. 0.5 мг/мл по 1 мл №10 в амп.(20амп)</t>
  </si>
  <si>
    <t xml:space="preserve">Розрахунок до бюджетного запиту на 2026 рік   </t>
  </si>
  <si>
    <t>Начальник відділу</t>
  </si>
  <si>
    <t>Програма підтримки та розвитку вторинної медичної допомоги
Південнівської міської територіальної громади на період 2026 -2028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</si>
</sst>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Liberation Sans1"/>
      <charset val="204"/>
    </font>
    <font>
      <b/>
      <i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Border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0" xfId="0" applyFont="1"/>
    <xf numFmtId="0" fontId="0" fillId="0" borderId="2" xfId="0" applyBorder="1"/>
    <xf numFmtId="0" fontId="9" fillId="0" borderId="2" xfId="0" applyFont="1" applyBorder="1"/>
    <xf numFmtId="0" fontId="2" fillId="0" borderId="2" xfId="0" applyFont="1" applyBorder="1"/>
    <xf numFmtId="0" fontId="1" fillId="0" borderId="2" xfId="0" applyFont="1" applyBorder="1"/>
    <xf numFmtId="14" fontId="7" fillId="0" borderId="2" xfId="0" applyNumberFormat="1" applyFont="1" applyBorder="1"/>
    <xf numFmtId="0" fontId="8" fillId="0" borderId="2" xfId="0" applyFont="1" applyBorder="1"/>
    <xf numFmtId="2" fontId="1" fillId="0" borderId="2" xfId="0" applyNumberFormat="1" applyFont="1" applyBorder="1"/>
    <xf numFmtId="0" fontId="10" fillId="0" borderId="0" xfId="0" applyFont="1"/>
    <xf numFmtId="0" fontId="1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49" fontId="4" fillId="0" borderId="3" xfId="0" applyNumberFormat="1" applyFont="1" applyBorder="1"/>
    <xf numFmtId="0" fontId="12" fillId="0" borderId="1" xfId="0" applyFont="1" applyBorder="1" applyAlignment="1">
      <alignment horizontal="center" vertical="center"/>
    </xf>
    <xf numFmtId="49" fontId="10" fillId="0" borderId="3" xfId="0" applyNumberFormat="1" applyFont="1" applyBorder="1"/>
    <xf numFmtId="2" fontId="14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2" fontId="18" fillId="0" borderId="0" xfId="0" applyNumberFormat="1" applyFont="1"/>
    <xf numFmtId="0" fontId="20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49" fontId="4" fillId="0" borderId="17" xfId="0" applyNumberFormat="1" applyFont="1" applyBorder="1"/>
    <xf numFmtId="49" fontId="10" fillId="0" borderId="17" xfId="0" applyNumberFormat="1" applyFont="1" applyBorder="1"/>
    <xf numFmtId="0" fontId="4" fillId="3" borderId="1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" fontId="4" fillId="3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4" fontId="13" fillId="0" borderId="1" xfId="0" applyNumberFormat="1" applyFont="1" applyBorder="1" applyAlignment="1">
      <alignment horizontal="center" vertical="top"/>
    </xf>
    <xf numFmtId="4" fontId="13" fillId="4" borderId="0" xfId="0" applyNumberFormat="1" applyFont="1" applyFill="1"/>
    <xf numFmtId="0" fontId="16" fillId="0" borderId="19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8" xfId="0" applyFont="1" applyBorder="1"/>
    <xf numFmtId="0" fontId="18" fillId="0" borderId="19" xfId="0" applyFont="1" applyBorder="1"/>
    <xf numFmtId="0" fontId="14" fillId="0" borderId="19" xfId="0" applyFont="1" applyBorder="1"/>
    <xf numFmtId="49" fontId="4" fillId="4" borderId="3" xfId="0" applyNumberFormat="1" applyFont="1" applyFill="1" applyBorder="1" applyAlignment="1">
      <alignment horizontal="center" vertical="center"/>
    </xf>
    <xf numFmtId="4" fontId="18" fillId="0" borderId="20" xfId="0" applyNumberFormat="1" applyFont="1" applyBorder="1"/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4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0" borderId="11" xfId="0" applyFont="1" applyBorder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</cellXfs>
  <cellStyles count="2">
    <cellStyle name="Default 1" xfId="1" xr:uid="{D4868CFE-D5BD-4F50-AC20-05EA019F71AF}"/>
    <cellStyle name="Звичайний" xfId="0" builtinId="0"/>
  </cellStyles>
  <dxfs count="0"/>
  <tableStyles count="0" defaultTableStyle="TableStyleMedium9" defaultPivotStyle="PivotStyleLight16"/>
  <colors>
    <mruColors>
      <color rgb="FF99FF66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69E6-2D40-4F29-A11E-7A7647CA9BC9}">
  <sheetPr>
    <tabColor indexed="45"/>
    <pageSetUpPr fitToPage="1"/>
  </sheetPr>
  <dimension ref="A1:BF58"/>
  <sheetViews>
    <sheetView tabSelected="1" topLeftCell="A13" zoomScaleNormal="100" zoomScaleSheetLayoutView="100" workbookViewId="0">
      <selection activeCell="D28" sqref="D28"/>
    </sheetView>
  </sheetViews>
  <sheetFormatPr defaultRowHeight="15"/>
  <cols>
    <col min="1" max="1" width="5.5703125" customWidth="1"/>
    <col min="2" max="2" width="8.7109375" customWidth="1"/>
    <col min="3" max="3" width="7.7109375" style="28" customWidth="1"/>
    <col min="4" max="4" width="52.42578125" customWidth="1"/>
    <col min="5" max="5" width="13" customWidth="1"/>
    <col min="6" max="6" width="12.42578125" customWidth="1"/>
    <col min="7" max="7" width="17.5703125" customWidth="1"/>
    <col min="8" max="8" width="20" customWidth="1"/>
    <col min="9" max="9" width="14.42578125" bestFit="1" customWidth="1"/>
    <col min="10" max="10" width="9.5703125" bestFit="1" customWidth="1"/>
  </cols>
  <sheetData>
    <row r="1" spans="1:8" ht="15.75" hidden="1">
      <c r="E1" s="2" t="s">
        <v>8</v>
      </c>
    </row>
    <row r="2" spans="1:8" hidden="1">
      <c r="E2" s="14" t="s">
        <v>9</v>
      </c>
      <c r="F2" s="11" t="s">
        <v>24</v>
      </c>
      <c r="G2" s="9"/>
      <c r="H2" s="9"/>
    </row>
    <row r="3" spans="1:8" hidden="1">
      <c r="E3" s="11" t="s">
        <v>19</v>
      </c>
      <c r="F3" s="9"/>
      <c r="G3" s="9"/>
      <c r="H3" s="12">
        <f>H51</f>
        <v>484832</v>
      </c>
    </row>
    <row r="4" spans="1:8" hidden="1">
      <c r="G4" s="5" t="s">
        <v>10</v>
      </c>
    </row>
    <row r="5" spans="1:8" hidden="1">
      <c r="E5" s="76" t="s">
        <v>11</v>
      </c>
      <c r="F5" s="76"/>
      <c r="G5" s="76"/>
      <c r="H5" s="6"/>
    </row>
    <row r="6" spans="1:8" hidden="1">
      <c r="E6" s="77" t="s">
        <v>12</v>
      </c>
      <c r="F6" s="77"/>
      <c r="G6" s="77"/>
    </row>
    <row r="7" spans="1:8" hidden="1">
      <c r="E7" s="6"/>
      <c r="F7" s="7"/>
      <c r="G7" s="76" t="s">
        <v>17</v>
      </c>
      <c r="H7" s="76"/>
    </row>
    <row r="8" spans="1:8" hidden="1">
      <c r="E8" s="77" t="s">
        <v>13</v>
      </c>
      <c r="F8" s="77"/>
      <c r="G8" s="77" t="s">
        <v>14</v>
      </c>
      <c r="H8" s="77"/>
    </row>
    <row r="9" spans="1:8" ht="15.75" hidden="1">
      <c r="E9" s="10" t="s">
        <v>18</v>
      </c>
      <c r="F9" s="8"/>
      <c r="G9" s="7"/>
    </row>
    <row r="10" spans="1:8" hidden="1">
      <c r="E10" s="5" t="s">
        <v>15</v>
      </c>
      <c r="H10" t="s">
        <v>16</v>
      </c>
    </row>
    <row r="11" spans="1:8" hidden="1"/>
    <row r="12" spans="1:8" hidden="1">
      <c r="E12" s="1"/>
      <c r="F12" s="1"/>
      <c r="G12" s="1"/>
      <c r="H12" s="1"/>
    </row>
    <row r="13" spans="1:8" ht="23.45" customHeight="1">
      <c r="E13" s="1"/>
      <c r="F13" s="1"/>
      <c r="G13" s="1"/>
      <c r="H13" s="1"/>
    </row>
    <row r="14" spans="1:8" ht="23.45" customHeight="1">
      <c r="A14" s="74" t="s">
        <v>58</v>
      </c>
      <c r="B14" s="74"/>
      <c r="C14" s="74"/>
      <c r="D14" s="74"/>
      <c r="E14" s="74"/>
      <c r="F14" s="74"/>
      <c r="G14" s="74"/>
      <c r="H14" s="74"/>
    </row>
    <row r="15" spans="1:8" s="35" customFormat="1" ht="18.75">
      <c r="A15" s="74"/>
      <c r="B15" s="74"/>
      <c r="C15" s="74"/>
      <c r="D15" s="74"/>
      <c r="E15" s="74"/>
      <c r="F15" s="74"/>
      <c r="G15" s="74"/>
      <c r="H15" s="74"/>
    </row>
    <row r="16" spans="1:8" s="15" customFormat="1" ht="18.75">
      <c r="A16" s="75" t="s">
        <v>29</v>
      </c>
      <c r="B16" s="75"/>
      <c r="C16" s="75"/>
      <c r="D16" s="75"/>
      <c r="E16" s="75"/>
      <c r="F16" s="75"/>
      <c r="G16" s="75"/>
      <c r="H16" s="75"/>
    </row>
    <row r="17" spans="1:58" s="15" customFormat="1" ht="18.75">
      <c r="A17" s="78" t="s">
        <v>28</v>
      </c>
      <c r="B17" s="78"/>
      <c r="C17" s="78"/>
      <c r="D17" s="78"/>
      <c r="E17" s="78"/>
      <c r="F17" s="78"/>
      <c r="G17" s="78"/>
      <c r="H17" s="78"/>
    </row>
    <row r="18" spans="1:58" s="15" customFormat="1" ht="22.15" customHeight="1" thickBot="1">
      <c r="A18" s="16"/>
      <c r="B18" s="16"/>
      <c r="C18" s="16"/>
      <c r="D18" s="16"/>
      <c r="E18" s="16"/>
      <c r="F18" s="16"/>
      <c r="G18" s="73"/>
      <c r="H18" s="16"/>
    </row>
    <row r="19" spans="1:58" s="15" customFormat="1" ht="17.649999999999999" customHeight="1" thickBot="1">
      <c r="A19" s="79" t="s">
        <v>7</v>
      </c>
      <c r="B19" s="80"/>
      <c r="C19" s="80"/>
      <c r="D19" s="80"/>
      <c r="E19" s="80"/>
      <c r="F19" s="80"/>
      <c r="G19" s="80"/>
      <c r="H19" s="80"/>
    </row>
    <row r="20" spans="1:58" s="24" customFormat="1" ht="49.5" customHeight="1" thickBot="1">
      <c r="A20" s="81" t="s">
        <v>60</v>
      </c>
      <c r="B20" s="82"/>
      <c r="C20" s="82"/>
      <c r="D20" s="82"/>
      <c r="E20" s="82"/>
      <c r="F20" s="82"/>
      <c r="G20" s="82"/>
      <c r="H20" s="83"/>
    </row>
    <row r="21" spans="1:58" s="24" customFormat="1" ht="22.5" customHeight="1">
      <c r="A21" s="84" t="s">
        <v>0</v>
      </c>
      <c r="B21" s="86"/>
      <c r="C21" s="88" t="s">
        <v>1</v>
      </c>
      <c r="D21" s="84" t="s">
        <v>2</v>
      </c>
      <c r="E21" s="86" t="s">
        <v>6</v>
      </c>
      <c r="F21" s="91" t="s">
        <v>3</v>
      </c>
      <c r="G21" s="91" t="s">
        <v>4</v>
      </c>
      <c r="H21" s="95" t="s">
        <v>5</v>
      </c>
    </row>
    <row r="22" spans="1:58" s="24" customFormat="1" ht="39.75" customHeight="1" thickBot="1">
      <c r="A22" s="85"/>
      <c r="B22" s="87"/>
      <c r="C22" s="89"/>
      <c r="D22" s="90"/>
      <c r="E22" s="87"/>
      <c r="F22" s="92"/>
      <c r="G22" s="92"/>
      <c r="H22" s="96"/>
    </row>
    <row r="23" spans="1:58" s="26" customFormat="1" ht="31.5" hidden="1">
      <c r="A23" s="17" t="s">
        <v>25</v>
      </c>
      <c r="B23" s="41"/>
      <c r="C23" s="29"/>
      <c r="D23" s="25" t="s">
        <v>20</v>
      </c>
      <c r="E23" s="18"/>
      <c r="F23" s="18"/>
      <c r="G23" s="18"/>
      <c r="H23" s="39">
        <f>H24+H25+H26</f>
        <v>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4" spans="1:58" s="26" customFormat="1" ht="48" hidden="1" thickBot="1">
      <c r="A24" s="19"/>
      <c r="B24" s="42"/>
      <c r="C24" s="29"/>
      <c r="D24" s="27" t="s">
        <v>21</v>
      </c>
      <c r="E24" s="18"/>
      <c r="F24" s="18"/>
      <c r="G24" s="18"/>
      <c r="H24" s="40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</row>
    <row r="25" spans="1:58" s="26" customFormat="1" ht="42" hidden="1" customHeight="1">
      <c r="A25" s="19"/>
      <c r="B25" s="42"/>
      <c r="C25" s="29"/>
      <c r="D25" s="27" t="s">
        <v>22</v>
      </c>
      <c r="E25" s="18"/>
      <c r="F25" s="18"/>
      <c r="G25" s="18"/>
      <c r="H25" s="40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</row>
    <row r="26" spans="1:58" s="26" customFormat="1" ht="47.25" hidden="1">
      <c r="A26" s="19"/>
      <c r="B26" s="42"/>
      <c r="C26" s="29"/>
      <c r="D26" s="27" t="s">
        <v>23</v>
      </c>
      <c r="E26" s="18"/>
      <c r="F26" s="18"/>
      <c r="G26" s="18"/>
      <c r="H26" s="40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</row>
    <row r="27" spans="1:58" s="26" customFormat="1" ht="31.5">
      <c r="A27" s="19"/>
      <c r="B27" s="42"/>
      <c r="C27" s="29" t="s">
        <v>33</v>
      </c>
      <c r="D27" s="27" t="s">
        <v>34</v>
      </c>
      <c r="E27" s="18"/>
      <c r="F27" s="18"/>
      <c r="G27" s="18"/>
      <c r="H27" s="40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</row>
    <row r="28" spans="1:58" s="23" customFormat="1" ht="21.75" customHeight="1">
      <c r="A28" s="38">
        <v>1</v>
      </c>
      <c r="B28" s="43"/>
      <c r="C28" s="36"/>
      <c r="D28" s="51" t="s">
        <v>35</v>
      </c>
      <c r="E28" s="37"/>
      <c r="F28" s="37"/>
      <c r="G28" s="37"/>
      <c r="H28" s="48">
        <f>SUM(H30:H50)</f>
        <v>484832</v>
      </c>
    </row>
    <row r="29" spans="1:58" s="47" customFormat="1" ht="21.75" customHeight="1">
      <c r="A29" s="68"/>
      <c r="B29" s="45"/>
      <c r="C29" s="46"/>
      <c r="D29" s="70" t="s">
        <v>36</v>
      </c>
      <c r="E29" s="57"/>
      <c r="F29" s="52"/>
      <c r="G29" s="52"/>
      <c r="H29" s="49"/>
    </row>
    <row r="30" spans="1:58" s="47" customFormat="1" ht="31.5">
      <c r="A30" s="58"/>
      <c r="B30" s="56"/>
      <c r="C30" s="53"/>
      <c r="D30" s="59" t="s">
        <v>37</v>
      </c>
      <c r="E30" s="60" t="s">
        <v>32</v>
      </c>
      <c r="F30" s="60">
        <v>84</v>
      </c>
      <c r="G30" s="61">
        <v>945</v>
      </c>
      <c r="H30" s="50">
        <f>F30*G30</f>
        <v>79380</v>
      </c>
      <c r="I30" s="62"/>
    </row>
    <row r="31" spans="1:58" s="47" customFormat="1" ht="30">
      <c r="A31" s="58"/>
      <c r="B31" s="56"/>
      <c r="C31" s="53"/>
      <c r="D31" s="71" t="s">
        <v>38</v>
      </c>
      <c r="E31" s="60" t="s">
        <v>32</v>
      </c>
      <c r="F31" s="60">
        <v>60</v>
      </c>
      <c r="G31" s="61">
        <v>42.74</v>
      </c>
      <c r="H31" s="50">
        <f>F31*G31-0.4</f>
        <v>2564</v>
      </c>
    </row>
    <row r="32" spans="1:58" s="47" customFormat="1" ht="31.5">
      <c r="A32" s="58"/>
      <c r="B32" s="56"/>
      <c r="C32" s="53"/>
      <c r="D32" s="72" t="s">
        <v>39</v>
      </c>
      <c r="E32" s="60" t="s">
        <v>32</v>
      </c>
      <c r="F32" s="60">
        <v>288</v>
      </c>
      <c r="G32" s="61">
        <v>46.22</v>
      </c>
      <c r="H32" s="50">
        <f>F32*G32-0.36</f>
        <v>13311</v>
      </c>
    </row>
    <row r="33" spans="1:8" s="47" customFormat="1" ht="15.75">
      <c r="A33" s="58"/>
      <c r="B33" s="56"/>
      <c r="C33" s="53"/>
      <c r="D33" s="72" t="s">
        <v>40</v>
      </c>
      <c r="E33" s="60" t="s">
        <v>32</v>
      </c>
      <c r="F33" s="60">
        <v>120</v>
      </c>
      <c r="G33" s="61">
        <v>46.22</v>
      </c>
      <c r="H33" s="50">
        <f>F33*G33-0.4</f>
        <v>5546</v>
      </c>
    </row>
    <row r="34" spans="1:8" s="47" customFormat="1" ht="31.5">
      <c r="A34" s="58"/>
      <c r="B34" s="56"/>
      <c r="C34" s="53"/>
      <c r="D34" s="72" t="s">
        <v>41</v>
      </c>
      <c r="E34" s="60" t="s">
        <v>32</v>
      </c>
      <c r="F34" s="60">
        <v>240</v>
      </c>
      <c r="G34" s="61">
        <v>33.700000000000003</v>
      </c>
      <c r="H34" s="50">
        <f t="shared" ref="H34:H50" si="0">F34*G34</f>
        <v>8088.0000000000009</v>
      </c>
    </row>
    <row r="35" spans="1:8" s="47" customFormat="1" ht="31.5">
      <c r="A35" s="58"/>
      <c r="B35" s="56"/>
      <c r="C35" s="53"/>
      <c r="D35" s="72" t="s">
        <v>42</v>
      </c>
      <c r="E35" s="60" t="s">
        <v>32</v>
      </c>
      <c r="F35" s="60">
        <v>108</v>
      </c>
      <c r="G35" s="61">
        <v>145.61000000000001</v>
      </c>
      <c r="H35" s="50">
        <f>F35*G35+0.12</f>
        <v>15726.000000000002</v>
      </c>
    </row>
    <row r="36" spans="1:8" s="47" customFormat="1" ht="31.5">
      <c r="A36" s="58"/>
      <c r="B36" s="56"/>
      <c r="C36" s="53"/>
      <c r="D36" s="72" t="s">
        <v>43</v>
      </c>
      <c r="E36" s="60" t="s">
        <v>32</v>
      </c>
      <c r="F36" s="60">
        <v>30</v>
      </c>
      <c r="G36" s="61">
        <v>48.54</v>
      </c>
      <c r="H36" s="50">
        <f>F36*G36-0.2</f>
        <v>1456</v>
      </c>
    </row>
    <row r="37" spans="1:8" s="47" customFormat="1" ht="31.5">
      <c r="A37" s="58"/>
      <c r="B37" s="56"/>
      <c r="C37" s="53"/>
      <c r="D37" s="72" t="s">
        <v>44</v>
      </c>
      <c r="E37" s="60" t="s">
        <v>32</v>
      </c>
      <c r="F37" s="60">
        <v>68</v>
      </c>
      <c r="G37" s="61">
        <v>768.47</v>
      </c>
      <c r="H37" s="50">
        <f>F37*G37+0.04</f>
        <v>52256</v>
      </c>
    </row>
    <row r="38" spans="1:8" s="47" customFormat="1" ht="31.5">
      <c r="A38" s="58"/>
      <c r="B38" s="56"/>
      <c r="C38" s="53"/>
      <c r="D38" s="72" t="s">
        <v>45</v>
      </c>
      <c r="E38" s="60" t="s">
        <v>32</v>
      </c>
      <c r="F38" s="60">
        <v>30</v>
      </c>
      <c r="G38" s="61">
        <v>73.83</v>
      </c>
      <c r="H38" s="50">
        <f>F38*G38+0.1</f>
        <v>2215</v>
      </c>
    </row>
    <row r="39" spans="1:8" s="47" customFormat="1" ht="31.5">
      <c r="A39" s="58"/>
      <c r="B39" s="56"/>
      <c r="C39" s="53"/>
      <c r="D39" s="72" t="s">
        <v>46</v>
      </c>
      <c r="E39" s="60" t="s">
        <v>32</v>
      </c>
      <c r="F39" s="60">
        <v>20</v>
      </c>
      <c r="G39" s="61">
        <v>45.84</v>
      </c>
      <c r="H39" s="50">
        <f>F39*G39+0.2</f>
        <v>917.00000000000011</v>
      </c>
    </row>
    <row r="40" spans="1:8" s="47" customFormat="1" ht="31.5">
      <c r="A40" s="58"/>
      <c r="B40" s="56"/>
      <c r="C40" s="53"/>
      <c r="D40" s="72" t="s">
        <v>47</v>
      </c>
      <c r="E40" s="60" t="s">
        <v>32</v>
      </c>
      <c r="F40" s="60">
        <v>120</v>
      </c>
      <c r="G40" s="61">
        <v>318.95</v>
      </c>
      <c r="H40" s="50">
        <f t="shared" si="0"/>
        <v>38274</v>
      </c>
    </row>
    <row r="41" spans="1:8" s="47" customFormat="1" ht="15.75">
      <c r="A41" s="58"/>
      <c r="B41" s="56"/>
      <c r="C41" s="53"/>
      <c r="D41" s="72" t="s">
        <v>48</v>
      </c>
      <c r="E41" s="60" t="s">
        <v>32</v>
      </c>
      <c r="F41" s="60">
        <v>340</v>
      </c>
      <c r="G41" s="61">
        <v>339.97</v>
      </c>
      <c r="H41" s="50">
        <f>F41*G41+0.2</f>
        <v>115590</v>
      </c>
    </row>
    <row r="42" spans="1:8" s="47" customFormat="1" ht="31.5">
      <c r="A42" s="58"/>
      <c r="B42" s="56"/>
      <c r="C42" s="53"/>
      <c r="D42" s="72" t="s">
        <v>49</v>
      </c>
      <c r="E42" s="60" t="s">
        <v>32</v>
      </c>
      <c r="F42" s="60">
        <v>56</v>
      </c>
      <c r="G42" s="61">
        <v>54.36</v>
      </c>
      <c r="H42" s="50">
        <f>F42*G42-0.16</f>
        <v>3044</v>
      </c>
    </row>
    <row r="43" spans="1:8" s="47" customFormat="1" ht="31.5">
      <c r="A43" s="58"/>
      <c r="B43" s="56"/>
      <c r="C43" s="53"/>
      <c r="D43" s="72" t="s">
        <v>50</v>
      </c>
      <c r="E43" s="60" t="s">
        <v>32</v>
      </c>
      <c r="F43" s="60">
        <v>60</v>
      </c>
      <c r="G43" s="61">
        <v>1100.01</v>
      </c>
      <c r="H43" s="50">
        <f>F43*G43+0.4</f>
        <v>66001</v>
      </c>
    </row>
    <row r="44" spans="1:8" s="47" customFormat="1" ht="31.5">
      <c r="A44" s="58"/>
      <c r="B44" s="56"/>
      <c r="C44" s="53"/>
      <c r="D44" s="72" t="s">
        <v>51</v>
      </c>
      <c r="E44" s="60" t="s">
        <v>32</v>
      </c>
      <c r="F44" s="60">
        <v>20</v>
      </c>
      <c r="G44" s="61">
        <v>213.78</v>
      </c>
      <c r="H44" s="50">
        <f>F44*G44+0.4</f>
        <v>4276</v>
      </c>
    </row>
    <row r="45" spans="1:8" s="47" customFormat="1" ht="31.5">
      <c r="A45" s="58"/>
      <c r="B45" s="56"/>
      <c r="C45" s="53"/>
      <c r="D45" s="72" t="s">
        <v>52</v>
      </c>
      <c r="E45" s="60" t="s">
        <v>32</v>
      </c>
      <c r="F45" s="60">
        <v>144</v>
      </c>
      <c r="G45" s="61">
        <v>43.62</v>
      </c>
      <c r="H45" s="50">
        <f>F45*G45-0.28</f>
        <v>6281</v>
      </c>
    </row>
    <row r="46" spans="1:8" s="47" customFormat="1" ht="31.5">
      <c r="A46" s="58"/>
      <c r="B46" s="56"/>
      <c r="C46" s="53"/>
      <c r="D46" s="72" t="s">
        <v>53</v>
      </c>
      <c r="E46" s="60" t="s">
        <v>32</v>
      </c>
      <c r="F46" s="60">
        <v>40</v>
      </c>
      <c r="G46" s="61">
        <v>17.82</v>
      </c>
      <c r="H46" s="50">
        <f>F46*G46+0.2</f>
        <v>713</v>
      </c>
    </row>
    <row r="47" spans="1:8" s="47" customFormat="1" ht="31.5">
      <c r="A47" s="58"/>
      <c r="B47" s="56"/>
      <c r="C47" s="53"/>
      <c r="D47" s="72" t="s">
        <v>54</v>
      </c>
      <c r="E47" s="60" t="s">
        <v>32</v>
      </c>
      <c r="F47" s="60">
        <v>60</v>
      </c>
      <c r="G47" s="61">
        <v>188.3</v>
      </c>
      <c r="H47" s="50">
        <f t="shared" si="0"/>
        <v>11298</v>
      </c>
    </row>
    <row r="48" spans="1:8" s="47" customFormat="1" ht="31.5">
      <c r="A48" s="58"/>
      <c r="B48" s="56"/>
      <c r="C48" s="53"/>
      <c r="D48" s="72" t="s">
        <v>55</v>
      </c>
      <c r="E48" s="60" t="s">
        <v>32</v>
      </c>
      <c r="F48" s="60">
        <v>30</v>
      </c>
      <c r="G48" s="61">
        <v>138.66999999999999</v>
      </c>
      <c r="H48" s="50">
        <f>F48*G48-0.1</f>
        <v>4159.9999999999991</v>
      </c>
    </row>
    <row r="49" spans="1:9" s="47" customFormat="1" ht="31.5">
      <c r="A49" s="58"/>
      <c r="B49" s="56"/>
      <c r="C49" s="53"/>
      <c r="D49" s="72" t="s">
        <v>56</v>
      </c>
      <c r="E49" s="60" t="s">
        <v>32</v>
      </c>
      <c r="F49" s="60">
        <v>300</v>
      </c>
      <c r="G49" s="61">
        <v>160.02000000000001</v>
      </c>
      <c r="H49" s="50">
        <f t="shared" si="0"/>
        <v>48006</v>
      </c>
    </row>
    <row r="50" spans="1:9" s="47" customFormat="1" ht="31.5">
      <c r="A50" s="44"/>
      <c r="B50" s="45"/>
      <c r="C50" s="46"/>
      <c r="D50" s="72" t="s">
        <v>57</v>
      </c>
      <c r="E50" s="60" t="s">
        <v>32</v>
      </c>
      <c r="F50" s="60">
        <v>120</v>
      </c>
      <c r="G50" s="61">
        <v>47.75</v>
      </c>
      <c r="H50" s="50">
        <f t="shared" si="0"/>
        <v>5730</v>
      </c>
    </row>
    <row r="51" spans="1:9" s="15" customFormat="1" ht="30" customHeight="1" thickBot="1">
      <c r="A51" s="64"/>
      <c r="B51" s="65"/>
      <c r="C51" s="63"/>
      <c r="D51" s="66" t="s">
        <v>27</v>
      </c>
      <c r="E51" s="67"/>
      <c r="F51" s="67"/>
      <c r="G51" s="67"/>
      <c r="H51" s="69">
        <f>H28</f>
        <v>484832</v>
      </c>
      <c r="I51" s="20"/>
    </row>
    <row r="52" spans="1:9" s="15" customFormat="1" ht="20.25">
      <c r="C52" s="32"/>
      <c r="D52" s="33"/>
      <c r="H52" s="34"/>
      <c r="I52" s="20"/>
    </row>
    <row r="53" spans="1:9" s="15" customFormat="1" ht="20.25">
      <c r="C53" s="32"/>
      <c r="D53" s="33"/>
      <c r="H53" s="34"/>
      <c r="I53" s="20"/>
    </row>
    <row r="54" spans="1:9" ht="17.25">
      <c r="C54" s="30"/>
      <c r="D54" s="2"/>
      <c r="E54" s="3"/>
      <c r="F54" s="3"/>
      <c r="G54" s="3"/>
      <c r="H54" s="4"/>
    </row>
    <row r="55" spans="1:9" s="15" customFormat="1" ht="27" customHeight="1">
      <c r="A55" s="93" t="s">
        <v>26</v>
      </c>
      <c r="B55" s="93"/>
      <c r="C55" s="93"/>
      <c r="D55" s="54"/>
      <c r="E55" s="55"/>
      <c r="F55" s="55"/>
      <c r="G55" s="94" t="s">
        <v>30</v>
      </c>
      <c r="H55" s="94"/>
    </row>
    <row r="56" spans="1:9" s="15" customFormat="1" ht="15.75">
      <c r="C56" s="31"/>
      <c r="D56" s="13"/>
      <c r="E56" s="13"/>
      <c r="F56" s="21"/>
      <c r="G56" s="21"/>
      <c r="H56" s="22"/>
    </row>
    <row r="57" spans="1:9" s="15" customFormat="1" ht="31.5" customHeight="1">
      <c r="A57" s="93" t="s">
        <v>59</v>
      </c>
      <c r="B57" s="93"/>
      <c r="C57" s="93"/>
      <c r="D57" s="54"/>
      <c r="E57" s="54"/>
      <c r="F57" s="54"/>
      <c r="G57" s="94" t="s">
        <v>31</v>
      </c>
      <c r="H57" s="94"/>
    </row>
    <row r="58" spans="1:9">
      <c r="E58" s="1"/>
      <c r="F58" s="1"/>
      <c r="G58" s="1"/>
      <c r="H58" s="1"/>
    </row>
  </sheetData>
  <mergeCells count="23">
    <mergeCell ref="A55:C55"/>
    <mergeCell ref="A57:C57"/>
    <mergeCell ref="G55:H55"/>
    <mergeCell ref="G57:H57"/>
    <mergeCell ref="H21:H22"/>
    <mergeCell ref="A17:H17"/>
    <mergeCell ref="A19:H19"/>
    <mergeCell ref="A20:H20"/>
    <mergeCell ref="A21:A22"/>
    <mergeCell ref="B21:B22"/>
    <mergeCell ref="C21:C22"/>
    <mergeCell ref="D21:D22"/>
    <mergeCell ref="E21:E22"/>
    <mergeCell ref="F21:F22"/>
    <mergeCell ref="G21:G22"/>
    <mergeCell ref="A15:H15"/>
    <mergeCell ref="A16:H16"/>
    <mergeCell ref="E5:G5"/>
    <mergeCell ref="E6:G6"/>
    <mergeCell ref="G7:H7"/>
    <mergeCell ref="E8:F8"/>
    <mergeCell ref="G8:H8"/>
    <mergeCell ref="A14:H14"/>
  </mergeCells>
  <phoneticPr fontId="21" type="noConversion"/>
  <printOptions horizontalCentered="1"/>
  <pageMargins left="0.19685039370078741" right="0.19685039370078741" top="0.62992125984251968" bottom="0.19685039370078741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2015-09-25T07:33:13Z</cp:lastPrinted>
  <dcterms:created xsi:type="dcterms:W3CDTF">2006-09-28T05:33:49Z</dcterms:created>
  <dcterms:modified xsi:type="dcterms:W3CDTF">2025-12-04T13:20:48Z</dcterms:modified>
</cp:coreProperties>
</file>