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720" tabRatio="778" activeTab="6"/>
  </bookViews>
  <sheets>
    <sheet name="дод 1 Доходи " sheetId="31" r:id="rId1"/>
    <sheet name="дод 2 Джерела" sheetId="25" r:id="rId2"/>
    <sheet name="дод. 3 Видатки" sheetId="26" r:id="rId3"/>
    <sheet name="дод.4 Кредитування" sheetId="27" r:id="rId4"/>
    <sheet name="дод.5 Трансферти" sheetId="28" r:id="rId5"/>
    <sheet name="дод.6 Пуб. інвестиції" sheetId="30" r:id="rId6"/>
    <sheet name="дол.7 Програми" sheetId="29" r:id="rId7"/>
    <sheet name="дод 8 Бюдж розвитку" sheetId="17" r:id="rId8"/>
    <sheet name="дод 9 ФОНС " sheetId="21" r:id="rId9"/>
    <sheet name="дод 10 Одержувачі" sheetId="22" r:id="rId10"/>
    <sheet name="дод 11 Контроль" sheetId="23" r:id="rId11"/>
  </sheets>
  <definedNames>
    <definedName name="_xlnm.Print_Titles" localSheetId="7">'дод 8 Бюдж розвитку'!$15:$17</definedName>
    <definedName name="_xlnm.Print_Area" localSheetId="9">'дод 10 Одержувачі'!$A$1:$B$29</definedName>
    <definedName name="_xlnm.Print_Area" localSheetId="10">'дод 11 Контроль'!$A$1:$E$34</definedName>
    <definedName name="_xlnm.Print_Area" localSheetId="1">'дод 2 Джерела'!$A$1:$F$32</definedName>
    <definedName name="_xlnm.Print_Area" localSheetId="7">'дод 8 Бюдж розвитку'!$A$1:$K$85</definedName>
    <definedName name="_xlnm.Print_Area" localSheetId="3">'дод.4 Кредитування'!$A$1:$P$27</definedName>
    <definedName name="_xlnm.Print_Area" localSheetId="4">'дод.5 Трансферти'!$A$1:$D$49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3" i="31" l="1"/>
  <c r="D64" i="31"/>
  <c r="O82" i="26"/>
  <c r="N82" i="26"/>
  <c r="M82" i="26"/>
  <c r="L82" i="26"/>
  <c r="K82" i="26"/>
  <c r="J82" i="26"/>
  <c r="O83" i="26"/>
  <c r="N83" i="26"/>
  <c r="M83" i="26"/>
  <c r="L83" i="26"/>
  <c r="K83" i="26"/>
  <c r="J83" i="26"/>
  <c r="E44" i="26"/>
  <c r="C65" i="31"/>
  <c r="F69" i="31"/>
  <c r="E69" i="31"/>
  <c r="D69" i="31"/>
  <c r="C69" i="31"/>
  <c r="C64" i="31" l="1"/>
  <c r="C63" i="31" l="1"/>
  <c r="D16" i="31"/>
  <c r="H109" i="26"/>
  <c r="H72" i="26"/>
  <c r="H73" i="26"/>
  <c r="H58" i="26"/>
  <c r="D31" i="28"/>
  <c r="D32" i="28"/>
  <c r="P44" i="26"/>
  <c r="O43" i="26"/>
  <c r="O44" i="26"/>
  <c r="L43" i="26"/>
  <c r="L44" i="26"/>
  <c r="K43" i="26"/>
  <c r="K44" i="26"/>
  <c r="J43" i="26"/>
  <c r="J44" i="26"/>
  <c r="H43" i="26"/>
  <c r="H44" i="26"/>
  <c r="G43" i="26"/>
  <c r="G44" i="26"/>
  <c r="E43" i="26"/>
  <c r="F43" i="26"/>
  <c r="F44" i="26"/>
  <c r="P52" i="26"/>
  <c r="P51" i="26"/>
  <c r="P50" i="26"/>
  <c r="P45" i="26"/>
  <c r="O88" i="26" l="1"/>
  <c r="K88" i="26"/>
  <c r="J88" i="26"/>
  <c r="O84" i="26"/>
  <c r="K84" i="26"/>
  <c r="J84" i="26"/>
  <c r="I22" i="30"/>
  <c r="H22" i="30"/>
  <c r="I28" i="30"/>
  <c r="H28" i="30"/>
  <c r="G28" i="30"/>
  <c r="J76" i="29"/>
  <c r="I76" i="29"/>
  <c r="G80" i="29"/>
  <c r="J77" i="29"/>
  <c r="I77" i="29"/>
  <c r="G77" i="29"/>
  <c r="J52" i="17" l="1"/>
  <c r="J51" i="17" s="1"/>
  <c r="J53" i="17"/>
  <c r="C68" i="31" l="1"/>
  <c r="D67" i="31"/>
  <c r="C67" i="31"/>
  <c r="C66" i="31"/>
  <c r="E61" i="31"/>
  <c r="C61" i="31"/>
  <c r="F60" i="31"/>
  <c r="E60" i="31"/>
  <c r="C60" i="31"/>
  <c r="F59" i="31"/>
  <c r="F62" i="31" s="1"/>
  <c r="E59" i="31"/>
  <c r="E62" i="31" s="1"/>
  <c r="C58" i="31"/>
  <c r="E57" i="31"/>
  <c r="C57" i="31"/>
  <c r="C56" i="31"/>
  <c r="C55" i="31"/>
  <c r="D54" i="31"/>
  <c r="C54" i="31"/>
  <c r="C53" i="31"/>
  <c r="C52" i="31"/>
  <c r="C51" i="31"/>
  <c r="C50" i="31"/>
  <c r="C49" i="31"/>
  <c r="D48" i="31"/>
  <c r="D43" i="31" s="1"/>
  <c r="C43" i="31" s="1"/>
  <c r="C48" i="31"/>
  <c r="C47" i="31"/>
  <c r="C46" i="31"/>
  <c r="C45" i="31"/>
  <c r="D44" i="31"/>
  <c r="C44" i="31"/>
  <c r="E43" i="31"/>
  <c r="C42" i="31"/>
  <c r="E41" i="31"/>
  <c r="C41" i="31" s="1"/>
  <c r="C40" i="31"/>
  <c r="C39" i="31"/>
  <c r="C38" i="31"/>
  <c r="C37" i="31"/>
  <c r="C36" i="31"/>
  <c r="C35" i="31"/>
  <c r="C34" i="31"/>
  <c r="D33" i="31"/>
  <c r="C33" i="31"/>
  <c r="C32" i="31"/>
  <c r="C31" i="31"/>
  <c r="C30" i="31"/>
  <c r="C29" i="31"/>
  <c r="D28" i="31"/>
  <c r="C28" i="31" s="1"/>
  <c r="C27" i="31"/>
  <c r="D26" i="31"/>
  <c r="C26" i="31"/>
  <c r="C25" i="31"/>
  <c r="C24" i="31"/>
  <c r="C23" i="31"/>
  <c r="D22" i="31"/>
  <c r="C22" i="31" s="1"/>
  <c r="C21" i="31"/>
  <c r="D20" i="31"/>
  <c r="C20" i="31"/>
  <c r="C19" i="31"/>
  <c r="C18" i="31"/>
  <c r="D17" i="31"/>
  <c r="C17" i="31"/>
  <c r="E16" i="31"/>
  <c r="C16" i="31" l="1"/>
  <c r="D62" i="31"/>
  <c r="C59" i="31"/>
  <c r="D73" i="31" l="1"/>
  <c r="C73" i="31" s="1"/>
  <c r="C62" i="31"/>
  <c r="P108" i="26" l="1"/>
  <c r="P107" i="26"/>
  <c r="P106" i="26"/>
  <c r="P105" i="26"/>
  <c r="P104" i="26"/>
  <c r="P103" i="26"/>
  <c r="P102" i="26"/>
  <c r="P101" i="26"/>
  <c r="P100" i="26"/>
  <c r="P99" i="26"/>
  <c r="P98" i="26"/>
  <c r="P97" i="26"/>
  <c r="P96" i="26"/>
  <c r="P95" i="26"/>
  <c r="P94" i="26"/>
  <c r="P93" i="26"/>
  <c r="P92" i="26"/>
  <c r="P91" i="26"/>
  <c r="P90" i="26"/>
  <c r="P89" i="26"/>
  <c r="P88" i="26"/>
  <c r="P87" i="26"/>
  <c r="P86" i="26"/>
  <c r="P85" i="26"/>
  <c r="P84" i="26"/>
  <c r="P83" i="26"/>
  <c r="P82" i="26"/>
  <c r="P81" i="26"/>
  <c r="P80" i="26"/>
  <c r="P79" i="26"/>
  <c r="P78" i="26"/>
  <c r="P77" i="26"/>
  <c r="P76" i="26"/>
  <c r="P75" i="26"/>
  <c r="P74" i="26"/>
  <c r="P73" i="26"/>
  <c r="P72" i="26"/>
  <c r="P71" i="26"/>
  <c r="P70" i="26"/>
  <c r="P69" i="26"/>
  <c r="P68" i="26"/>
  <c r="P67" i="26"/>
  <c r="P66" i="26"/>
  <c r="P65" i="26"/>
  <c r="P64" i="26"/>
  <c r="P63" i="26"/>
  <c r="P62" i="26"/>
  <c r="P61" i="26"/>
  <c r="P60" i="26"/>
  <c r="P59" i="26"/>
  <c r="P58" i="26"/>
  <c r="P57" i="26"/>
  <c r="P56" i="26"/>
  <c r="P55" i="26"/>
  <c r="P54" i="26"/>
  <c r="P53" i="26"/>
  <c r="P49" i="26"/>
  <c r="P48" i="26"/>
  <c r="P47" i="26"/>
  <c r="P46" i="26"/>
  <c r="P43" i="26"/>
  <c r="P42" i="26"/>
  <c r="P41" i="26"/>
  <c r="P40" i="26"/>
  <c r="P39" i="26"/>
  <c r="P38" i="26"/>
  <c r="P37" i="26"/>
  <c r="P35" i="26"/>
  <c r="P34" i="26"/>
  <c r="P33" i="26"/>
  <c r="P30" i="26"/>
  <c r="P29" i="26"/>
  <c r="P28" i="26"/>
  <c r="P27" i="26"/>
  <c r="P26" i="26"/>
  <c r="P25" i="26"/>
  <c r="P24" i="26"/>
  <c r="P23" i="26"/>
  <c r="P22" i="26"/>
  <c r="P21" i="26"/>
  <c r="P20" i="26"/>
  <c r="P19" i="26"/>
  <c r="P18" i="26"/>
  <c r="D20" i="28"/>
  <c r="I32" i="26" l="1"/>
  <c r="I31" i="26" s="1"/>
  <c r="H32" i="26"/>
  <c r="H31" i="26" s="1"/>
  <c r="G32" i="26"/>
  <c r="G31" i="26" s="1"/>
  <c r="G109" i="26" s="1"/>
  <c r="F32" i="26"/>
  <c r="F31" i="26" s="1"/>
  <c r="E36" i="26"/>
  <c r="P36" i="26" s="1"/>
  <c r="F109" i="26" l="1"/>
  <c r="E109" i="26" s="1"/>
  <c r="P109" i="26" s="1"/>
  <c r="E31" i="26"/>
  <c r="P31" i="26" s="1"/>
  <c r="E32" i="26"/>
  <c r="P32" i="26" s="1"/>
  <c r="H76" i="29"/>
  <c r="I81" i="29"/>
  <c r="J81" i="29" s="1"/>
  <c r="G76" i="29"/>
  <c r="H64" i="29" l="1"/>
  <c r="I64" i="29"/>
  <c r="J64" i="29"/>
  <c r="G74" i="29"/>
  <c r="G73" i="29"/>
  <c r="G70" i="29"/>
  <c r="G69" i="29"/>
  <c r="G68" i="29"/>
  <c r="H39" i="29"/>
  <c r="G45" i="29"/>
  <c r="G44" i="29"/>
  <c r="G43" i="29"/>
  <c r="G42" i="29"/>
  <c r="J17" i="29"/>
  <c r="I17" i="29"/>
  <c r="H17" i="29"/>
  <c r="G22" i="29"/>
  <c r="G21" i="29"/>
  <c r="G20" i="29"/>
  <c r="G64" i="29" l="1"/>
  <c r="G17" i="29"/>
  <c r="G39" i="29"/>
  <c r="G38" i="29" s="1"/>
  <c r="I49" i="29"/>
  <c r="J49" i="29"/>
  <c r="H47" i="29"/>
  <c r="H46" i="29" s="1"/>
  <c r="I47" i="29"/>
  <c r="I46" i="29" s="1"/>
  <c r="J47" i="29"/>
  <c r="J46" i="29" s="1"/>
  <c r="G47" i="29"/>
  <c r="G46" i="29" s="1"/>
  <c r="H38" i="29"/>
  <c r="I39" i="29"/>
  <c r="I38" i="29" s="1"/>
  <c r="J39" i="29"/>
  <c r="J38" i="29" s="1"/>
  <c r="I29" i="29"/>
  <c r="I28" i="29" s="1"/>
  <c r="J29" i="29"/>
  <c r="J28" i="29" s="1"/>
  <c r="J16" i="29"/>
  <c r="I16" i="29"/>
  <c r="H16" i="29"/>
  <c r="G16" i="29"/>
  <c r="J96" i="29" l="1"/>
  <c r="I96" i="29"/>
  <c r="H29" i="29"/>
  <c r="H28" i="29" s="1"/>
  <c r="G29" i="29"/>
  <c r="G28" i="29" s="1"/>
  <c r="H50" i="29"/>
  <c r="H49" i="29" s="1"/>
  <c r="G50" i="29"/>
  <c r="G49" i="29" s="1"/>
  <c r="G93" i="29"/>
  <c r="H93" i="29" s="1"/>
  <c r="H92" i="29" s="1"/>
  <c r="M32" i="30"/>
  <c r="L32" i="30"/>
  <c r="K32" i="30"/>
  <c r="J32" i="30"/>
  <c r="I32" i="30"/>
  <c r="G31" i="30"/>
  <c r="H23" i="30"/>
  <c r="H32" i="30" s="1"/>
  <c r="H96" i="29" l="1"/>
  <c r="G96" i="29" s="1"/>
  <c r="I80" i="29"/>
  <c r="G92" i="29"/>
  <c r="P23" i="27"/>
  <c r="P21" i="27" s="1"/>
  <c r="L23" i="27"/>
  <c r="L22" i="27" s="1"/>
  <c r="L21" i="27" s="1"/>
  <c r="H23" i="27"/>
  <c r="H21" i="27" s="1"/>
  <c r="M22" i="27"/>
  <c r="M21" i="27" s="1"/>
  <c r="I22" i="27"/>
  <c r="I21" i="27" s="1"/>
  <c r="E22" i="27"/>
  <c r="H22" i="27" s="1"/>
  <c r="E21" i="27"/>
  <c r="E20" i="27" s="1"/>
  <c r="P22" i="27" l="1"/>
  <c r="J80" i="29"/>
  <c r="E24" i="27"/>
  <c r="M20" i="27"/>
  <c r="M24" i="27" s="1"/>
  <c r="H20" i="27"/>
  <c r="H24" i="27" l="1"/>
  <c r="P20" i="27"/>
  <c r="P24" i="27" s="1"/>
  <c r="J60" i="17" l="1"/>
  <c r="J30" i="17" l="1"/>
  <c r="J29" i="17" s="1"/>
  <c r="H72" i="17"/>
  <c r="G72" i="17"/>
  <c r="H71" i="17"/>
  <c r="G71" i="17"/>
  <c r="H68" i="17"/>
  <c r="I68" i="17" s="1"/>
  <c r="K64" i="17"/>
  <c r="I64" i="17"/>
  <c r="H63" i="17"/>
  <c r="H62" i="17"/>
  <c r="I62" i="17" s="1"/>
  <c r="J61" i="17"/>
  <c r="K61" i="17" s="1"/>
  <c r="I61" i="17"/>
  <c r="K60" i="17"/>
  <c r="I60" i="17"/>
  <c r="K58" i="17"/>
  <c r="I58" i="17"/>
  <c r="H57" i="17"/>
  <c r="J55" i="17"/>
  <c r="J50" i="17" s="1"/>
  <c r="H55" i="17"/>
  <c r="I55" i="17" s="1"/>
  <c r="H54" i="17"/>
  <c r="I54" i="17" s="1"/>
  <c r="K53" i="17"/>
  <c r="K52" i="17"/>
  <c r="I52" i="17"/>
  <c r="I72" i="17" l="1"/>
  <c r="K72" i="17"/>
  <c r="I71" i="17"/>
  <c r="K62" i="17"/>
  <c r="I53" i="17"/>
  <c r="K71" i="17"/>
  <c r="J81" i="17"/>
  <c r="J80" i="17" s="1"/>
  <c r="J78" i="17"/>
  <c r="J77" i="17" s="1"/>
  <c r="J46" i="17"/>
  <c r="J45" i="17" s="1"/>
  <c r="J39" i="17"/>
  <c r="J20" i="17" l="1"/>
  <c r="F24" i="21" l="1"/>
  <c r="F22" i="21"/>
  <c r="F20" i="21"/>
  <c r="F17" i="21"/>
  <c r="F16" i="21" s="1"/>
  <c r="J75" i="17" l="1"/>
  <c r="J74" i="17" s="1"/>
  <c r="J38" i="17" l="1"/>
  <c r="J35" i="17"/>
  <c r="J34" i="17" s="1"/>
  <c r="J26" i="17"/>
  <c r="J25" i="17" s="1"/>
  <c r="J19" i="17"/>
  <c r="J83" i="17" l="1"/>
  <c r="F15" i="21"/>
  <c r="F25" i="21" l="1"/>
</calcChain>
</file>

<file path=xl/sharedStrings.xml><?xml version="1.0" encoding="utf-8"?>
<sst xmlns="http://schemas.openxmlformats.org/spreadsheetml/2006/main" count="1693" uniqueCount="717">
  <si>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</si>
  <si>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</si>
  <si>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</si>
  <si>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</si>
  <si>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видатки споживання</t>
  </si>
  <si>
    <t>0200000</t>
  </si>
  <si>
    <t/>
  </si>
  <si>
    <t>0210000</t>
  </si>
  <si>
    <t>0111</t>
  </si>
  <si>
    <t>0212010</t>
  </si>
  <si>
    <t>2010</t>
  </si>
  <si>
    <t>0731</t>
  </si>
  <si>
    <t>Багатопрофільна стаціонарна медична допомога населенню</t>
  </si>
  <si>
    <t>6030</t>
  </si>
  <si>
    <t>0620</t>
  </si>
  <si>
    <t>Організація благоустрою населених пунктів</t>
  </si>
  <si>
    <t>0600000</t>
  </si>
  <si>
    <t>0610000</t>
  </si>
  <si>
    <t>0160</t>
  </si>
  <si>
    <t>0611010</t>
  </si>
  <si>
    <t>1010</t>
  </si>
  <si>
    <t>0910</t>
  </si>
  <si>
    <t>Надання дошкільної освіти</t>
  </si>
  <si>
    <t>0990</t>
  </si>
  <si>
    <t>0800000</t>
  </si>
  <si>
    <t>0810000</t>
  </si>
  <si>
    <t>0900000</t>
  </si>
  <si>
    <t>0910000</t>
  </si>
  <si>
    <t>1000000</t>
  </si>
  <si>
    <t>1010000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</si>
  <si>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</si>
  <si>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</si>
  <si>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</si>
  <si>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</si>
  <si>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</si>
  <si>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</si>
  <si>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</si>
  <si>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1200000</t>
  </si>
  <si>
    <t>1210000</t>
  </si>
  <si>
    <t>1216030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</si>
  <si>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</si>
  <si>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</si>
  <si>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</si>
  <si>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1218340</t>
  </si>
  <si>
    <t>0540</t>
  </si>
  <si>
    <t>Природоохоронні заходи за рахунок цільових фондів</t>
  </si>
  <si>
    <t>1500000</t>
  </si>
  <si>
    <t>1510000</t>
  </si>
  <si>
    <t>УСЬОГО</t>
  </si>
  <si>
    <t>Код 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</si>
  <si>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 згідно з Типовою програмною класифікацією видатків та кредитування місцевого бюджету</t>
  </si>
  <si>
    <t xml:space="preserve">Найменування  об'єкта  будівництва/вид будівельних робіт, у тому числі проектні роботи </t>
  </si>
  <si>
    <t>Загальна тривалість будівництва       ( рік початку і закінчення)</t>
  </si>
  <si>
    <t xml:space="preserve">Загальна вартість робіт, гривень </t>
  </si>
  <si>
    <t>Обсяг видатків бюджету розвитку, які спрямовані на будівництво об'єкта на початок бюджетного періоду, гривень</t>
  </si>
  <si>
    <t>Рівень виконання робіт на початок бюджетного періоду,%</t>
  </si>
  <si>
    <t>Обсяг видатків бюджету розвитку, які спрямовуються на будівництво об'єкта у бюджетному періоді, гривень</t>
  </si>
  <si>
    <t>Рівень  готовності об'єкта на кінець бюджетного періоду, %</t>
  </si>
  <si>
    <t>1</t>
  </si>
  <si>
    <t>2</t>
  </si>
  <si>
    <t>3</t>
  </si>
  <si>
    <t>5</t>
  </si>
  <si>
    <t>6</t>
  </si>
  <si>
    <t>7</t>
  </si>
  <si>
    <t>8</t>
  </si>
  <si>
    <t>9</t>
  </si>
  <si>
    <t>Придбання обладнання і предметів довгострокового користування</t>
  </si>
  <si>
    <t>х</t>
  </si>
  <si>
    <t>(пункт 6)</t>
  </si>
  <si>
    <t>Найменування  заходу</t>
  </si>
  <si>
    <t>Обсяг видатків на бюджетний період</t>
  </si>
  <si>
    <t>4</t>
  </si>
  <si>
    <t>Перелік комунальних підприємств, які визначені одержувачами бюджетних коштів</t>
  </si>
  <si>
    <t>№ з/п</t>
  </si>
  <si>
    <t>Найменування комунального підприємства</t>
  </si>
  <si>
    <t>КБКД</t>
  </si>
  <si>
    <t xml:space="preserve"> Найменування доходів згідно із бюджетною класифікацією</t>
  </si>
  <si>
    <t>Назва органу</t>
  </si>
  <si>
    <t xml:space="preserve">Податок на прибуток підприємств та фінансових установ комунальної власності </t>
  </si>
  <si>
    <t xml:space="preserve">Податок на майно в частині плати за землю </t>
  </si>
  <si>
    <t>Збір за місця для паркування транспортних засобів</t>
  </si>
  <si>
    <t xml:space="preserve">Туристичний збір </t>
  </si>
  <si>
    <t xml:space="preserve">Екологічний податок 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</si>
  <si>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</si>
  <si>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 xml:space="preserve">Плата за розміщення тимчасово вільних коштів місцевих бюджетів </t>
  </si>
  <si>
    <t>Адміністративні штрафи та інші санкції (без врахування адміністративних штрафів за правопорушення у сфері містобудівної діяльності та порушення правил паркування транспортних засобів)</t>
  </si>
  <si>
    <t>Адміністративні штрафи та інші санкції за порушення правил паркування транспортних засобів</t>
  </si>
  <si>
    <t>Адміністративні штрафи  за правопорушення у сфері містобудівної діяльності</t>
  </si>
  <si>
    <t>Адміністративний збір за проведення державної реєстрації юридичних осіб та фізичних осіб - підприємців 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</si>
  <si>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</si>
  <si>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</si>
  <si>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</si>
  <si>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</si>
  <si>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коштів пайової участі у розвитку інфраструктури населеного пункту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</si>
  <si>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</si>
  <si>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земельних ділянок несільськогосподарського призначення, що перебувають у державній або комунальній власності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</si>
  <si>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(в частині плати за право тимчасового використання місць розташування об'єктів зовнішньої реклами)</t>
  </si>
  <si>
    <t>1559100000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</si>
  <si>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</si>
  <si>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</si>
  <si>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</si>
  <si>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0490</t>
  </si>
  <si>
    <t>Керівництво і управління у відповідній сфері у містах (місті Києві), селищах, селах, територіальних громадах</t>
  </si>
  <si>
    <t>0810160</t>
  </si>
  <si>
    <t>0813105</t>
  </si>
  <si>
    <t>3105</t>
  </si>
  <si>
    <t>Надання реабілітаційних послуг особам з інвалідністю та дітям з інвалідністю</t>
  </si>
  <si>
    <t>0910160</t>
  </si>
  <si>
    <t>1600000</t>
  </si>
  <si>
    <t>Управління архітектури та містобудування Южненської міської ради Одеського району Одеської області</t>
  </si>
  <si>
    <t>1610000</t>
  </si>
  <si>
    <t>Забезпечення діяльності з виробництва, транспортування, постачання теплової енергії</t>
  </si>
  <si>
    <t>0217650</t>
  </si>
  <si>
    <t>Проведення експертної грошової оцінки земельної ділянки чи права на неї</t>
  </si>
  <si>
    <t>0217660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</si>
  <si>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</si>
  <si>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</si>
  <si>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 xml:space="preserve">Видатки на проведення експертної грошової оцінки земельних ділянок, що підлягають продажу </t>
  </si>
  <si>
    <t>проектні роботи</t>
  </si>
  <si>
    <t>Додаток 8</t>
  </si>
  <si>
    <t>Ігор ЧУГУННИКОВ</t>
  </si>
  <si>
    <t xml:space="preserve">Придбання пластикових сміттєприймальних контейнерів, об"ємом 1,1 м³                                    </t>
  </si>
  <si>
    <t>Забезпечення надійної та безперебійної експлуатації ліфтів</t>
  </si>
  <si>
    <t xml:space="preserve">Виконавчий комітет Південнівської міської ради Одеського району Одеської області </t>
  </si>
  <si>
    <t>Капітальні трансферти підприємствам (установам, організаціям)</t>
  </si>
  <si>
    <t>Управління освіти Южненської міської ради Одеського району Одеської області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</si>
  <si>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</si>
  <si>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</si>
  <si>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</si>
  <si>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Управління соціальної політики Південнівської міської ради Одеського району Одеської області</t>
  </si>
  <si>
    <t>Служба у справах дітей Південнівської міської ради Одеського району Одеської області</t>
  </si>
  <si>
    <t>Управління культури, спорту та молодіжної політики Південнівської міської ради Одеського району Одеської області</t>
  </si>
  <si>
    <t xml:space="preserve">Управління житлово-комунального господарства Південнівської міської ради Одеського району Одеської області </t>
  </si>
  <si>
    <t>1216015</t>
  </si>
  <si>
    <t>6015</t>
  </si>
  <si>
    <t xml:space="preserve">Управління капітального будівництва Південнівської міської ради Одеського району Одеської області </t>
  </si>
  <si>
    <t>проєктні роботи</t>
  </si>
  <si>
    <t>0443</t>
  </si>
  <si>
    <t>1517461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</si>
  <si>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 черга. Пішохідні доріжки)</t>
  </si>
  <si>
    <t>Додаток 9</t>
  </si>
  <si>
    <t xml:space="preserve">                                                            Додаток 11</t>
  </si>
  <si>
    <t>Розроблення комплексних планів просторового розвитку територій територіальних громад</t>
  </si>
  <si>
    <t>1617351</t>
  </si>
  <si>
    <t>7351</t>
  </si>
  <si>
    <t>до рішення Південнівської   міської ради</t>
  </si>
  <si>
    <t xml:space="preserve">                                                                                                       до  рішення Південнівської  міської ради</t>
  </si>
  <si>
    <t>Секретар Південнівської  міської ради</t>
  </si>
  <si>
    <t xml:space="preserve">Секретар Південнівської  міської ради                                                                                                                                                       Ігор ЧУГУННИКОВ                                                         </t>
  </si>
  <si>
    <t>Секретар Південнівської  міської ради                                                            Ігор ЧУГУННИКОВ</t>
  </si>
  <si>
    <t xml:space="preserve">Секретар Південнівської  міської ради       </t>
  </si>
  <si>
    <t>Виконавчий комітет Південнівської  міської ради Одеського району Одеської області</t>
  </si>
  <si>
    <t xml:space="preserve">"Про  бюджет Південнівської міської </t>
  </si>
  <si>
    <t>територіальної громади  на 2026 рік"</t>
  </si>
  <si>
    <t>від                      2025  року</t>
  </si>
  <si>
    <t>№ _____ -VIII</t>
  </si>
  <si>
    <t xml:space="preserve">Розподіл коштів бюджету розвитку на  2026 рік </t>
  </si>
  <si>
    <t xml:space="preserve">Перелік об'єктів, видатки по яких планується здійснювати у 2026 році на природоохоронні заходи  </t>
  </si>
  <si>
    <t xml:space="preserve">"Про  бюджет Південнівсьої міської  </t>
  </si>
  <si>
    <t>від                         2025 року</t>
  </si>
  <si>
    <t>№ __________ -VIІІ</t>
  </si>
  <si>
    <t xml:space="preserve">                                                                                                                                            Про  бюджет Південнівської міської 		
</t>
  </si>
  <si>
    <t xml:space="preserve">                                                                                                                                             територіальної громади  на 2026 рік</t>
  </si>
  <si>
    <r>
      <t xml:space="preserve">                   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від                                2025 року</t>
    </r>
  </si>
  <si>
    <r>
      <t xml:space="preserve">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№  _______-VIІІ</t>
    </r>
  </si>
  <si>
    <t xml:space="preserve">                                                                                                  Про  бюджет Південнівської міської   
Про  бюджет Южненської міської   
</t>
  </si>
  <si>
    <t xml:space="preserve">                                                                                                   територіальної громади  на 2026 рік</t>
  </si>
  <si>
    <r>
      <t xml:space="preserve">                                                                                              </t>
    </r>
    <r>
      <rPr>
        <u/>
        <sz val="12"/>
        <rFont val="Times New Roman"/>
        <family val="1"/>
        <charset val="204"/>
      </rPr>
      <t xml:space="preserve"> від _______________ 2025 року</t>
    </r>
  </si>
  <si>
    <r>
      <t xml:space="preserve">                                                                          </t>
    </r>
    <r>
      <rPr>
        <u/>
        <sz val="12"/>
        <rFont val="Times New Roman"/>
        <family val="1"/>
        <charset val="204"/>
      </rPr>
      <t>№ ________ -VIІІ</t>
    </r>
  </si>
  <si>
    <t>Комунальне підприємство "СПЕЦТРАНС"</t>
  </si>
  <si>
    <t xml:space="preserve">Комунальне підприємство "Екосервіс" </t>
  </si>
  <si>
    <t>Комунальне підприємство "Узбережжя"</t>
  </si>
  <si>
    <t>Комунальне підприємство теплових мереж "Южтеплокомуненерго"</t>
  </si>
  <si>
    <t>Комунальне підприємство "Водопостачання та каналізація"</t>
  </si>
  <si>
    <t>Комунальне підприємство "Ритуальні послуги"</t>
  </si>
  <si>
    <t>КОМУНАЛЬНЕ НЕКОМЕРЦІЙНЕ ПІДПРИЄМСТВО "ТЕЛЕБАЧЕННЯ ГРОМАДИ"</t>
  </si>
  <si>
    <t>ПІВДЕННІВСЬКЕ КОМУНАЛЬНЕ ПІДПРИЄМСТВО "МУНІЦИПАЛЬНА ВАРТА"</t>
  </si>
  <si>
    <t>КОМУНАЛЬНЕ НЕКОМЕРЦІЙНЕ ПІДПРИЄМСТВО "ЦЕНТР ПЕРВИННОЇ МЕДИКО-САНІТАРНОЇ ДОПОМОГИ" ПІВДЕННІВСЬКОЇ МІСЬКОЇ РАДИ</t>
  </si>
  <si>
    <t>Комунальне некомерційне підприємство "Південнівська міська лікарні" Південнівської міської ради</t>
  </si>
  <si>
    <t>Комунальне некомерційне підприємство "Спортивно-оздоровчий комплекс "Олімп" Південнівської міської ради</t>
  </si>
  <si>
    <t xml:space="preserve">                                                                                                                                                   до  рішення Південнівської   міської ради</t>
  </si>
  <si>
    <t xml:space="preserve">                                                                                                        Додаток 10</t>
  </si>
  <si>
    <t>Управління житлово-комунального господарства                                Південнівської міської ради Одеського району Одеської області</t>
  </si>
  <si>
    <t>Озеленення території Південнівської міської територіальної громади   у т.ч.</t>
  </si>
  <si>
    <t xml:space="preserve">Придбання пластикових сміттєприймальних контейнерів, об"ємом 240 л                                    </t>
  </si>
  <si>
    <t>Фонд комунального майна Південнівської міської ради Одеського району Одеської області</t>
  </si>
  <si>
    <t>Управління економіки Південнівської міської ради Одеського району Одеської області</t>
  </si>
  <si>
    <t>Управління архітектури та містобудування Південнівської міської ради Одеського району Одеської області</t>
  </si>
  <si>
    <t>Фінансове управління Південнівської міської ради Одеського району Одеської області</t>
  </si>
  <si>
    <t>Адміністративна комісія при виконавчому комітеті Південнівської міської ради Одеського району Одеської області</t>
  </si>
  <si>
    <t>Виконавчий комітет Південнівської  міської ради Одеського району Одеської області (Управління правового забезпечення та взаємодії з державними органами Южненської міської ради)</t>
  </si>
  <si>
    <t>Виконавчий комітет Південнівської  міської ради Одеського району Одеської області (Відділ надання адміністративних послуг)</t>
  </si>
  <si>
    <t>Виконавчий комітет Південнівської міської ради Одеського району Одеської області (Відділ надання адміністративних послуг)</t>
  </si>
  <si>
    <t>Управління архітектури та містобудуванняПівденнівської міської ради Одеського району Одеської області</t>
  </si>
  <si>
    <t>Перелік виконавчих органів Південнівської міської ради, на які покладено контроль за виконанням планових показників з надходження доходів до бюджету
Південнівської міської територіальної громади  у  2026 році</t>
  </si>
  <si>
    <t>Придбання урн для сміття</t>
  </si>
  <si>
    <t>0813241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</si>
  <si>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</si>
  <si>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Надання спеціалізованої освіти мистецькими школами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</si>
  <si>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</si>
  <si>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</si>
  <si>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1210160</t>
  </si>
  <si>
    <t>Дослідження і розробки, окремі заходи розвитку по реалізації державних (регіональних) програм</t>
  </si>
  <si>
    <t>3100000</t>
  </si>
  <si>
    <t>3110000</t>
  </si>
  <si>
    <t>3110160</t>
  </si>
  <si>
    <t>3700000</t>
  </si>
  <si>
    <t>3710000</t>
  </si>
  <si>
    <t>3710160</t>
  </si>
  <si>
    <t>01111</t>
  </si>
  <si>
    <t>0960</t>
  </si>
  <si>
    <t>0828</t>
  </si>
  <si>
    <t>0829</t>
  </si>
  <si>
    <t>1510150</t>
  </si>
  <si>
    <t xml:space="preserve">Капітальний ремонт систем вентиляції та кондиціонування адміністративної будівлі, яка знаходиться в комунальній власності, за адресою: Одеська область, Одеський район, Южненська територіальна громада, м. Південне, проспект Григорівського десанту, 18, в т.ч.: </t>
  </si>
  <si>
    <t xml:space="preserve">2025-2026 роки </t>
  </si>
  <si>
    <t>Капітальний ремонт систем вентиляції та кондиціонування адміністративної будівлі, яка знаходиться в комунальній власності, за адресою: Одеська область, Одеський район, Южненська територіальна громада, м. Південне, проспект Григорівського десанту, 18 (І черга. Третій поверх), в т.ч.:</t>
  </si>
  <si>
    <t xml:space="preserve">проєктні роботи </t>
  </si>
  <si>
    <t>1511021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</si>
  <si>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</si>
  <si>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</si>
  <si>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</si>
  <si>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 xml:space="preserve">Капітальний ремонт їдальні та харчоблоку комунального закладу  «Южненський навчально-виховний комплекс (загальноосвітня спеціалізована школа І-ІІІ ступенів №2-центр позашкільної освіти-професійно-технічне училище) Южненської міської ради Одеської області» за адресою просп. Миру, 18 м. Южного Одеської області, в т.ч.: </t>
  </si>
  <si>
    <t xml:space="preserve">2017, 2020-2026 роки </t>
  </si>
  <si>
    <t xml:space="preserve">коригування проектної документації </t>
  </si>
  <si>
    <t>1516012</t>
  </si>
  <si>
    <t>6012</t>
  </si>
  <si>
    <t xml:space="preserve">2023 -2026 роки </t>
  </si>
  <si>
    <t>1516030</t>
  </si>
  <si>
    <t>Нове будівництво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Южне, Одеський район, Одеська область, в т.ч.:</t>
  </si>
  <si>
    <t>2024-2026 роки</t>
  </si>
  <si>
    <t>проєктно-вишукувальні роботи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</si>
  <si>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область, в т.ч.:</t>
  </si>
  <si>
    <t>2025-2026 роки</t>
  </si>
  <si>
    <t>2026 рік</t>
  </si>
  <si>
    <t>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кладовище, у т.ч.:</t>
  </si>
  <si>
    <t>2023-2026 роки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</si>
  <si>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t>
  </si>
  <si>
    <t>2019-2026 роки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</si>
  <si>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(ІІ черга. Зовнішнє освітлення)</t>
  </si>
  <si>
    <t>Управління житлово-комунального господарства Південнівської міської ради Одеського району Одеської області</t>
  </si>
  <si>
    <t>Управління капітального будівництва Південнівської міської ради Одеського району Одеської області</t>
  </si>
  <si>
    <t xml:space="preserve">Капітальний ремонт покрівлі будівлі АБК і РММ на котельні за адресою: вул. Старомиколаївське шосе, 8 м. Южного Одеського району Одеської області, в т.ч.: </t>
  </si>
  <si>
    <t>Проєктні роботи "Нове будівництво Пункту тимчасової перетримки безпритульних тварин за адресою:  Одеська область, Одеській район, Південнівська міська територіальна громада, м.Південне, вул. Комунальна"</t>
  </si>
  <si>
    <t>Додаток 1</t>
  </si>
  <si>
    <t>(пункт 1)</t>
  </si>
  <si>
    <t>Доходи місцевого бюджету на 2026 рік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</si>
  <si>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</si>
  <si>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</si>
  <si>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</si>
  <si>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</si>
  <si>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</si>
  <si>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</si>
  <si>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</si>
  <si>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</si>
  <si>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</si>
  <si>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</si>
  <si>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</si>
  <si>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</si>
  <si>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</si>
  <si>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</si>
  <si>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</si>
  <si>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</si>
  <si>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</si>
  <si>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</si>
  <si>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</si>
  <si>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</si>
  <si>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</si>
  <si>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</si>
  <si>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</si>
  <si>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</si>
  <si>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</si>
  <si>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</si>
  <si>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</si>
  <si>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</si>
  <si>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</si>
  <si>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</si>
  <si>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</si>
  <si>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</si>
  <si>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</si>
  <si>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</si>
  <si>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</si>
  <si>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</si>
  <si>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</si>
  <si>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</si>
  <si>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</si>
  <si>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</si>
  <si>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</si>
  <si>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</si>
  <si>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</si>
  <si>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</si>
  <si>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</si>
  <si>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</si>
  <si>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</si>
  <si>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</si>
  <si>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</si>
  <si>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18030000</t>
  </si>
  <si>
    <t>Туристичний збір</t>
  </si>
  <si>
    <t>18050000</t>
  </si>
  <si>
    <t>Єдиний податок</t>
  </si>
  <si>
    <t>19000000</t>
  </si>
  <si>
    <t>Інші податки та збори</t>
  </si>
  <si>
    <t>19010000</t>
  </si>
  <si>
    <t>Екологічний податок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</si>
  <si>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</si>
  <si>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</si>
  <si>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</si>
  <si>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</si>
  <si>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</si>
  <si>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</si>
  <si>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</si>
  <si>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21081100</t>
  </si>
  <si>
    <t>Адміністративні штрафи та інші санкції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</si>
  <si>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</si>
  <si>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</si>
  <si>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</si>
  <si>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</si>
  <si>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</si>
  <si>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</si>
  <si>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</si>
  <si>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22012600</t>
  </si>
  <si>
    <t>Адміністративний збір за державну реєстрацію речових прав на нерухоме майно та їх обтяжень</t>
  </si>
  <si>
    <t>22080400</t>
  </si>
  <si>
    <t>22090000</t>
  </si>
  <si>
    <t>Державне мито</t>
  </si>
  <si>
    <t>24000000</t>
  </si>
  <si>
    <t>Інші неподаткові надходження</t>
  </si>
  <si>
    <t>24060300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</si>
  <si>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</si>
  <si>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дозволу, відшкодування збитків за погіршення якості ґрунтового покриву тощо та за неодержання доходів у зв`язку з тимчасовим невикористанням земельних ділянок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</si>
  <si>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</si>
  <si>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</si>
  <si>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</si>
  <si>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</si>
  <si>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</si>
  <si>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</si>
  <si>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</si>
  <si>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</si>
  <si>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</si>
  <si>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</si>
  <si>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</si>
  <si>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</si>
  <si>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</si>
  <si>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</si>
  <si>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</si>
  <si>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</si>
  <si>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</si>
  <si>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</si>
  <si>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</si>
  <si>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X</t>
  </si>
  <si>
    <t>Разом доходів</t>
  </si>
  <si>
    <t xml:space="preserve">Секретар Південнівської  міської ради                                                                                                                                                                                                 </t>
  </si>
  <si>
    <t xml:space="preserve">   Ігор ЧУГУННИКОВ            </t>
  </si>
  <si>
    <t>Додаток 2</t>
  </si>
  <si>
    <t>Фінансування місцевого бюджету на 2026 рік</t>
  </si>
  <si>
    <t>Найменування згідно з Класифікацією фінансування бюджету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</si>
  <si>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</si>
  <si>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</si>
  <si>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</si>
  <si>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</si>
  <si>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</si>
  <si>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208100</t>
  </si>
  <si>
    <t>На початок періоду</t>
  </si>
  <si>
    <t>208200</t>
  </si>
  <si>
    <t>На кінець періоду</t>
  </si>
  <si>
    <t>208400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</si>
  <si>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</si>
  <si>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</si>
  <si>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</si>
  <si>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</si>
  <si>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</si>
  <si>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</si>
  <si>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</si>
  <si>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602100</t>
  </si>
  <si>
    <t>602200</t>
  </si>
  <si>
    <t>602400</t>
  </si>
  <si>
    <t>Додаток 3</t>
  </si>
  <si>
    <t>(пункт 2)</t>
  </si>
  <si>
    <t>РОЗПОДІЛ</t>
  </si>
  <si>
    <t>видатків місцевого бюджету на 2026 рік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</si>
  <si>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</si>
  <si>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</si>
  <si>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</si>
  <si>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з них</t>
  </si>
  <si>
    <t>видатки розвитку</t>
  </si>
  <si>
    <t>оплата праці</t>
  </si>
  <si>
    <t>комунальні послуги та енергоносії</t>
  </si>
  <si>
    <t>Виконавчий комітет Південнівської міської ради Одеського району Одеської області</t>
  </si>
  <si>
    <t>0210180</t>
  </si>
  <si>
    <t>0180</t>
  </si>
  <si>
    <t>0133</t>
  </si>
  <si>
    <t>Інша діяльність у сфері державного управління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</si>
  <si>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</si>
  <si>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</si>
  <si>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</si>
  <si>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</si>
  <si>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</si>
  <si>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2152</t>
  </si>
  <si>
    <t>0763</t>
  </si>
  <si>
    <t>Інші програми та заходи у сфері охорони здоров`я</t>
  </si>
  <si>
    <t>0217530</t>
  </si>
  <si>
    <t>7530</t>
  </si>
  <si>
    <t>0460</t>
  </si>
  <si>
    <t>Інші заходи у сфері зв`язку, телекомунікації та інформатики</t>
  </si>
  <si>
    <t>7650</t>
  </si>
  <si>
    <t>0217680</t>
  </si>
  <si>
    <t>7680</t>
  </si>
  <si>
    <t>Членські внески до асоціацій органів місцевого самоврядування</t>
  </si>
  <si>
    <t>0218230</t>
  </si>
  <si>
    <t>8230</t>
  </si>
  <si>
    <t>0380</t>
  </si>
  <si>
    <t>Інші заходи громадського порядку та безпеки</t>
  </si>
  <si>
    <t>0218410</t>
  </si>
  <si>
    <t>8410</t>
  </si>
  <si>
    <t>0830</t>
  </si>
  <si>
    <t>Фінансова підтримка медіа (засобів масової інформації)</t>
  </si>
  <si>
    <t>Управління освіти Південнівської міської ради Одеського районого Одеської області</t>
  </si>
  <si>
    <t>0610160</t>
  </si>
  <si>
    <t>0611021</t>
  </si>
  <si>
    <t>0611070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</si>
  <si>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</si>
  <si>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</si>
  <si>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</si>
  <si>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</si>
  <si>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</si>
  <si>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</si>
  <si>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</si>
  <si>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</si>
  <si>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</si>
  <si>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</si>
  <si>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</si>
  <si>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</si>
  <si>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</si>
  <si>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</si>
  <si>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</si>
  <si>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</si>
  <si>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</si>
  <si>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</si>
  <si>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</si>
  <si>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</si>
  <si>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</si>
  <si>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3241</t>
  </si>
  <si>
    <t>1090</t>
  </si>
  <si>
    <t>0813242</t>
  </si>
  <si>
    <t>3242</t>
  </si>
  <si>
    <t>Інші заходи у сфері соціального захисту і соціального забезпечення</t>
  </si>
  <si>
    <t>Служба у справах дітей Південнівськоїї міської ради Одеського району Одеської області</t>
  </si>
  <si>
    <t>0913112</t>
  </si>
  <si>
    <t>3112</t>
  </si>
  <si>
    <t>Заходи державної політики з питань дітей та їх соціального захисту</t>
  </si>
  <si>
    <t>1010160</t>
  </si>
  <si>
    <t>1011080</t>
  </si>
  <si>
    <t>1080</t>
  </si>
  <si>
    <t>1013133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</si>
  <si>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</si>
  <si>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</si>
  <si>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1014060</t>
  </si>
  <si>
    <t>4060</t>
  </si>
  <si>
    <t>1014081</t>
  </si>
  <si>
    <t>4081</t>
  </si>
  <si>
    <t>1014082</t>
  </si>
  <si>
    <t>4082</t>
  </si>
  <si>
    <t>Інші заходи в галузі культури і мистецтва</t>
  </si>
  <si>
    <t>1015011</t>
  </si>
  <si>
    <t>5011</t>
  </si>
  <si>
    <t>0810</t>
  </si>
  <si>
    <t>Проведення навчально-тренувальних зборів і змагань з олімпійських видів спорту</t>
  </si>
  <si>
    <t>1015031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</si>
  <si>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</si>
  <si>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</si>
  <si>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1015041</t>
  </si>
  <si>
    <t>5041</t>
  </si>
  <si>
    <t>Розвиток та підтримка доступної спортивної інфраструктури</t>
  </si>
  <si>
    <t>1015061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</si>
  <si>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</si>
  <si>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</si>
  <si>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1015062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</si>
  <si>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</si>
  <si>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</si>
  <si>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1213210</t>
  </si>
  <si>
    <t>3210</t>
  </si>
  <si>
    <t>1050</t>
  </si>
  <si>
    <t>Організація та проведення громадських робіт</t>
  </si>
  <si>
    <t>1216013</t>
  </si>
  <si>
    <t>6013</t>
  </si>
  <si>
    <t>Забезпечення діяльності водопровідно-каналізаційного господарства</t>
  </si>
  <si>
    <t>1217461</t>
  </si>
  <si>
    <t>1218110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</si>
  <si>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</si>
  <si>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</si>
  <si>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</si>
  <si>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8340</t>
  </si>
  <si>
    <t>Управління капітального будівництва Південнівськоїї міської ради Одеського району Одеської області</t>
  </si>
  <si>
    <t>1510160</t>
  </si>
  <si>
    <t>1610160</t>
  </si>
  <si>
    <t>2700000</t>
  </si>
  <si>
    <t>Управління економіки Південнівськоїї міської ради Одеського району Одеської області</t>
  </si>
  <si>
    <t>2710000</t>
  </si>
  <si>
    <t>2710160</t>
  </si>
  <si>
    <t>2717413</t>
  </si>
  <si>
    <t>7413</t>
  </si>
  <si>
    <t>0451</t>
  </si>
  <si>
    <t>Інші заходи у сфері автотранспорту</t>
  </si>
  <si>
    <t>2717693</t>
  </si>
  <si>
    <t>7693</t>
  </si>
  <si>
    <t>Інші заходи, пов`язані з економічною діяльністю</t>
  </si>
  <si>
    <t>3117693</t>
  </si>
  <si>
    <t>3118110</t>
  </si>
  <si>
    <t>3718710</t>
  </si>
  <si>
    <t>8710</t>
  </si>
  <si>
    <t>Резервний фонд місцевого бюджету</t>
  </si>
  <si>
    <t>3719110</t>
  </si>
  <si>
    <t>9110</t>
  </si>
  <si>
    <t>Реверсна дотація</t>
  </si>
  <si>
    <t>КРЕДИТУВАННЯ</t>
  </si>
  <si>
    <t>(грн.)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</si>
  <si>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</si>
  <si>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</si>
  <si>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Повернення кредитів</t>
  </si>
  <si>
    <t>Кредитування, усього</t>
  </si>
  <si>
    <t>загальний фонд</t>
  </si>
  <si>
    <t>спеціальний фонд</t>
  </si>
  <si>
    <t>разом</t>
  </si>
  <si>
    <t>Додаток 4</t>
  </si>
  <si>
    <t>місцевого бюджету у 2026 році</t>
  </si>
  <si>
    <t>Міжбюджетні трансферти на 2026 рік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</si>
  <si>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</si>
  <si>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</si>
  <si>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</si>
  <si>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</si>
  <si>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9900000000</t>
  </si>
  <si>
    <t>Державний бюджет</t>
  </si>
  <si>
    <t>ІІ. Трансферти до спеціального фонду бюджету</t>
  </si>
  <si>
    <t xml:space="preserve">УСЬОГО за розділом І та ІІ,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</si>
  <si>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</si>
  <si>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</si>
  <si>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</si>
  <si>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</si>
  <si>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</si>
  <si>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</si>
  <si>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 xml:space="preserve">                         до рішення Південнівської   міської ради</t>
  </si>
  <si>
    <t xml:space="preserve">                  "Про  бюджет Південнівської міської </t>
  </si>
  <si>
    <t xml:space="preserve">                 територіальної громади  на 2026 рік"</t>
  </si>
  <si>
    <t>Додаток 7</t>
  </si>
  <si>
    <t>(пункт 5)</t>
  </si>
  <si>
    <t>Розподіл витрат місцевого бюджету на реалізацію місцевих/регіональних програм у 2026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</si>
  <si>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</si>
  <si>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</si>
  <si>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Програма розвитку та підтримки первинної медико-санітарної допомоги Южненської міської територіальної громади  на 2024-2026 роки</t>
  </si>
  <si>
    <t>Рішення ЮМР від 23.08.2023 року № 1431- VIIІ з внесеними змінами від  23.10.2025 року   № 2366 -VIIІ шляхом викладення у новій редакції</t>
  </si>
  <si>
    <t>Міська цільова програма "Громадське здоров'я" Южненської міської територіальної громади на 2024-2026 роки"</t>
  </si>
  <si>
    <t>Рішення ЮМР від 23.08.2023 року № 1433- VIIІ з внесеними змінами від  24.12.2024 року   №2030 -VIIІ шляхом викладення у новій редакції</t>
  </si>
  <si>
    <t xml:space="preserve"> Комплексна цільова програма "Електронна громада" на 2024-2026 роки</t>
  </si>
  <si>
    <t>Програма забезпечення діяльності Южненського комунального підприємства "Муніципальна варта" на 2025-2027 роки</t>
  </si>
  <si>
    <t>Рішення ЮМР від 24.12.2024 року № 2040-VIІІ</t>
  </si>
  <si>
    <t>Міська програма підтримки суб’єкта у сфері аудіовізуальних медіа (КОМУНАЛЬНЕ НЕКОМЕРЦІЙНЕ ПІДПРИЄМСТВО "ТЕЛЕБАЧЕННЯ ГРОМАДИ"), засновником якого є Південнівська міська рада на 2024-2026 роки</t>
  </si>
  <si>
    <t>Рішення ЮМР від 14.12.2023 року № 1567-VIIІ  з внесеними змінами  від  29.08.2024 року №1849-VIII шляхом викладення у новій редакції</t>
  </si>
  <si>
    <t>Програма розвитку освіти Южненської міської територіальної громади  на 2025-2027 роки</t>
  </si>
  <si>
    <t>Програма розвитку освіти  Южненської міської територіальної громади на 2025-2027  роки</t>
  </si>
  <si>
    <t>Рішення ЮМР від 14.10.2024 року №1892-VІІІ з внесеними змінами  від 23.10.2025 року №2360- VIII, шляхом викладення у новій редакції</t>
  </si>
  <si>
    <t>Рішення ЮМР від 14.10.2024 року №1892-VІІІ з внесеними змінами  від 23.10.2025 року №2360 -VIII, шляхом викладення у новій редакції</t>
  </si>
  <si>
    <t>Рішення ЮМР від 14.10.2024 року № 1892-VІІІ з внесеними змінами від 23.10.2025 року №2360-VIII, шляхом викладення у новій редакції</t>
  </si>
  <si>
    <t>Рішення ЮМР від 14.10.2024 року № 1892-VІІІ з внесеними змінами  від 23.10.2025 року №2360-VIII, шляхом викладення у новій редакції</t>
  </si>
  <si>
    <t>Рішення ЮМР від 14.10.2024 року № 1892-VІІІ з внесеними змінами від 23.10.2025 року №2360-VIIІ, шляхом викладення у новій редакції</t>
  </si>
  <si>
    <t>Програма оздоровлення та відпочинку дітей Южненської міської територіальної громади на період 2025-2027роки</t>
  </si>
  <si>
    <t>Рішення ЮМР від 29.08.2024 № 1820 -VIIІ</t>
  </si>
  <si>
    <t>Рішення ЮМР від 14.12.2023 року № 1561-VIIІ</t>
  </si>
  <si>
    <t>Цільова соціальна  програма Молодь Южненської міської територіальної громади на 2025-2027 роки</t>
  </si>
  <si>
    <t>Рішення ЮМР від 29.08.2024 року  №1816- VIIІ</t>
  </si>
  <si>
    <t>Програма  плану дій щодо реалізації  Конвенції ООН  про права дитини на 2024-2026 роки Южненської міської територіальної громади</t>
  </si>
  <si>
    <t>'Рішення ЮМР від 13.07.2023 року №1402 -VIIІ з внесеними змінами від 10.04.2025 року № 2183 -VIIІ шляхом викладення у новій редакції</t>
  </si>
  <si>
    <t>Програма розвитку культури в Южненській міській територіальній  громаді на 2025-2027 роки</t>
  </si>
  <si>
    <t>Рішення ЮМР від 06.06.2024 року №1729  -VIIІ з внесеними змінами від 24.12.2024 року №2010-VIII шляхом викладення в новій редакції</t>
  </si>
  <si>
    <t>'Програма розвитку культури в Южненській міській територіальній  громаді на 2025-2027 роки</t>
  </si>
  <si>
    <t>'Рішення ЮМР від 06.06.2024 року №1729-VІІІ з внесеними змінами від 24.12.2024 року №2010-VIII шляхом викладення в новій редакції</t>
  </si>
  <si>
    <t>Рішення ЮМР від 06.06.2024 року №1729 - VIIІ з внесеними змінами від 24.12.2024 року №2010-VIII шляхом викладення в новій редакції</t>
  </si>
  <si>
    <t>Програма розвитку фізичної культури і спорту в Южненській міській територіальній  громаді на 2024-2026 роки</t>
  </si>
  <si>
    <t>Рішення ЮМР від 13.07.2023 року № 1401-VIІI з внесеними змінами  від 24.07.2025 року №2293-VIII шляхом викладення в новій редакції</t>
  </si>
  <si>
    <t>Рішення ЮМР від 13.07.2023 року № 1401-VIІI з внесеними змінами від 24.07.2025 року №2293-VIII шляхом викладення в новій редакції</t>
  </si>
  <si>
    <t>Програма розвитку фізичної культури в Южненській міській територіальній громаді на 2024-2026 роки</t>
  </si>
  <si>
    <t>'Програма реформування і розвитку житлово-комунального господарства Южненської міської територіальної громади на 2025-2027 роки</t>
  </si>
  <si>
    <t>Рішення ЮМР від 29.08.2024 року №1856-VII з внесеними змінами від 23.10.2025 року № 2373-III  шляхом викладення у новій редакції</t>
  </si>
  <si>
    <t>Рішення ЮМР від 06.06.2024 року №1735-VIII з внесеними змінами від 23.10.2025 року №2376-VIII шляхом викладення в новій редакції</t>
  </si>
  <si>
    <t>Рішення ЮМР від 29.08.2024 року №1856-VIII з внесеними змінами від 23.10.2025 року № 2373-VIII  шляхом викладення у новій редакції</t>
  </si>
  <si>
    <t>Програма розвитку інфраструктури Южненської міської територіальної громади на 2025-2027 роки</t>
  </si>
  <si>
    <t>Рішення ЮМР від 24.12.2024 року № 2053-VIІI з внесеними змінами від 23.10.2025 року №2379-VIIІ шляхом викладення у новій редакції</t>
  </si>
  <si>
    <t>Рішення ЮМР від 24.12.2024 року № 2053-VIІI з внесеними змінами від 23.10.2025 року № 2379-VIIІ шляхом викладення у новій редакції</t>
  </si>
  <si>
    <t>Програма реформування і розвитку житлово-комунального господарства Южненської міської територіальної громади на 2025-2027 роки</t>
  </si>
  <si>
    <t>Рішення ЮМР від 29.08.2024 року № 1856-VIІI з внесеними змінами від  23.10.2025 року № 2373 -VIIІ шляхом викладення у новій редакції</t>
  </si>
  <si>
    <t>Рішення ЮМР від 29.08.2024 року №1856-VIІI з внесеними змінами від 23.10.2025 року № 2373 -VIIІ шляхом викладення у новій редакції</t>
  </si>
  <si>
    <t>Програма створення та розвитку містобудівного кадастру Южненської міської територіальної громади Одеського району Одеської області на 2025-2026 роки</t>
  </si>
  <si>
    <t>Рішення Южненської міської ради  від 29.04.2021 року №360-VIIІ з внесеними змінами  від 22.05.2025  року № 2248-VIII, шляхом викладення у новій редакції</t>
  </si>
  <si>
    <t>Програма "Соціальний автобус"  на території Южненської міської  територіальної громади на 2024-2026 роки</t>
  </si>
  <si>
    <t>Рішення Южненської міської ради від 26.10.2023 року № 1503-VIIІ  з внесеними змінами  від 24.07.2025  року № 2292 -VIII, шляхом викладення у новій редакції</t>
  </si>
  <si>
    <t>Муніципальна інвестиційна програма розвитку Южненської міської територіальної громади на 2025-2027 роки</t>
  </si>
  <si>
    <t>Рішення ЮМР від 14.11.2024 року №1919-VIII з внесеними змінами від 10.04.2025 року № 2180-VIII  шляхом викладення у новій редакції</t>
  </si>
  <si>
    <t>Рішення ЮМР від 29.08.2024 року №1856-VІII з внесеними змінами від 23.10.2025 року №2373-VІII, шляхом викладення у новій редакції</t>
  </si>
  <si>
    <t>Додаток 6</t>
  </si>
  <si>
    <t>Обсяги публічних інвестицій у розрізі публічних інвестиційних проєктів та програм публічних інвестицій у 2026 році</t>
  </si>
  <si>
    <t>грн</t>
  </si>
  <si>
    <t>КВК</t>
  </si>
  <si>
    <t>КПКВК</t>
  </si>
  <si>
    <t>Галузь (сектор)                                                                 (Додаток1 постанова Кабміну № 294 від 28.02.2025р.)</t>
  </si>
  <si>
    <t>Унікальний ідентифікатор проєкту/програми                                               (DREAM-UA-XXXXX-YYYYYYY*)</t>
  </si>
  <si>
    <t>Найменування публічного інвестиційного проєкту/програми публічних інвестицій</t>
  </si>
  <si>
    <t>Період реалізації публічного проєкту/програми публічних інвестицій (рік початку і завершення)</t>
  </si>
  <si>
    <t>Загальна вартість робіт, публічного інвестиційного проєкту/програми публічних інвестицій</t>
  </si>
  <si>
    <t>Обсяг бюджетних коштів, спрямованих на реалізацію публічного інвестиційного проєкту/програми публічних інвестицій у 2026 році</t>
  </si>
  <si>
    <t>в тому числі за рахунок</t>
  </si>
  <si>
    <t>коштів місцевого бюджету</t>
  </si>
  <si>
    <t xml:space="preserve">міжбюджетних трансфертів з державного бюджету </t>
  </si>
  <si>
    <t>міжбюджетних трансфертів з інших місцевих бюджетів</t>
  </si>
  <si>
    <t>місцевих запозичень</t>
  </si>
  <si>
    <t>інших джерел</t>
  </si>
  <si>
    <t>Муніципальна інфраструктура та послуги</t>
  </si>
  <si>
    <t>031225-CA59911B</t>
  </si>
  <si>
    <t>Капітальний ремонт (заміна) ліфту за адресою: вул. Будівельників, 19, місто Південне Одеського району Одеської області</t>
  </si>
  <si>
    <t>031225-496E19FA</t>
  </si>
  <si>
    <t>Капітальний ремонт (заміна) ліфту за адресою: проспект Миру, будинок 17А, місто Південне Одеського району Одеської області</t>
  </si>
  <si>
    <t>031225-7EDCC621</t>
  </si>
  <si>
    <t>Капітальний ремонт (заміна) ліфту за адресою: вул. Будівельників,  будинок 7, місто Південне Одеського району Одеської області</t>
  </si>
  <si>
    <t>021225-B1974241</t>
  </si>
  <si>
    <t>Капітальний ремонт систем вентиляції та кондиціонування адміністративної будівлі, яка знаходиться в комунальній власності, за адресою: Одеська область, Одеський район, Южненська територіальна громада, м. Південне, проспект Григорівського десанту, 18</t>
  </si>
  <si>
    <t>Освіта і наука</t>
  </si>
  <si>
    <t>021225-D724FAE9</t>
  </si>
  <si>
    <t>Капітальний ремонт їдальні та харчоблоку комунального закладу  «Южненський навчально-виховний комплекс (загальноосвітня спеціалізована школа І-ІІІ ступенів №2-центр позашкільної освіти-професійно-технічне училище) Южненської міської ради Одеської області» за адресою просп. Миру, 18 м. Южного Одеської області</t>
  </si>
  <si>
    <t>031225-110B6AA4</t>
  </si>
  <si>
    <t>Капітальний ремонт покрівлі будівлі АБК і РММ на котельні за адресою: вул. Старомиколаївське шосе, 8 м. Южного Одеського району Одеської області</t>
  </si>
  <si>
    <t>031225-4CAE40A1</t>
  </si>
  <si>
    <t>240925-6A88507E</t>
  </si>
  <si>
    <t>Нове будівництво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Южне, Одеський район, Одеська область</t>
  </si>
  <si>
    <t>170925-54759614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</si>
  <si>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</t>
  </si>
  <si>
    <t>041225-85A951FB</t>
  </si>
  <si>
    <t>041225-2A6D1B25</t>
  </si>
  <si>
    <t>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</t>
  </si>
  <si>
    <t>041225-B0CEAE05</t>
  </si>
  <si>
    <t>Транспорт</t>
  </si>
  <si>
    <t>160925-9EAE8CCE</t>
  </si>
  <si>
    <t>Капітальний ремонт проїжджої частини вул. Приморської від вул. Будівельників до просп. Григорівського десанту м. Южного Одеської області</t>
  </si>
  <si>
    <t>Разом:</t>
  </si>
  <si>
    <t>(пункт 4)</t>
  </si>
  <si>
    <t>(пункт 7)</t>
  </si>
  <si>
    <t xml:space="preserve">                                                                                                      (пункт 16)</t>
  </si>
  <si>
    <t xml:space="preserve">                                                              (пункт 18)</t>
  </si>
  <si>
    <t>Рішення ЮМР від 29.08.2024 року № 1856-VIІI з внесеними змінами від 23.10.2025 року № 2373-VIIІ шляхом викладення у новій редакції/</t>
  </si>
  <si>
    <t xml:space="preserve"> Рішення ПМР від 24.07.2025 року № 2290-VIІI</t>
  </si>
  <si>
    <t xml:space="preserve"> Рішення ЮМР від 24.12.2024 року № 2053-VIІI з внесеними змінами від 23.10.2025 року №2379-VIIІ шляхом викладення у новій редакції</t>
  </si>
  <si>
    <t>Рішення ЮМР від 23.08.2023 року № 1428-VIІI</t>
  </si>
  <si>
    <t>Програма національно-патріотичного виховання дітей та молоді в Южненській ТГ на 2024-2026 рр</t>
  </si>
  <si>
    <t>Програма розвитку освіти Южненської міської територіальної громади на 2025-2027 роки</t>
  </si>
  <si>
    <t>Програма  щодо відзначення, заохочення та вшанування пам'яті громадян, яким присвоєно звання  "Почесний громадянин Южненської міської територіальної громади" та нагороджених Почесною відзнакою "За заслуги перед Южненською міською територіальною громадою" на 2026-2028 роки</t>
  </si>
  <si>
    <t>Рішення ПМР від 24.07.2025року №2290-VIIІ</t>
  </si>
  <si>
    <t xml:space="preserve"> Програма підтримки та розвитку вторинної медичної допомоги Южненської міської територіальної громади на  період 2026-2028 роки, </t>
  </si>
  <si>
    <t>Рішення ПМР від 24.07.2025 року №2308-VIIІ</t>
  </si>
  <si>
    <t>Рішення ПМР від 24.07.2025 року №2310-VIIІ</t>
  </si>
  <si>
    <t>Програма соціального захисту окремих категорій населення Южненської міської територіальної громади на 2024-2026 роки</t>
  </si>
  <si>
    <t xml:space="preserve"> Програма щодо відзначення заохочення та вшанування пам'яті громадян, яким присвоєно звання "Почесний громадянин Южненської міської територіальної громади" та нагороджених Почесною відзнакою "За заслуги перед Южненською міською територіальною громадою" на 2026-2028 роки</t>
  </si>
  <si>
    <t>Рішення ПМР від 24.07.2025 року № 2290-VIIІ</t>
  </si>
  <si>
    <t xml:space="preserve"> Цільова програма "Соціальне таксі" на 2025-2026 рік</t>
  </si>
  <si>
    <t>Програма поховання померлих одиноких громадян, осіб без місця проживання, громадян, від поховання яких відмовились рідні та знайдених невпізнаних трупів на території Южненської міської територіальної громади на 2025-2027 роки</t>
  </si>
  <si>
    <t>Рішення ПМР від 24.12.2024 року №2023-VІІІ</t>
  </si>
  <si>
    <t>Програма з локалізації та ліквідації амброзії полинолистної на території Южненської міської територіальної громади на 2025-2027 роки</t>
  </si>
  <si>
    <t>Програма енергоефективності в ЖКГ на 2025-2027 рік</t>
  </si>
  <si>
    <t xml:space="preserve">Рішення ПМР від  року №     -VIІI </t>
  </si>
  <si>
    <t xml:space="preserve"> Екологічна програма заходів з охорони навколишнього природного середовища Южненської міської територіальної громади на 2024-2026 роки</t>
  </si>
  <si>
    <t>Рішення ЮМР від 26.10.2023 року №1520-VІIІ з внесеними змінами від 23.10.2025 року №2382-VIII шляхом викладення у новій редакції</t>
  </si>
  <si>
    <t>Програма підтримки органу самоорганізації населення в місті Південному на 2026-2028 роки</t>
  </si>
  <si>
    <t xml:space="preserve">Рішення ПМР від 24.07.2025 року №2301-VІII </t>
  </si>
  <si>
    <t xml:space="preserve">Рішення ПМР від 23.10.2025  року № 2377-VIІI </t>
  </si>
  <si>
    <t>Програма підтримки діяльності громадських організацій, які здійснюють діяльність направлену на забезпечення гуманного поводження з безпритульними тваринами на території Южненської міської територіальної громади на 2026-2028 роки</t>
  </si>
  <si>
    <t xml:space="preserve"> Програма місцевих стимулів для працівників Комунального некомерційного підприємства "Південнівська міська лікарня" Південнівської міської ради на 2026-2028 роки</t>
  </si>
  <si>
    <t>Управління освіти Південнівської міської ради Одеського району Одеської області</t>
  </si>
  <si>
    <t>Програма проведення обов'язкових профілактичних медичних оглядів працівників комунального спеціалізованого закладу "ЦЕНТР КОМПЛЕКСНОЇ РЕАБІЛІТАЦІЇ ДЛЯ ОСІБ З ІНВАЛІДНІСТЮ" на 2024-2026 роки</t>
  </si>
  <si>
    <t>Рішення ЮМР від 06.06.2024 року №1729 - VIIІ з внесеними змінами від 24.12.2024 року№2010-VIIIшляхом викладення у новій редакції</t>
  </si>
  <si>
    <t xml:space="preserve"> Програма щодо відзначення, заохочення та вшанування пам'яті громадян, яким присвоєно звання "Почесний громадянин Южненської міської територіальної громади" та нагороджених Почесною відзнакою " За заслуги перед Южненською міською територіальною громадою" на 2026-2028 роки</t>
  </si>
  <si>
    <t>Програма створення та використання місцевого матеріального резерву для запобігання виникненню надзвичайних ситуацій і ліквідації їх наслідків на території ПМТГ на 2026-2028 роки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</si>
  <si>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області, у т.ч.: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</si>
  <si>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</t>
  </si>
  <si>
    <t>Надання загальної середньої освіти закладами загальної середньої освіти</t>
  </si>
  <si>
    <t>0611031</t>
  </si>
  <si>
    <t>41033900</t>
  </si>
  <si>
    <t>Освітня субвенція з державного бюджету місцевим бюджетам </t>
  </si>
  <si>
    <t>99000000000</t>
  </si>
  <si>
    <t>41030000</t>
  </si>
  <si>
    <t>Субвенції з державного бюджету місцевим бюджетам</t>
  </si>
  <si>
    <t>Податок на нерухоме майно, відмінне від земельної ділянки</t>
  </si>
  <si>
    <t>Плата за землю</t>
  </si>
  <si>
    <t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області, в т.ч. :</t>
  </si>
  <si>
    <t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</si>
  <si>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</si>
  <si>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</si>
  <si>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</si>
  <si>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</si>
  <si>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</si>
  <si>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</si>
  <si>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</si>
  <si>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Інші субвенції з місцевого бюджету (пільгове медичне обслуговування громадян, які постраждали внаслідок Чорнобильської катастрофи)</t>
  </si>
  <si>
    <t>15100000000</t>
  </si>
  <si>
    <t>Обласний бюджет Одеської області</t>
  </si>
  <si>
    <t>Інші субвенції з місцевого бюджету (видатки на поховання учасників бойових дій та осіб з інвалідністю внаслідок війни)</t>
  </si>
  <si>
    <t>Інші субвенції з місцевого бюджету (компенсаційні виплати особам з інвалідністю на бензин,ремонт,технічне обслуговування автомобілів, мотоколясок і на транспортне обслуговування)</t>
  </si>
  <si>
    <t>Субвенції з місцевих бюджетів іншим місцевим бюджетам</t>
  </si>
  <si>
    <t>0813050</t>
  </si>
  <si>
    <t xml:space="preserve">                                               Додаток 5</t>
  </si>
  <si>
    <t xml:space="preserve">                                                № _____ -VIII</t>
  </si>
  <si>
    <t xml:space="preserve">                                                (пункт 3)</t>
  </si>
  <si>
    <t>Програма капітального ремонту (модернізації, заміни) ліфтів в місті Південному Одеського району, Одеської області на 2024-2026 роки</t>
  </si>
  <si>
    <t>Рішення ЮМР від 26.10.2023 року № 1511-VIII з внесеними змінами від 23.10.2025 року №2368-VIII шляхом викладення у новій редакції</t>
  </si>
  <si>
    <t>Рішення ЮМР від 13.07.2023 року № 1404-VII з внесеними змінами від 23.10.2025 року  № 2365-VIIІ шляхом викладення у новій редакції</t>
  </si>
  <si>
    <t xml:space="preserve"> Рішення від 06.03.2025 року №2095-VIIІ  з внесеними змінами від 24.07.2025 року  № 2288-VIIІ шляхом викладення у новій редакції</t>
  </si>
  <si>
    <t xml:space="preserve">Рішення ЮМР від 29.08.2024 року № 1816-VІІІ </t>
  </si>
  <si>
    <t>Програма капітального ремонту (модернізації, заміни) ліфтів в місті Південному Одеського району Одеської області на 2024-2026 роки</t>
  </si>
  <si>
    <t>Рішення ЮМР від 06.06.2024 року № 1735- VIIІ з внесеними змінами від  23.10.2025 року № 2376 -VIIІ шляхом викладення у новій редакції</t>
  </si>
  <si>
    <t>Рішення ЮМР від 29.08.2024 року №1856-VIII  з внесеними змінами від 23.10.2025 року № 2373-VIII  шляхом викладення в новій редакції</t>
  </si>
  <si>
    <t>Рішення ЮМР від 14.11.2024 року № 1968-VIІI з внесеними змінами від 23.10.2025 року № 2383-VIII  шляхом викладення в новій редакції</t>
  </si>
  <si>
    <t xml:space="preserve"> Рішення від 14.11.2024 року №1934-VIII з внесеними змінами від 23.10.2025 року № 2374-VIII  шляхом викладення в новій редакції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</si>
</sst>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₴_-;\-* #,##0.00\ _₴_-;_-* &quot;-&quot;??\ _₴_-;_-@_-"/>
    <numFmt numFmtId="164" formatCode="_-* #,##0.00\ _г_р_н_._-;\-* #,##0.00\ _г_р_н_._-;_-* &quot;-&quot;??\ _г_р_н_._-;_-@_-"/>
    <numFmt numFmtId="165" formatCode="_-* #,##0\ _г_р_н_._-;\-* #,##0\ _г_р_н_._-;_-* &quot;-&quot;??\ _г_р_н_._-;_-@_-"/>
    <numFmt numFmtId="166" formatCode="#,##0.0"/>
    <numFmt numFmtId="167" formatCode="0.0%"/>
    <numFmt numFmtId="168" formatCode="#,##0.00;\-#,##0.00;#,&quot;-&quot;"/>
    <numFmt numFmtId="169" formatCode="#,##0;\-#,##0;#,&quot;-&quot;"/>
    <numFmt numFmtId="170" formatCode="_-* #,##0\ _₴_-;\-* #,##0\ _₴_-;_-* &quot;-&quot;??\ _₴_-;_-@_-"/>
  </numFmts>
  <fonts count="69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 Cyr"/>
      <charset val="204"/>
    </font>
    <font>
      <sz val="12"/>
      <name val="Arial"/>
      <family val="2"/>
      <charset val="204"/>
    </font>
    <font>
      <sz val="14"/>
      <color rgb="FF000000"/>
      <name val="Times New Roman"/>
      <family val="1"/>
      <charset val="204"/>
    </font>
    <font>
      <u/>
      <sz val="14"/>
      <name val="Times New Roman"/>
      <family val="1"/>
      <charset val="204"/>
    </font>
    <font>
      <sz val="16"/>
      <name val="Arial"/>
      <family val="2"/>
      <charset val="204"/>
    </font>
    <font>
      <i/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8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u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i/>
      <sz val="12"/>
      <color rgb="FF000000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b/>
      <i/>
      <sz val="12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6"/>
      <color indexed="8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2" fillId="0" borderId="0" applyFont="0" applyFill="0" applyBorder="0" applyAlignment="0" applyProtection="0"/>
    <xf numFmtId="0" fontId="14" fillId="0" borderId="0"/>
    <xf numFmtId="0" fontId="12" fillId="0" borderId="0"/>
    <xf numFmtId="0" fontId="36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1" fillId="0" borderId="0"/>
    <xf numFmtId="43" fontId="14" fillId="0" borderId="0" applyFont="0" applyFill="0" applyBorder="0" applyAlignment="0" applyProtection="0"/>
  </cellStyleXfs>
  <cellXfs count="801">
    <xf numFmtId="0" fontId="0" fillId="0" borderId="0" xfId="0"/>
    <xf numFmtId="0" fontId="9" fillId="0" borderId="0" xfId="0" applyFont="1" applyAlignment="1">
      <alignment horizontal="left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/>
    <xf numFmtId="0" fontId="9" fillId="0" borderId="0" xfId="0" applyFont="1"/>
    <xf numFmtId="0" fontId="6" fillId="0" borderId="0" xfId="0" applyFont="1"/>
    <xf numFmtId="0" fontId="9" fillId="0" borderId="0" xfId="0" applyFont="1" applyAlignment="1">
      <alignment horizontal="left" vertical="center" wrapText="1"/>
    </xf>
    <xf numFmtId="0" fontId="18" fillId="3" borderId="14" xfId="0" applyFont="1" applyFill="1" applyBorder="1" applyAlignment="1">
      <alignment horizontal="center" vertical="center" wrapText="1"/>
    </xf>
    <xf numFmtId="49" fontId="18" fillId="3" borderId="14" xfId="0" applyNumberFormat="1" applyFont="1" applyFill="1" applyBorder="1" applyAlignment="1">
      <alignment horizontal="center" vertical="center" wrapText="1"/>
    </xf>
    <xf numFmtId="165" fontId="22" fillId="3" borderId="17" xfId="1" applyNumberFormat="1" applyFont="1" applyFill="1" applyBorder="1" applyAlignment="1">
      <alignment horizontal="right" vertical="center" wrapText="1"/>
    </xf>
    <xf numFmtId="9" fontId="18" fillId="3" borderId="18" xfId="0" applyNumberFormat="1" applyFont="1" applyFill="1" applyBorder="1" applyAlignment="1">
      <alignment horizontal="right" vertical="center" wrapText="1"/>
    </xf>
    <xf numFmtId="0" fontId="25" fillId="3" borderId="14" xfId="0" applyFont="1" applyFill="1" applyBorder="1" applyAlignment="1">
      <alignment horizontal="center" vertical="center" wrapText="1"/>
    </xf>
    <xf numFmtId="49" fontId="25" fillId="3" borderId="14" xfId="0" applyNumberFormat="1" applyFont="1" applyFill="1" applyBorder="1" applyAlignment="1">
      <alignment horizontal="center" vertical="center" wrapText="1"/>
    </xf>
    <xf numFmtId="3" fontId="18" fillId="3" borderId="14" xfId="0" applyNumberFormat="1" applyFont="1" applyFill="1" applyBorder="1" applyAlignment="1">
      <alignment horizontal="center" vertical="center" wrapText="1"/>
    </xf>
    <xf numFmtId="9" fontId="18" fillId="3" borderId="15" xfId="0" applyNumberFormat="1" applyFont="1" applyFill="1" applyBorder="1" applyAlignment="1">
      <alignment horizontal="center" vertical="center" wrapText="1"/>
    </xf>
    <xf numFmtId="165" fontId="18" fillId="3" borderId="0" xfId="1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3" fontId="26" fillId="0" borderId="0" xfId="0" applyNumberFormat="1" applyFont="1" applyAlignment="1">
      <alignment horizontal="left" vertical="center"/>
    </xf>
    <xf numFmtId="2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7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/>
    <xf numFmtId="0" fontId="13" fillId="0" borderId="0" xfId="0" applyFont="1"/>
    <xf numFmtId="0" fontId="15" fillId="0" borderId="13" xfId="0" applyFont="1" applyBorder="1" applyAlignment="1">
      <alignment horizontal="center" vertical="center"/>
    </xf>
    <xf numFmtId="49" fontId="15" fillId="3" borderId="32" xfId="0" applyNumberFormat="1" applyFont="1" applyFill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right" vertical="center" wrapText="1"/>
    </xf>
    <xf numFmtId="0" fontId="21" fillId="0" borderId="0" xfId="0" applyFont="1"/>
    <xf numFmtId="0" fontId="16" fillId="0" borderId="13" xfId="0" applyFont="1" applyBorder="1" applyAlignment="1">
      <alignment horizontal="center" vertical="center"/>
    </xf>
    <xf numFmtId="49" fontId="16" fillId="3" borderId="32" xfId="0" applyNumberFormat="1" applyFont="1" applyFill="1" applyBorder="1" applyAlignment="1">
      <alignment horizontal="center" vertical="center" wrapText="1"/>
    </xf>
    <xf numFmtId="49" fontId="16" fillId="0" borderId="32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 wrapText="1"/>
    </xf>
    <xf numFmtId="0" fontId="33" fillId="0" borderId="0" xfId="0" applyFont="1"/>
    <xf numFmtId="0" fontId="13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4" fillId="0" borderId="0" xfId="2"/>
    <xf numFmtId="0" fontId="9" fillId="0" borderId="0" xfId="0" applyFont="1" applyAlignment="1">
      <alignment horizontal="center" vertical="center" wrapText="1"/>
    </xf>
    <xf numFmtId="0" fontId="14" fillId="0" borderId="0" xfId="2" applyAlignment="1">
      <alignment vertical="top"/>
    </xf>
    <xf numFmtId="0" fontId="5" fillId="0" borderId="0" xfId="2" applyFont="1" applyAlignment="1">
      <alignment horizontal="center" vertical="top" wrapText="1"/>
    </xf>
    <xf numFmtId="49" fontId="29" fillId="0" borderId="0" xfId="4" applyNumberFormat="1" applyFont="1" applyAlignment="1">
      <alignment horizontal="left" vertical="center"/>
    </xf>
    <xf numFmtId="0" fontId="8" fillId="0" borderId="0" xfId="2" applyFont="1" applyAlignment="1">
      <alignment horizontal="center" vertical="top"/>
    </xf>
    <xf numFmtId="0" fontId="9" fillId="0" borderId="0" xfId="4" applyFont="1" applyAlignment="1">
      <alignment horizontal="left"/>
    </xf>
    <xf numFmtId="0" fontId="31" fillId="0" borderId="0" xfId="2" applyFont="1"/>
    <xf numFmtId="0" fontId="31" fillId="0" borderId="0" xfId="2" applyFont="1" applyAlignment="1">
      <alignment horizontal="justify" vertical="center"/>
    </xf>
    <xf numFmtId="0" fontId="7" fillId="0" borderId="1" xfId="2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/>
    </xf>
    <xf numFmtId="0" fontId="37" fillId="0" borderId="0" xfId="3" applyFont="1"/>
    <xf numFmtId="0" fontId="9" fillId="0" borderId="0" xfId="3" applyFont="1"/>
    <xf numFmtId="0" fontId="9" fillId="0" borderId="0" xfId="0" applyFont="1" applyAlignment="1">
      <alignment horizontal="left"/>
    </xf>
    <xf numFmtId="0" fontId="9" fillId="0" borderId="0" xfId="5" applyFont="1"/>
    <xf numFmtId="0" fontId="21" fillId="2" borderId="0" xfId="3" applyFont="1" applyFill="1" applyAlignment="1">
      <alignment horizontal="center" wrapText="1"/>
    </xf>
    <xf numFmtId="0" fontId="9" fillId="0" borderId="0" xfId="3" applyFont="1" applyAlignment="1">
      <alignment horizontal="center" wrapText="1"/>
    </xf>
    <xf numFmtId="0" fontId="37" fillId="0" borderId="0" xfId="5" applyFont="1"/>
    <xf numFmtId="0" fontId="13" fillId="0" borderId="1" xfId="3" applyFont="1" applyBorder="1" applyAlignment="1">
      <alignment horizontal="left" vertical="center"/>
    </xf>
    <xf numFmtId="0" fontId="37" fillId="2" borderId="0" xfId="3" applyFont="1" applyFill="1"/>
    <xf numFmtId="0" fontId="38" fillId="0" borderId="1" xfId="0" applyFont="1" applyBorder="1" applyAlignment="1">
      <alignment horizontal="left" vertical="center" wrapText="1"/>
    </xf>
    <xf numFmtId="0" fontId="13" fillId="0" borderId="0" xfId="3" applyFont="1" applyAlignment="1">
      <alignment horizontal="center"/>
    </xf>
    <xf numFmtId="0" fontId="39" fillId="0" borderId="0" xfId="0" applyFont="1"/>
    <xf numFmtId="0" fontId="13" fillId="2" borderId="0" xfId="3" applyFont="1" applyFill="1" applyAlignment="1">
      <alignment horizontal="left" wrapText="1"/>
    </xf>
    <xf numFmtId="49" fontId="21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3" fillId="0" borderId="0" xfId="0" applyNumberFormat="1" applyFont="1" applyAlignment="1">
      <alignment horizontal="left" vertical="center"/>
    </xf>
    <xf numFmtId="166" fontId="13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166" fontId="13" fillId="0" borderId="0" xfId="0" applyNumberFormat="1" applyFont="1" applyAlignment="1">
      <alignment vertical="center"/>
    </xf>
    <xf numFmtId="0" fontId="23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166" fontId="40" fillId="0" borderId="0" xfId="5" applyNumberFormat="1" applyFont="1"/>
    <xf numFmtId="0" fontId="40" fillId="0" borderId="0" xfId="5" applyFont="1"/>
    <xf numFmtId="166" fontId="40" fillId="0" borderId="0" xfId="5" applyNumberFormat="1" applyFont="1" applyAlignment="1">
      <alignment vertical="center"/>
    </xf>
    <xf numFmtId="0" fontId="9" fillId="0" borderId="0" xfId="0" applyFont="1" applyAlignment="1">
      <alignment horizontal="left" vertical="top" wrapText="1"/>
    </xf>
    <xf numFmtId="0" fontId="9" fillId="0" borderId="4" xfId="0" applyFont="1" applyBorder="1"/>
    <xf numFmtId="0" fontId="21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49" fontId="10" fillId="0" borderId="32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3" fontId="9" fillId="0" borderId="7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3" fontId="16" fillId="0" borderId="9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3" fontId="16" fillId="0" borderId="12" xfId="0" applyNumberFormat="1" applyFont="1" applyBorder="1" applyAlignment="1">
      <alignment horizontal="right" vertical="center" wrapText="1"/>
    </xf>
    <xf numFmtId="0" fontId="34" fillId="0" borderId="14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3" fontId="15" fillId="0" borderId="15" xfId="0" applyNumberFormat="1" applyFont="1" applyBorder="1" applyAlignment="1">
      <alignment horizontal="center" vertical="center" wrapText="1"/>
    </xf>
    <xf numFmtId="49" fontId="13" fillId="3" borderId="0" xfId="0" applyNumberFormat="1" applyFont="1" applyFill="1" applyAlignment="1">
      <alignment horizontal="center" vertical="center" wrapText="1"/>
    </xf>
    <xf numFmtId="49" fontId="13" fillId="0" borderId="0" xfId="0" applyNumberFormat="1" applyFont="1"/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3" fontId="21" fillId="0" borderId="0" xfId="0" applyNumberFormat="1" applyFont="1" applyAlignment="1">
      <alignment horizontal="right" vertical="center" wrapText="1"/>
    </xf>
    <xf numFmtId="49" fontId="21" fillId="0" borderId="0" xfId="0" applyNumberFormat="1" applyFont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0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9" fontId="17" fillId="0" borderId="0" xfId="0" applyNumberFormat="1" applyFont="1" applyAlignment="1">
      <alignment horizontal="right" vertical="center"/>
    </xf>
    <xf numFmtId="9" fontId="9" fillId="0" borderId="0" xfId="0" applyNumberFormat="1" applyFont="1" applyAlignment="1">
      <alignment vertical="center"/>
    </xf>
    <xf numFmtId="49" fontId="21" fillId="0" borderId="0" xfId="0" applyNumberFormat="1" applyFont="1" applyAlignment="1">
      <alignment horizontal="center" vertical="center" wrapText="1"/>
    </xf>
    <xf numFmtId="9" fontId="9" fillId="0" borderId="0" xfId="0" applyNumberFormat="1" applyFont="1" applyAlignment="1">
      <alignment horizontal="right" vertical="center" wrapText="1"/>
    </xf>
    <xf numFmtId="49" fontId="9" fillId="0" borderId="31" xfId="0" applyNumberFormat="1" applyFont="1" applyBorder="1" applyAlignment="1">
      <alignment horizontal="center" vertical="center" wrapText="1"/>
    </xf>
    <xf numFmtId="49" fontId="9" fillId="0" borderId="32" xfId="0" applyNumberFormat="1" applyFont="1" applyBorder="1" applyAlignment="1">
      <alignment horizontal="center" vertical="center" wrapText="1"/>
    </xf>
    <xf numFmtId="1" fontId="9" fillId="0" borderId="32" xfId="0" applyNumberFormat="1" applyFont="1" applyBorder="1" applyAlignment="1">
      <alignment horizontal="center" vertical="center" wrapText="1"/>
    </xf>
    <xf numFmtId="1" fontId="9" fillId="0" borderId="15" xfId="0" applyNumberFormat="1" applyFont="1" applyBorder="1" applyAlignment="1">
      <alignment horizontal="center" vertical="center" wrapText="1"/>
    </xf>
    <xf numFmtId="0" fontId="15" fillId="0" borderId="0" xfId="0" applyFont="1"/>
    <xf numFmtId="49" fontId="22" fillId="0" borderId="16" xfId="0" applyNumberFormat="1" applyFont="1" applyBorder="1" applyAlignment="1">
      <alignment horizontal="center" vertical="center"/>
    </xf>
    <xf numFmtId="49" fontId="22" fillId="0" borderId="17" xfId="0" applyNumberFormat="1" applyFont="1" applyBorder="1" applyAlignment="1">
      <alignment horizontal="center" vertical="center"/>
    </xf>
    <xf numFmtId="0" fontId="18" fillId="3" borderId="17" xfId="0" applyFont="1" applyFill="1" applyBorder="1" applyAlignment="1">
      <alignment horizontal="left" vertical="center" wrapText="1"/>
    </xf>
    <xf numFmtId="49" fontId="18" fillId="3" borderId="17" xfId="0" applyNumberFormat="1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right" vertical="center" wrapText="1"/>
    </xf>
    <xf numFmtId="49" fontId="22" fillId="0" borderId="17" xfId="0" applyNumberFormat="1" applyFont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/>
    </xf>
    <xf numFmtId="49" fontId="18" fillId="0" borderId="17" xfId="0" applyNumberFormat="1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right" vertical="center"/>
    </xf>
    <xf numFmtId="9" fontId="22" fillId="0" borderId="18" xfId="0" applyNumberFormat="1" applyFont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center" vertical="center"/>
    </xf>
    <xf numFmtId="49" fontId="18" fillId="3" borderId="0" xfId="0" applyNumberFormat="1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49" fontId="25" fillId="3" borderId="0" xfId="0" applyNumberFormat="1" applyFont="1" applyFill="1" applyAlignment="1">
      <alignment horizontal="center" vertical="center" wrapText="1"/>
    </xf>
    <xf numFmtId="3" fontId="18" fillId="3" borderId="0" xfId="0" applyNumberFormat="1" applyFont="1" applyFill="1" applyAlignment="1">
      <alignment horizontal="center" vertical="center" wrapText="1"/>
    </xf>
    <xf numFmtId="9" fontId="18" fillId="3" borderId="0" xfId="0" applyNumberFormat="1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23" fillId="0" borderId="0" xfId="0" applyFont="1"/>
    <xf numFmtId="0" fontId="23" fillId="0" borderId="0" xfId="0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9" fontId="23" fillId="0" borderId="0" xfId="0" applyNumberFormat="1" applyFont="1" applyAlignment="1">
      <alignment horizontal="right" vertical="center"/>
    </xf>
    <xf numFmtId="0" fontId="13" fillId="2" borderId="1" xfId="3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vertical="center" wrapText="1"/>
    </xf>
    <xf numFmtId="165" fontId="23" fillId="0" borderId="1" xfId="1" applyNumberFormat="1" applyFont="1" applyFill="1" applyBorder="1" applyAlignment="1">
      <alignment horizontal="right" vertical="center" wrapText="1"/>
    </xf>
    <xf numFmtId="0" fontId="21" fillId="0" borderId="5" xfId="3" applyFont="1" applyBorder="1" applyAlignment="1">
      <alignment horizontal="center"/>
    </xf>
    <xf numFmtId="0" fontId="21" fillId="0" borderId="6" xfId="3" applyFont="1" applyBorder="1" applyAlignment="1">
      <alignment horizontal="left" vertical="center"/>
    </xf>
    <xf numFmtId="0" fontId="13" fillId="0" borderId="8" xfId="3" applyFont="1" applyBorder="1" applyAlignment="1">
      <alignment horizontal="center"/>
    </xf>
    <xf numFmtId="0" fontId="13" fillId="0" borderId="8" xfId="3" applyFont="1" applyBorder="1" applyAlignment="1">
      <alignment horizontal="center" vertical="center"/>
    </xf>
    <xf numFmtId="0" fontId="13" fillId="2" borderId="8" xfId="3" applyFont="1" applyFill="1" applyBorder="1" applyAlignment="1">
      <alignment horizontal="center" vertical="center"/>
    </xf>
    <xf numFmtId="0" fontId="13" fillId="0" borderId="19" xfId="3" applyFont="1" applyBorder="1" applyAlignment="1">
      <alignment horizontal="center" vertical="center"/>
    </xf>
    <xf numFmtId="0" fontId="13" fillId="2" borderId="20" xfId="3" applyFont="1" applyFill="1" applyBorder="1" applyAlignment="1">
      <alignment horizontal="left" vertical="center" wrapText="1"/>
    </xf>
    <xf numFmtId="0" fontId="37" fillId="0" borderId="0" xfId="3" applyFont="1" applyAlignment="1">
      <alignment vertical="center"/>
    </xf>
    <xf numFmtId="0" fontId="15" fillId="0" borderId="0" xfId="0" applyFont="1" applyAlignment="1">
      <alignment horizontal="center" vertical="center"/>
    </xf>
    <xf numFmtId="0" fontId="32" fillId="0" borderId="0" xfId="2" applyFont="1"/>
    <xf numFmtId="49" fontId="15" fillId="3" borderId="0" xfId="0" applyNumberFormat="1" applyFont="1" applyFill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23" fillId="0" borderId="25" xfId="0" applyNumberFormat="1" applyFont="1" applyBorder="1" applyAlignment="1">
      <alignment horizontal="right" vertical="center" wrapText="1"/>
    </xf>
    <xf numFmtId="165" fontId="23" fillId="0" borderId="25" xfId="1" applyNumberFormat="1" applyFont="1" applyFill="1" applyBorder="1" applyAlignment="1">
      <alignment horizontal="right" vertical="center" wrapText="1"/>
    </xf>
    <xf numFmtId="9" fontId="23" fillId="0" borderId="26" xfId="0" applyNumberFormat="1" applyFont="1" applyBorder="1" applyAlignment="1">
      <alignment horizontal="right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left" vertical="center" wrapText="1"/>
    </xf>
    <xf numFmtId="3" fontId="23" fillId="0" borderId="17" xfId="0" applyNumberFormat="1" applyFont="1" applyBorder="1" applyAlignment="1">
      <alignment horizontal="right" vertical="center" wrapText="1"/>
    </xf>
    <xf numFmtId="0" fontId="23" fillId="3" borderId="14" xfId="0" applyFont="1" applyFill="1" applyBorder="1" applyAlignment="1">
      <alignment horizontal="left" vertical="center" wrapText="1"/>
    </xf>
    <xf numFmtId="49" fontId="23" fillId="0" borderId="14" xfId="0" applyNumberFormat="1" applyFont="1" applyBorder="1" applyAlignment="1">
      <alignment horizontal="center" vertical="center" wrapText="1"/>
    </xf>
    <xf numFmtId="3" fontId="23" fillId="0" borderId="14" xfId="0" applyNumberFormat="1" applyFont="1" applyBorder="1" applyAlignment="1">
      <alignment horizontal="right" vertical="center" wrapText="1"/>
    </xf>
    <xf numFmtId="9" fontId="23" fillId="0" borderId="15" xfId="0" applyNumberFormat="1" applyFont="1" applyBorder="1" applyAlignment="1">
      <alignment horizontal="right" vertical="center" wrapText="1"/>
    </xf>
    <xf numFmtId="0" fontId="41" fillId="2" borderId="16" xfId="0" applyFont="1" applyFill="1" applyBorder="1" applyAlignment="1">
      <alignment horizontal="center" vertical="center" wrapText="1"/>
    </xf>
    <xf numFmtId="0" fontId="41" fillId="2" borderId="1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left" vertical="center" wrapText="1"/>
    </xf>
    <xf numFmtId="165" fontId="18" fillId="0" borderId="14" xfId="1" applyNumberFormat="1" applyFont="1" applyFill="1" applyBorder="1" applyAlignment="1">
      <alignment horizontal="right" vertical="center" wrapText="1"/>
    </xf>
    <xf numFmtId="165" fontId="22" fillId="0" borderId="17" xfId="1" applyNumberFormat="1" applyFont="1" applyFill="1" applyBorder="1" applyAlignment="1">
      <alignment horizontal="right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165" fontId="23" fillId="0" borderId="11" xfId="1" applyNumberFormat="1" applyFont="1" applyFill="1" applyBorder="1" applyAlignment="1">
      <alignment horizontal="right" vertical="center" wrapText="1"/>
    </xf>
    <xf numFmtId="165" fontId="6" fillId="0" borderId="0" xfId="0" applyNumberFormat="1" applyFont="1"/>
    <xf numFmtId="49" fontId="18" fillId="0" borderId="14" xfId="0" applyNumberFormat="1" applyFont="1" applyBorder="1" applyAlignment="1">
      <alignment horizontal="center" vertical="center" wrapText="1"/>
    </xf>
    <xf numFmtId="165" fontId="17" fillId="0" borderId="0" xfId="0" applyNumberFormat="1" applyFont="1"/>
    <xf numFmtId="49" fontId="23" fillId="0" borderId="8" xfId="0" applyNumberFormat="1" applyFont="1" applyBorder="1" applyAlignment="1">
      <alignment horizontal="center" vertical="center"/>
    </xf>
    <xf numFmtId="9" fontId="23" fillId="0" borderId="9" xfId="0" applyNumberFormat="1" applyFont="1" applyBorder="1" applyAlignment="1">
      <alignment horizontal="right" vertical="center" wrapText="1"/>
    </xf>
    <xf numFmtId="9" fontId="23" fillId="0" borderId="18" xfId="0" applyNumberFormat="1" applyFont="1" applyBorder="1" applyAlignment="1">
      <alignment horizontal="right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49" fontId="2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31" fillId="2" borderId="1" xfId="0" quotePrefix="1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center" vertical="center" wrapText="1"/>
    </xf>
    <xf numFmtId="0" fontId="30" fillId="2" borderId="14" xfId="0" quotePrefix="1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left" vertical="center" wrapText="1"/>
    </xf>
    <xf numFmtId="3" fontId="18" fillId="0" borderId="14" xfId="0" applyNumberFormat="1" applyFont="1" applyBorder="1" applyAlignment="1">
      <alignment horizontal="right" vertical="center" wrapText="1"/>
    </xf>
    <xf numFmtId="9" fontId="18" fillId="0" borderId="15" xfId="0" applyNumberFormat="1" applyFont="1" applyBorder="1" applyAlignment="1">
      <alignment horizontal="right" vertical="center" wrapText="1"/>
    </xf>
    <xf numFmtId="49" fontId="41" fillId="2" borderId="16" xfId="0" applyNumberFormat="1" applyFont="1" applyFill="1" applyBorder="1" applyAlignment="1">
      <alignment horizontal="center" vertical="center" wrapText="1"/>
    </xf>
    <xf numFmtId="0" fontId="42" fillId="2" borderId="17" xfId="0" quotePrefix="1" applyFont="1" applyFill="1" applyBorder="1" applyAlignment="1">
      <alignment vertical="center" wrapText="1"/>
    </xf>
    <xf numFmtId="3" fontId="18" fillId="0" borderId="17" xfId="0" applyNumberFormat="1" applyFont="1" applyBorder="1" applyAlignment="1">
      <alignment horizontal="right" vertical="center" wrapText="1"/>
    </xf>
    <xf numFmtId="9" fontId="18" fillId="0" borderId="18" xfId="0" applyNumberFormat="1" applyFont="1" applyBorder="1" applyAlignment="1">
      <alignment horizontal="right" vertical="center" wrapText="1"/>
    </xf>
    <xf numFmtId="49" fontId="6" fillId="2" borderId="16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9" fontId="18" fillId="0" borderId="9" xfId="0" applyNumberFormat="1" applyFont="1" applyBorder="1" applyAlignment="1">
      <alignment horizontal="right" vertical="center" wrapText="1"/>
    </xf>
    <xf numFmtId="0" fontId="43" fillId="0" borderId="11" xfId="0" applyFont="1" applyBorder="1" applyAlignment="1">
      <alignment horizontal="center" vertical="center" wrapText="1"/>
    </xf>
    <xf numFmtId="3" fontId="23" fillId="0" borderId="11" xfId="0" applyNumberFormat="1" applyFont="1" applyBorder="1" applyAlignment="1">
      <alignment horizontal="right" vertical="center" wrapText="1"/>
    </xf>
    <xf numFmtId="9" fontId="23" fillId="0" borderId="12" xfId="0" applyNumberFormat="1" applyFont="1" applyBorder="1" applyAlignment="1">
      <alignment horizontal="right" vertical="center" wrapText="1"/>
    </xf>
    <xf numFmtId="0" fontId="30" fillId="2" borderId="14" xfId="0" quotePrefix="1" applyFont="1" applyFill="1" applyBorder="1" applyAlignment="1">
      <alignment vertical="center" wrapText="1"/>
    </xf>
    <xf numFmtId="0" fontId="31" fillId="2" borderId="11" xfId="0" quotePrefix="1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left" vertical="center" wrapText="1"/>
    </xf>
    <xf numFmtId="49" fontId="33" fillId="0" borderId="17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right" vertical="center" wrapText="1"/>
    </xf>
    <xf numFmtId="9" fontId="18" fillId="3" borderId="9" xfId="0" applyNumberFormat="1" applyFont="1" applyFill="1" applyBorder="1" applyAlignment="1">
      <alignment horizontal="right" vertical="center" wrapText="1"/>
    </xf>
    <xf numFmtId="49" fontId="23" fillId="2" borderId="25" xfId="0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vertical="center" wrapText="1"/>
    </xf>
    <xf numFmtId="0" fontId="18" fillId="3" borderId="25" xfId="0" applyFont="1" applyFill="1" applyBorder="1" applyAlignment="1">
      <alignment horizontal="right" vertical="center" wrapText="1"/>
    </xf>
    <xf numFmtId="165" fontId="23" fillId="2" borderId="25" xfId="1" applyNumberFormat="1" applyFont="1" applyFill="1" applyBorder="1" applyAlignment="1">
      <alignment horizontal="right" vertical="center" wrapText="1"/>
    </xf>
    <xf numFmtId="9" fontId="18" fillId="3" borderId="26" xfId="0" applyNumberFormat="1" applyFont="1" applyFill="1" applyBorder="1" applyAlignment="1">
      <alignment horizontal="right" vertical="center" wrapText="1"/>
    </xf>
    <xf numFmtId="49" fontId="18" fillId="2" borderId="13" xfId="0" applyNumberFormat="1" applyFont="1" applyFill="1" applyBorder="1" applyAlignment="1">
      <alignment horizontal="center" vertical="center"/>
    </xf>
    <xf numFmtId="49" fontId="18" fillId="2" borderId="14" xfId="0" applyNumberFormat="1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left" vertical="center" wrapText="1"/>
    </xf>
    <xf numFmtId="3" fontId="18" fillId="2" borderId="14" xfId="0" applyNumberFormat="1" applyFont="1" applyFill="1" applyBorder="1" applyAlignment="1">
      <alignment horizontal="right" vertical="center"/>
    </xf>
    <xf numFmtId="165" fontId="18" fillId="2" borderId="14" xfId="1" applyNumberFormat="1" applyFont="1" applyFill="1" applyBorder="1" applyAlignment="1">
      <alignment horizontal="right" vertical="center" wrapText="1"/>
    </xf>
    <xf numFmtId="9" fontId="18" fillId="2" borderId="15" xfId="0" applyNumberFormat="1" applyFont="1" applyFill="1" applyBorder="1" applyAlignment="1">
      <alignment horizontal="right" vertical="center"/>
    </xf>
    <xf numFmtId="0" fontId="15" fillId="2" borderId="0" xfId="0" applyFont="1" applyFill="1"/>
    <xf numFmtId="3" fontId="33" fillId="0" borderId="17" xfId="0" applyNumberFormat="1" applyFont="1" applyBorder="1" applyAlignment="1">
      <alignment vertical="center" wrapText="1"/>
    </xf>
    <xf numFmtId="3" fontId="23" fillId="2" borderId="1" xfId="0" applyNumberFormat="1" applyFont="1" applyFill="1" applyBorder="1" applyAlignment="1">
      <alignment horizontal="right" vertical="center"/>
    </xf>
    <xf numFmtId="3" fontId="22" fillId="2" borderId="1" xfId="0" applyNumberFormat="1" applyFont="1" applyFill="1" applyBorder="1" applyAlignment="1">
      <alignment horizontal="right" vertical="center"/>
    </xf>
    <xf numFmtId="3" fontId="22" fillId="2" borderId="11" xfId="0" applyNumberFormat="1" applyFont="1" applyFill="1" applyBorder="1" applyAlignment="1">
      <alignment horizontal="right" vertical="center" wrapText="1"/>
    </xf>
    <xf numFmtId="3" fontId="22" fillId="2" borderId="11" xfId="0" applyNumberFormat="1" applyFont="1" applyFill="1" applyBorder="1" applyAlignment="1">
      <alignment horizontal="right" vertical="center"/>
    </xf>
    <xf numFmtId="9" fontId="22" fillId="2" borderId="11" xfId="0" applyNumberFormat="1" applyFont="1" applyFill="1" applyBorder="1" applyAlignment="1">
      <alignment horizontal="right" vertical="center" wrapText="1"/>
    </xf>
    <xf numFmtId="165" fontId="23" fillId="0" borderId="0" xfId="0" applyNumberFormat="1" applyFont="1" applyAlignment="1">
      <alignment horizontal="right" vertical="center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24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23" fillId="2" borderId="11" xfId="0" applyNumberFormat="1" applyFont="1" applyFill="1" applyBorder="1" applyAlignment="1">
      <alignment horizontal="center" vertical="center" wrapText="1"/>
    </xf>
    <xf numFmtId="49" fontId="23" fillId="2" borderId="25" xfId="0" applyNumberFormat="1" applyFont="1" applyFill="1" applyBorder="1" applyAlignment="1">
      <alignment horizontal="center" vertical="center" wrapText="1"/>
    </xf>
    <xf numFmtId="49" fontId="23" fillId="2" borderId="8" xfId="0" applyNumberFormat="1" applyFont="1" applyFill="1" applyBorder="1" applyAlignment="1">
      <alignment horizontal="center" vertical="center"/>
    </xf>
    <xf numFmtId="3" fontId="21" fillId="2" borderId="14" xfId="0" quotePrefix="1" applyNumberFormat="1" applyFont="1" applyFill="1" applyBorder="1" applyAlignment="1">
      <alignment vertical="center" wrapText="1"/>
    </xf>
    <xf numFmtId="3" fontId="22" fillId="2" borderId="25" xfId="0" applyNumberFormat="1" applyFont="1" applyFill="1" applyBorder="1" applyAlignment="1">
      <alignment horizontal="right" vertical="center" wrapText="1"/>
    </xf>
    <xf numFmtId="3" fontId="22" fillId="2" borderId="25" xfId="0" applyNumberFormat="1" applyFont="1" applyFill="1" applyBorder="1" applyAlignment="1">
      <alignment horizontal="right" vertical="center"/>
    </xf>
    <xf numFmtId="9" fontId="22" fillId="2" borderId="25" xfId="0" applyNumberFormat="1" applyFont="1" applyFill="1" applyBorder="1" applyAlignment="1">
      <alignment horizontal="right" vertical="center" wrapText="1"/>
    </xf>
    <xf numFmtId="9" fontId="22" fillId="2" borderId="26" xfId="0" applyNumberFormat="1" applyFont="1" applyFill="1" applyBorder="1" applyAlignment="1">
      <alignment horizontal="right" vertical="center"/>
    </xf>
    <xf numFmtId="0" fontId="41" fillId="0" borderId="5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6" xfId="0" quotePrefix="1" applyFont="1" applyBorder="1" applyAlignment="1">
      <alignment vertical="center" wrapText="1"/>
    </xf>
    <xf numFmtId="0" fontId="23" fillId="0" borderId="6" xfId="0" applyFont="1" applyBorder="1" applyAlignment="1">
      <alignment horizontal="left" vertical="center" wrapText="1"/>
    </xf>
    <xf numFmtId="49" fontId="23" fillId="2" borderId="6" xfId="0" applyNumberFormat="1" applyFont="1" applyFill="1" applyBorder="1" applyAlignment="1">
      <alignment horizontal="center" vertical="center" wrapText="1"/>
    </xf>
    <xf numFmtId="3" fontId="22" fillId="2" borderId="6" xfId="0" applyNumberFormat="1" applyFont="1" applyFill="1" applyBorder="1" applyAlignment="1">
      <alignment horizontal="right" vertical="center" wrapText="1"/>
    </xf>
    <xf numFmtId="3" fontId="22" fillId="2" borderId="6" xfId="0" applyNumberFormat="1" applyFont="1" applyFill="1" applyBorder="1" applyAlignment="1">
      <alignment horizontal="right" vertical="center"/>
    </xf>
    <xf numFmtId="9" fontId="22" fillId="2" borderId="6" xfId="0" applyNumberFormat="1" applyFont="1" applyFill="1" applyBorder="1" applyAlignment="1">
      <alignment horizontal="right" vertical="center" wrapText="1"/>
    </xf>
    <xf numFmtId="3" fontId="22" fillId="2" borderId="27" xfId="0" applyNumberFormat="1" applyFont="1" applyFill="1" applyBorder="1" applyAlignment="1">
      <alignment horizontal="right" vertical="center"/>
    </xf>
    <xf numFmtId="9" fontId="22" fillId="2" borderId="7" xfId="0" applyNumberFormat="1" applyFont="1" applyFill="1" applyBorder="1" applyAlignment="1">
      <alignment horizontal="right" vertical="center"/>
    </xf>
    <xf numFmtId="3" fontId="23" fillId="2" borderId="36" xfId="0" applyNumberFormat="1" applyFont="1" applyFill="1" applyBorder="1" applyAlignment="1">
      <alignment horizontal="right" vertical="center"/>
    </xf>
    <xf numFmtId="3" fontId="9" fillId="0" borderId="12" xfId="0" applyNumberFormat="1" applyFont="1" applyBorder="1" applyAlignment="1">
      <alignment horizontal="right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3" fontId="22" fillId="3" borderId="1" xfId="0" applyNumberFormat="1" applyFont="1" applyFill="1" applyBorder="1" applyAlignment="1">
      <alignment horizontal="right" vertical="center" wrapText="1"/>
    </xf>
    <xf numFmtId="165" fontId="22" fillId="0" borderId="1" xfId="1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30" fillId="2" borderId="30" xfId="0" quotePrefix="1" applyFont="1" applyFill="1" applyBorder="1" applyAlignment="1">
      <alignment vertical="center" wrapText="1"/>
    </xf>
    <xf numFmtId="0" fontId="23" fillId="3" borderId="30" xfId="0" applyFont="1" applyFill="1" applyBorder="1" applyAlignment="1">
      <alignment horizontal="left" vertical="center" wrapText="1"/>
    </xf>
    <xf numFmtId="49" fontId="23" fillId="0" borderId="30" xfId="0" applyNumberFormat="1" applyFont="1" applyBorder="1" applyAlignment="1">
      <alignment horizontal="center" vertical="center" wrapText="1"/>
    </xf>
    <xf numFmtId="3" fontId="23" fillId="0" borderId="30" xfId="0" applyNumberFormat="1" applyFont="1" applyBorder="1" applyAlignment="1">
      <alignment horizontal="right" vertical="center" wrapText="1"/>
    </xf>
    <xf numFmtId="165" fontId="18" fillId="0" borderId="30" xfId="1" applyNumberFormat="1" applyFont="1" applyFill="1" applyBorder="1" applyAlignment="1">
      <alignment horizontal="right" vertical="center" wrapText="1"/>
    </xf>
    <xf numFmtId="9" fontId="23" fillId="0" borderId="37" xfId="0" applyNumberFormat="1" applyFont="1" applyBorder="1" applyAlignment="1">
      <alignment horizontal="right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2" fillId="2" borderId="1" xfId="0" quotePrefix="1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left" vertical="center" wrapText="1"/>
    </xf>
    <xf numFmtId="49" fontId="23" fillId="0" borderId="17" xfId="0" applyNumberFormat="1" applyFont="1" applyBorder="1" applyAlignment="1">
      <alignment horizontal="center" vertical="center"/>
    </xf>
    <xf numFmtId="49" fontId="13" fillId="0" borderId="17" xfId="0" applyNumberFormat="1" applyFont="1" applyBorder="1" applyAlignment="1">
      <alignment vertical="center" wrapText="1"/>
    </xf>
    <xf numFmtId="165" fontId="23" fillId="3" borderId="17" xfId="1" applyNumberFormat="1" applyFont="1" applyFill="1" applyBorder="1" applyAlignment="1">
      <alignment horizontal="right" vertical="center" wrapText="1"/>
    </xf>
    <xf numFmtId="0" fontId="23" fillId="2" borderId="25" xfId="0" applyFont="1" applyFill="1" applyBorder="1" applyAlignment="1">
      <alignment horizontal="left" vertical="center" wrapText="1"/>
    </xf>
    <xf numFmtId="49" fontId="23" fillId="2" borderId="24" xfId="0" applyNumberFormat="1" applyFont="1" applyFill="1" applyBorder="1" applyAlignment="1">
      <alignment horizontal="center" vertical="center" wrapText="1"/>
    </xf>
    <xf numFmtId="0" fontId="44" fillId="0" borderId="1" xfId="0" applyFont="1" applyBorder="1" applyAlignment="1">
      <alignment vertical="center" wrapText="1"/>
    </xf>
    <xf numFmtId="3" fontId="23" fillId="2" borderId="11" xfId="0" applyNumberFormat="1" applyFont="1" applyFill="1" applyBorder="1" applyAlignment="1">
      <alignment horizontal="right" vertical="center"/>
    </xf>
    <xf numFmtId="0" fontId="18" fillId="0" borderId="13" xfId="0" applyFont="1" applyBorder="1" applyAlignment="1">
      <alignment horizontal="center" vertical="center"/>
    </xf>
    <xf numFmtId="165" fontId="18" fillId="3" borderId="14" xfId="1" applyNumberFormat="1" applyFont="1" applyFill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9" fontId="23" fillId="0" borderId="1" xfId="0" applyNumberFormat="1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right" vertical="center"/>
    </xf>
    <xf numFmtId="0" fontId="41" fillId="0" borderId="3" xfId="0" applyFont="1" applyBorder="1" applyAlignment="1">
      <alignment horizontal="left" vertical="center" wrapText="1"/>
    </xf>
    <xf numFmtId="9" fontId="22" fillId="0" borderId="1" xfId="0" applyNumberFormat="1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right" vertical="center"/>
    </xf>
    <xf numFmtId="3" fontId="23" fillId="0" borderId="1" xfId="0" applyNumberFormat="1" applyFont="1" applyBorder="1" applyAlignment="1">
      <alignment horizontal="left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3" fontId="23" fillId="0" borderId="38" xfId="0" applyNumberFormat="1" applyFont="1" applyBorder="1" applyAlignment="1">
      <alignment horizontal="right" vertical="center"/>
    </xf>
    <xf numFmtId="9" fontId="23" fillId="0" borderId="17" xfId="0" applyNumberFormat="1" applyFont="1" applyBorder="1" applyAlignment="1">
      <alignment horizontal="right" vertical="center"/>
    </xf>
    <xf numFmtId="3" fontId="22" fillId="0" borderId="3" xfId="0" applyNumberFormat="1" applyFont="1" applyBorder="1" applyAlignment="1">
      <alignment horizontal="left" vertical="center" wrapText="1"/>
    </xf>
    <xf numFmtId="3" fontId="22" fillId="0" borderId="35" xfId="0" applyNumberFormat="1" applyFont="1" applyBorder="1" applyAlignment="1">
      <alignment horizontal="center" vertical="center" wrapText="1"/>
    </xf>
    <xf numFmtId="3" fontId="22" fillId="0" borderId="38" xfId="0" applyNumberFormat="1" applyFont="1" applyBorder="1" applyAlignment="1">
      <alignment horizontal="right" vertical="center"/>
    </xf>
    <xf numFmtId="9" fontId="22" fillId="0" borderId="17" xfId="0" applyNumberFormat="1" applyFont="1" applyBorder="1" applyAlignment="1">
      <alignment horizontal="center" vertical="center"/>
    </xf>
    <xf numFmtId="3" fontId="23" fillId="0" borderId="1" xfId="0" applyNumberFormat="1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3" fontId="22" fillId="0" borderId="1" xfId="0" applyNumberFormat="1" applyFont="1" applyBorder="1" applyAlignment="1">
      <alignment vertical="center" wrapText="1"/>
    </xf>
    <xf numFmtId="167" fontId="23" fillId="0" borderId="1" xfId="0" applyNumberFormat="1" applyFont="1" applyBorder="1" applyAlignment="1">
      <alignment horizontal="center" vertical="center" wrapText="1"/>
    </xf>
    <xf numFmtId="0" fontId="41" fillId="0" borderId="1" xfId="0" applyFont="1" applyBorder="1" applyAlignment="1">
      <alignment horizontal="left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167" fontId="22" fillId="0" borderId="1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vertical="center" wrapText="1"/>
    </xf>
    <xf numFmtId="3" fontId="23" fillId="0" borderId="1" xfId="0" applyNumberFormat="1" applyFont="1" applyBorder="1" applyAlignment="1">
      <alignment vertical="center"/>
    </xf>
    <xf numFmtId="3" fontId="22" fillId="0" borderId="1" xfId="0" applyNumberFormat="1" applyFont="1" applyBorder="1" applyAlignment="1">
      <alignment vertical="center"/>
    </xf>
    <xf numFmtId="3" fontId="22" fillId="0" borderId="11" xfId="0" applyNumberFormat="1" applyFont="1" applyBorder="1" applyAlignment="1">
      <alignment vertical="center" wrapText="1"/>
    </xf>
    <xf numFmtId="3" fontId="22" fillId="0" borderId="11" xfId="0" applyNumberFormat="1" applyFont="1" applyBorder="1" applyAlignment="1">
      <alignment horizontal="right" vertical="center" wrapText="1"/>
    </xf>
    <xf numFmtId="3" fontId="22" fillId="0" borderId="11" xfId="0" applyNumberFormat="1" applyFont="1" applyBorder="1" applyAlignment="1">
      <alignment horizontal="right" vertical="center"/>
    </xf>
    <xf numFmtId="9" fontId="22" fillId="0" borderId="11" xfId="0" applyNumberFormat="1" applyFont="1" applyBorder="1" applyAlignment="1">
      <alignment horizontal="center" vertical="center" wrapText="1"/>
    </xf>
    <xf numFmtId="3" fontId="22" fillId="0" borderId="11" xfId="0" applyNumberFormat="1" applyFont="1" applyBorder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quotePrefix="1" applyFont="1" applyBorder="1" applyAlignment="1">
      <alignment vertical="center" wrapText="1"/>
    </xf>
    <xf numFmtId="0" fontId="23" fillId="0" borderId="14" xfId="0" applyFont="1" applyBorder="1" applyAlignment="1">
      <alignment horizontal="left" vertical="center" wrapText="1"/>
    </xf>
    <xf numFmtId="49" fontId="23" fillId="2" borderId="14" xfId="0" applyNumberFormat="1" applyFont="1" applyFill="1" applyBorder="1" applyAlignment="1">
      <alignment horizontal="center" vertical="center" wrapText="1"/>
    </xf>
    <xf numFmtId="3" fontId="22" fillId="2" borderId="14" xfId="0" applyNumberFormat="1" applyFont="1" applyFill="1" applyBorder="1" applyAlignment="1">
      <alignment horizontal="right" vertical="center" wrapText="1"/>
    </xf>
    <xf numFmtId="3" fontId="22" fillId="2" borderId="14" xfId="0" applyNumberFormat="1" applyFont="1" applyFill="1" applyBorder="1" applyAlignment="1">
      <alignment horizontal="right" vertical="center"/>
    </xf>
    <xf numFmtId="9" fontId="22" fillId="2" borderId="14" xfId="0" applyNumberFormat="1" applyFont="1" applyFill="1" applyBorder="1" applyAlignment="1">
      <alignment horizontal="right" vertical="center" wrapText="1"/>
    </xf>
    <xf numFmtId="3" fontId="18" fillId="2" borderId="39" xfId="0" applyNumberFormat="1" applyFont="1" applyFill="1" applyBorder="1" applyAlignment="1">
      <alignment horizontal="right" vertical="center"/>
    </xf>
    <xf numFmtId="9" fontId="22" fillId="2" borderId="15" xfId="0" applyNumberFormat="1" applyFont="1" applyFill="1" applyBorder="1" applyAlignment="1">
      <alignment horizontal="right" vertical="center"/>
    </xf>
    <xf numFmtId="9" fontId="22" fillId="3" borderId="9" xfId="0" applyNumberFormat="1" applyFont="1" applyFill="1" applyBorder="1" applyAlignment="1">
      <alignment horizontal="right" vertical="center" wrapText="1"/>
    </xf>
    <xf numFmtId="0" fontId="41" fillId="2" borderId="8" xfId="0" applyFont="1" applyFill="1" applyBorder="1" applyAlignment="1">
      <alignment horizontal="center" vertical="center" wrapText="1"/>
    </xf>
    <xf numFmtId="9" fontId="22" fillId="0" borderId="9" xfId="0" applyNumberFormat="1" applyFont="1" applyBorder="1" applyAlignment="1">
      <alignment horizontal="right" vertical="center" wrapText="1"/>
    </xf>
    <xf numFmtId="9" fontId="23" fillId="0" borderId="9" xfId="0" applyNumberFormat="1" applyFont="1" applyBorder="1" applyAlignment="1">
      <alignment horizontal="center" vertical="center" wrapText="1"/>
    </xf>
    <xf numFmtId="9" fontId="22" fillId="0" borderId="9" xfId="0" applyNumberFormat="1" applyFont="1" applyBorder="1" applyAlignment="1">
      <alignment horizontal="center" vertical="center" wrapText="1"/>
    </xf>
    <xf numFmtId="9" fontId="23" fillId="0" borderId="9" xfId="0" applyNumberFormat="1" applyFont="1" applyBorder="1" applyAlignment="1">
      <alignment horizontal="center" vertical="center"/>
    </xf>
    <xf numFmtId="9" fontId="22" fillId="0" borderId="9" xfId="0" applyNumberFormat="1" applyFont="1" applyBorder="1" applyAlignment="1">
      <alignment horizontal="center" vertical="center"/>
    </xf>
    <xf numFmtId="9" fontId="22" fillId="0" borderId="12" xfId="0" applyNumberFormat="1" applyFont="1" applyBorder="1" applyAlignment="1">
      <alignment horizontal="center" vertical="center"/>
    </xf>
    <xf numFmtId="49" fontId="23" fillId="2" borderId="10" xfId="0" applyNumberFormat="1" applyFont="1" applyFill="1" applyBorder="1" applyAlignment="1">
      <alignment horizontal="center" vertical="center" wrapText="1"/>
    </xf>
    <xf numFmtId="9" fontId="22" fillId="2" borderId="12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9" fontId="13" fillId="0" borderId="0" xfId="0" applyNumberFormat="1" applyFont="1" applyAlignment="1">
      <alignment horizontal="right" vertical="center"/>
    </xf>
    <xf numFmtId="0" fontId="13" fillId="0" borderId="2" xfId="0" applyFont="1" applyBorder="1" applyAlignment="1">
      <alignment horizontal="left"/>
    </xf>
    <xf numFmtId="49" fontId="13" fillId="0" borderId="2" xfId="0" applyNumberFormat="1" applyFont="1" applyBorder="1" applyAlignment="1">
      <alignment vertical="center"/>
    </xf>
    <xf numFmtId="0" fontId="13" fillId="0" borderId="2" xfId="0" applyFont="1" applyBorder="1"/>
    <xf numFmtId="49" fontId="13" fillId="0" borderId="4" xfId="0" applyNumberFormat="1" applyFont="1" applyBorder="1" applyAlignment="1">
      <alignment vertical="center"/>
    </xf>
    <xf numFmtId="0" fontId="13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3" fontId="13" fillId="0" borderId="11" xfId="0" applyNumberFormat="1" applyFont="1" applyBorder="1" applyAlignment="1">
      <alignment horizontal="center" vertical="center" wrapText="1"/>
    </xf>
    <xf numFmtId="3" fontId="13" fillId="0" borderId="17" xfId="0" applyNumberFormat="1" applyFont="1" applyBorder="1" applyAlignment="1">
      <alignment horizontal="center" vertical="center" wrapText="1"/>
    </xf>
    <xf numFmtId="3" fontId="13" fillId="0" borderId="25" xfId="0" applyNumberFormat="1" applyFont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0" fontId="53" fillId="0" borderId="0" xfId="0" applyFont="1"/>
    <xf numFmtId="0" fontId="54" fillId="0" borderId="0" xfId="0" applyFont="1" applyAlignment="1">
      <alignment horizontal="center" vertical="center"/>
    </xf>
    <xf numFmtId="0" fontId="7" fillId="0" borderId="0" xfId="0" applyFont="1"/>
    <xf numFmtId="0" fontId="53" fillId="0" borderId="0" xfId="0" applyFont="1" applyAlignment="1">
      <alignment horizontal="right"/>
    </xf>
    <xf numFmtId="0" fontId="56" fillId="0" borderId="46" xfId="0" applyFont="1" applyBorder="1" applyAlignment="1">
      <alignment horizontal="center" vertical="center" textRotation="90" wrapText="1"/>
    </xf>
    <xf numFmtId="0" fontId="56" fillId="0" borderId="45" xfId="0" applyFont="1" applyBorder="1" applyAlignment="1">
      <alignment horizontal="center" vertical="center" wrapText="1"/>
    </xf>
    <xf numFmtId="0" fontId="56" fillId="0" borderId="46" xfId="0" applyFont="1" applyBorder="1" applyAlignment="1">
      <alignment horizontal="center" vertical="center" wrapText="1"/>
    </xf>
    <xf numFmtId="0" fontId="57" fillId="0" borderId="47" xfId="0" applyFont="1" applyBorder="1" applyAlignment="1">
      <alignment horizontal="center" vertical="center" wrapText="1"/>
    </xf>
    <xf numFmtId="0" fontId="57" fillId="0" borderId="43" xfId="0" applyFont="1" applyBorder="1" applyAlignment="1">
      <alignment horizontal="center" vertical="center" wrapText="1"/>
    </xf>
    <xf numFmtId="0" fontId="57" fillId="0" borderId="43" xfId="0" quotePrefix="1" applyFont="1" applyBorder="1" applyAlignment="1">
      <alignment horizontal="left" vertical="center" wrapText="1"/>
    </xf>
    <xf numFmtId="0" fontId="58" fillId="0" borderId="0" xfId="0" applyFont="1"/>
    <xf numFmtId="0" fontId="59" fillId="0" borderId="45" xfId="0" applyFont="1" applyBorder="1" applyAlignment="1">
      <alignment horizontal="center" vertical="center" wrapText="1"/>
    </xf>
    <xf numFmtId="0" fontId="59" fillId="0" borderId="47" xfId="0" applyFont="1" applyBorder="1" applyAlignment="1">
      <alignment horizontal="center" vertical="center" wrapText="1"/>
    </xf>
    <xf numFmtId="0" fontId="59" fillId="0" borderId="43" xfId="0" applyFont="1" applyBorder="1" applyAlignment="1">
      <alignment horizontal="center" vertical="center" wrapText="1"/>
    </xf>
    <xf numFmtId="0" fontId="59" fillId="0" borderId="43" xfId="0" quotePrefix="1" applyFont="1" applyBorder="1" applyAlignment="1">
      <alignment horizontal="left" vertical="center" wrapText="1"/>
    </xf>
    <xf numFmtId="3" fontId="59" fillId="0" borderId="43" xfId="0" applyNumberFormat="1" applyFont="1" applyBorder="1" applyAlignment="1">
      <alignment horizontal="right" vertical="center" wrapText="1"/>
    </xf>
    <xf numFmtId="3" fontId="59" fillId="0" borderId="43" xfId="0" applyNumberFormat="1" applyFont="1" applyBorder="1" applyAlignment="1">
      <alignment horizontal="center" vertical="center" wrapText="1"/>
    </xf>
    <xf numFmtId="0" fontId="60" fillId="0" borderId="0" xfId="0" applyFont="1"/>
    <xf numFmtId="0" fontId="56" fillId="0" borderId="48" xfId="0" applyFont="1" applyBorder="1" applyAlignment="1">
      <alignment horizontal="center" vertical="center" wrapText="1"/>
    </xf>
    <xf numFmtId="0" fontId="56" fillId="0" borderId="49" xfId="0" applyFont="1" applyBorder="1" applyAlignment="1">
      <alignment horizontal="center" vertical="center" wrapText="1"/>
    </xf>
    <xf numFmtId="0" fontId="56" fillId="0" borderId="50" xfId="0" applyFont="1" applyBorder="1" applyAlignment="1">
      <alignment horizontal="center" vertical="center" wrapText="1"/>
    </xf>
    <xf numFmtId="0" fontId="56" fillId="0" borderId="50" xfId="0" applyFont="1" applyBorder="1" applyAlignment="1">
      <alignment horizontal="left" vertical="center" wrapText="1"/>
    </xf>
    <xf numFmtId="0" fontId="59" fillId="0" borderId="46" xfId="0" applyFont="1" applyBorder="1" applyAlignment="1">
      <alignment horizontal="center" vertical="center" wrapText="1"/>
    </xf>
    <xf numFmtId="49" fontId="59" fillId="0" borderId="46" xfId="0" applyNumberFormat="1" applyFont="1" applyBorder="1" applyAlignment="1">
      <alignment horizontal="center" vertical="center" wrapText="1"/>
    </xf>
    <xf numFmtId="0" fontId="59" fillId="0" borderId="46" xfId="0" applyFont="1" applyBorder="1" applyAlignment="1">
      <alignment horizontal="left" vertical="center" wrapText="1"/>
    </xf>
    <xf numFmtId="3" fontId="59" fillId="0" borderId="46" xfId="0" applyNumberFormat="1" applyFont="1" applyBorder="1" applyAlignment="1">
      <alignment horizontal="right" vertical="center" wrapText="1"/>
    </xf>
    <xf numFmtId="4" fontId="59" fillId="0" borderId="46" xfId="0" applyNumberFormat="1" applyFont="1" applyBorder="1" applyAlignment="1">
      <alignment horizontal="right" vertical="center" wrapText="1"/>
    </xf>
    <xf numFmtId="0" fontId="57" fillId="0" borderId="45" xfId="0" applyFont="1" applyBorder="1" applyAlignment="1">
      <alignment horizontal="center" vertical="center" wrapText="1"/>
    </xf>
    <xf numFmtId="0" fontId="57" fillId="0" borderId="46" xfId="0" applyFont="1" applyBorder="1" applyAlignment="1">
      <alignment horizontal="center" vertical="center" wrapText="1"/>
    </xf>
    <xf numFmtId="0" fontId="57" fillId="0" borderId="46" xfId="0" applyFont="1" applyBorder="1" applyAlignment="1">
      <alignment vertical="center" wrapText="1"/>
    </xf>
    <xf numFmtId="0" fontId="56" fillId="0" borderId="0" xfId="0" applyFont="1" applyAlignment="1">
      <alignment horizontal="center" vertical="center" wrapText="1"/>
    </xf>
    <xf numFmtId="0" fontId="57" fillId="0" borderId="0" xfId="0" applyFont="1" applyAlignment="1">
      <alignment vertical="center" wrapText="1"/>
    </xf>
    <xf numFmtId="0" fontId="13" fillId="2" borderId="0" xfId="0" applyFont="1" applyFill="1" applyAlignment="1">
      <alignment vertical="center"/>
    </xf>
    <xf numFmtId="3" fontId="61" fillId="0" borderId="43" xfId="0" applyNumberFormat="1" applyFont="1" applyBorder="1" applyAlignment="1">
      <alignment horizontal="right" vertical="center" wrapText="1"/>
    </xf>
    <xf numFmtId="0" fontId="61" fillId="0" borderId="43" xfId="0" applyFont="1" applyBorder="1" applyAlignment="1">
      <alignment horizontal="center" vertical="center" wrapText="1"/>
    </xf>
    <xf numFmtId="3" fontId="59" fillId="0" borderId="50" xfId="0" applyNumberFormat="1" applyFont="1" applyBorder="1" applyAlignment="1">
      <alignment horizontal="right" vertical="center" wrapText="1"/>
    </xf>
    <xf numFmtId="4" fontId="59" fillId="0" borderId="50" xfId="0" applyNumberFormat="1" applyFont="1" applyBorder="1" applyAlignment="1">
      <alignment horizontal="right" vertical="center" wrapText="1"/>
    </xf>
    <xf numFmtId="3" fontId="61" fillId="0" borderId="46" xfId="0" applyNumberFormat="1" applyFont="1" applyBorder="1" applyAlignment="1">
      <alignment horizontal="right" vertical="center" wrapText="1"/>
    </xf>
    <xf numFmtId="0" fontId="9" fillId="2" borderId="0" xfId="0" applyFont="1" applyFill="1" applyAlignment="1">
      <alignment horizontal="left" vertical="center"/>
    </xf>
    <xf numFmtId="0" fontId="9" fillId="0" borderId="2" xfId="0" applyFont="1" applyBorder="1" applyAlignment="1">
      <alignment horizontal="left"/>
    </xf>
    <xf numFmtId="49" fontId="9" fillId="0" borderId="2" xfId="0" applyNumberFormat="1" applyFont="1" applyBorder="1" applyAlignment="1">
      <alignment vertical="center"/>
    </xf>
    <xf numFmtId="49" fontId="9" fillId="0" borderId="4" xfId="0" applyNumberFormat="1" applyFont="1" applyBorder="1" applyAlignment="1">
      <alignment vertical="center"/>
    </xf>
    <xf numFmtId="49" fontId="18" fillId="0" borderId="0" xfId="0" applyNumberFormat="1" applyFont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center" wrapText="1"/>
    </xf>
    <xf numFmtId="49" fontId="13" fillId="0" borderId="14" xfId="0" applyNumberFormat="1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49" fontId="31" fillId="0" borderId="17" xfId="0" applyNumberFormat="1" applyFont="1" applyBorder="1" applyAlignment="1">
      <alignment horizontal="center" vertical="center" wrapText="1"/>
    </xf>
    <xf numFmtId="0" fontId="31" fillId="0" borderId="17" xfId="0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 wrapText="1"/>
    </xf>
    <xf numFmtId="3" fontId="13" fillId="0" borderId="17" xfId="0" applyNumberFormat="1" applyFont="1" applyBorder="1" applyAlignment="1">
      <alignment horizontal="righ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right" vertical="center" wrapText="1"/>
    </xf>
    <xf numFmtId="49" fontId="31" fillId="0" borderId="11" xfId="0" applyNumberFormat="1" applyFont="1" applyBorder="1" applyAlignment="1">
      <alignment horizontal="center" vertical="center" wrapText="1"/>
    </xf>
    <xf numFmtId="49" fontId="31" fillId="0" borderId="35" xfId="0" applyNumberFormat="1" applyFont="1" applyBorder="1" applyAlignment="1">
      <alignment horizontal="center" vertical="center" wrapText="1"/>
    </xf>
    <xf numFmtId="49" fontId="31" fillId="0" borderId="51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3" fontId="13" fillId="0" borderId="17" xfId="0" applyNumberFormat="1" applyFont="1" applyBorder="1" applyAlignment="1">
      <alignment horizontal="right" vertical="center"/>
    </xf>
    <xf numFmtId="49" fontId="13" fillId="0" borderId="35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49" fontId="13" fillId="0" borderId="5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vertical="center" wrapText="1"/>
    </xf>
    <xf numFmtId="0" fontId="13" fillId="0" borderId="35" xfId="0" applyFont="1" applyBorder="1" applyAlignment="1">
      <alignment horizontal="left" vertical="center"/>
    </xf>
    <xf numFmtId="3" fontId="13" fillId="2" borderId="17" xfId="0" applyNumberFormat="1" applyFont="1" applyFill="1" applyBorder="1" applyAlignment="1">
      <alignment horizontal="right" vertical="center"/>
    </xf>
    <xf numFmtId="49" fontId="31" fillId="0" borderId="35" xfId="0" applyNumberFormat="1" applyFont="1" applyBorder="1" applyAlignment="1">
      <alignment vertical="center" wrapText="1"/>
    </xf>
    <xf numFmtId="3" fontId="13" fillId="2" borderId="1" xfId="0" applyNumberFormat="1" applyFont="1" applyFill="1" applyBorder="1" applyAlignment="1">
      <alignment horizontal="right" vertical="center"/>
    </xf>
    <xf numFmtId="0" fontId="31" fillId="0" borderId="11" xfId="0" applyFont="1" applyBorder="1" applyAlignment="1">
      <alignment horizontal="left" vertical="center" wrapText="1"/>
    </xf>
    <xf numFmtId="3" fontId="13" fillId="0" borderId="11" xfId="0" applyNumberFormat="1" applyFont="1" applyBorder="1" applyAlignment="1">
      <alignment horizontal="right" vertical="center" wrapText="1"/>
    </xf>
    <xf numFmtId="3" fontId="13" fillId="0" borderId="11" xfId="0" applyNumberFormat="1" applyFont="1" applyBorder="1" applyAlignment="1">
      <alignment horizontal="right" vertical="center"/>
    </xf>
    <xf numFmtId="3" fontId="13" fillId="0" borderId="25" xfId="0" applyNumberFormat="1" applyFont="1" applyBorder="1" applyAlignment="1">
      <alignment horizontal="right" vertical="center"/>
    </xf>
    <xf numFmtId="49" fontId="31" fillId="0" borderId="1" xfId="0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right" vertical="center"/>
    </xf>
    <xf numFmtId="3" fontId="13" fillId="2" borderId="11" xfId="0" applyNumberFormat="1" applyFont="1" applyFill="1" applyBorder="1" applyAlignment="1">
      <alignment horizontal="right" vertical="center"/>
    </xf>
    <xf numFmtId="0" fontId="13" fillId="0" borderId="11" xfId="0" applyFont="1" applyBorder="1" applyAlignment="1">
      <alignment horizontal="center" vertical="center"/>
    </xf>
    <xf numFmtId="3" fontId="13" fillId="0" borderId="11" xfId="0" applyNumberFormat="1" applyFont="1" applyBorder="1" applyAlignment="1">
      <alignment vertical="center" wrapText="1"/>
    </xf>
    <xf numFmtId="3" fontId="13" fillId="0" borderId="11" xfId="0" applyNumberFormat="1" applyFont="1" applyBorder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67" fillId="0" borderId="0" xfId="0" applyFont="1" applyAlignment="1">
      <alignment vertical="center"/>
    </xf>
    <xf numFmtId="0" fontId="31" fillId="0" borderId="0" xfId="6" applyFont="1"/>
    <xf numFmtId="0" fontId="31" fillId="0" borderId="0" xfId="0" applyFont="1"/>
    <xf numFmtId="0" fontId="50" fillId="0" borderId="0" xfId="6" quotePrefix="1" applyFont="1" applyAlignment="1">
      <alignment horizontal="center"/>
    </xf>
    <xf numFmtId="0" fontId="31" fillId="0" borderId="0" xfId="6" applyFont="1" applyAlignment="1">
      <alignment horizontal="right"/>
    </xf>
    <xf numFmtId="0" fontId="31" fillId="0" borderId="1" xfId="6" applyFont="1" applyBorder="1" applyAlignment="1">
      <alignment horizontal="center" vertical="center" wrapText="1"/>
    </xf>
    <xf numFmtId="168" fontId="30" fillId="0" borderId="1" xfId="6" applyNumberFormat="1" applyFont="1" applyBorder="1" applyAlignment="1">
      <alignment horizontal="right" vertical="center"/>
    </xf>
    <xf numFmtId="168" fontId="31" fillId="0" borderId="1" xfId="6" applyNumberFormat="1" applyFont="1" applyBorder="1" applyAlignment="1">
      <alignment horizontal="right" vertical="center"/>
    </xf>
    <xf numFmtId="0" fontId="30" fillId="0" borderId="1" xfId="6" applyFont="1" applyBorder="1" applyAlignment="1">
      <alignment vertical="center" wrapText="1"/>
    </xf>
    <xf numFmtId="0" fontId="21" fillId="0" borderId="0" xfId="0" applyFont="1" applyAlignment="1">
      <alignment wrapText="1"/>
    </xf>
    <xf numFmtId="0" fontId="30" fillId="0" borderId="1" xfId="6" applyFont="1" applyBorder="1" applyAlignment="1">
      <alignment horizontal="center" vertical="center"/>
    </xf>
    <xf numFmtId="0" fontId="31" fillId="0" borderId="1" xfId="6" applyFont="1" applyBorder="1" applyAlignment="1">
      <alignment horizontal="center" vertical="center"/>
    </xf>
    <xf numFmtId="0" fontId="31" fillId="0" borderId="1" xfId="6" applyFont="1" applyBorder="1" applyAlignment="1">
      <alignment vertical="center" wrapText="1"/>
    </xf>
    <xf numFmtId="0" fontId="30" fillId="0" borderId="1" xfId="6" applyFont="1" applyBorder="1" applyAlignment="1">
      <alignment horizontal="center"/>
    </xf>
    <xf numFmtId="0" fontId="30" fillId="0" borderId="1" xfId="6" applyFont="1" applyBorder="1"/>
    <xf numFmtId="168" fontId="30" fillId="0" borderId="1" xfId="6" applyNumberFormat="1" applyFont="1" applyBorder="1" applyAlignment="1">
      <alignment horizontal="right"/>
    </xf>
    <xf numFmtId="0" fontId="3" fillId="0" borderId="0" xfId="7"/>
    <xf numFmtId="0" fontId="32" fillId="0" borderId="0" xfId="7" applyFont="1"/>
    <xf numFmtId="0" fontId="50" fillId="0" borderId="0" xfId="7" quotePrefix="1" applyFont="1" applyAlignment="1">
      <alignment horizontal="center"/>
    </xf>
    <xf numFmtId="0" fontId="31" fillId="0" borderId="0" xfId="7" applyFont="1"/>
    <xf numFmtId="0" fontId="3" fillId="0" borderId="0" xfId="7" applyAlignment="1">
      <alignment horizontal="right"/>
    </xf>
    <xf numFmtId="0" fontId="3" fillId="0" borderId="1" xfId="7" applyBorder="1" applyAlignment="1">
      <alignment horizontal="center" vertical="center" wrapText="1"/>
    </xf>
    <xf numFmtId="0" fontId="30" fillId="0" borderId="1" xfId="7" applyFont="1" applyBorder="1" applyAlignment="1">
      <alignment horizontal="center" vertical="center" wrapText="1"/>
    </xf>
    <xf numFmtId="0" fontId="30" fillId="0" borderId="1" xfId="7" quotePrefix="1" applyFont="1" applyBorder="1" applyAlignment="1">
      <alignment vertical="center" wrapText="1"/>
    </xf>
    <xf numFmtId="168" fontId="30" fillId="0" borderId="1" xfId="7" applyNumberFormat="1" applyFont="1" applyBorder="1" applyAlignment="1">
      <alignment vertical="center"/>
    </xf>
    <xf numFmtId="0" fontId="31" fillId="0" borderId="1" xfId="7" applyFont="1" applyBorder="1" applyAlignment="1">
      <alignment horizontal="center" vertical="center" wrapText="1"/>
    </xf>
    <xf numFmtId="0" fontId="31" fillId="0" borderId="1" xfId="7" quotePrefix="1" applyFont="1" applyBorder="1" applyAlignment="1">
      <alignment vertical="center" wrapText="1"/>
    </xf>
    <xf numFmtId="168" fontId="31" fillId="0" borderId="1" xfId="7" applyNumberFormat="1" applyFont="1" applyBorder="1" applyAlignment="1">
      <alignment vertical="center"/>
    </xf>
    <xf numFmtId="0" fontId="30" fillId="0" borderId="1" xfId="7" applyFont="1" applyBorder="1" applyAlignment="1">
      <alignment vertical="center" wrapText="1"/>
    </xf>
    <xf numFmtId="0" fontId="2" fillId="0" borderId="0" xfId="8"/>
    <xf numFmtId="0" fontId="31" fillId="0" borderId="0" xfId="8" applyFont="1" applyAlignment="1">
      <alignment horizontal="left"/>
    </xf>
    <xf numFmtId="0" fontId="2" fillId="0" borderId="0" xfId="8" applyAlignment="1">
      <alignment horizontal="right"/>
    </xf>
    <xf numFmtId="0" fontId="31" fillId="0" borderId="0" xfId="8" applyFont="1"/>
    <xf numFmtId="0" fontId="31" fillId="0" borderId="0" xfId="8" applyFont="1" applyAlignment="1">
      <alignment horizontal="right"/>
    </xf>
    <xf numFmtId="0" fontId="31" fillId="0" borderId="3" xfId="8" applyFont="1" applyBorder="1" applyAlignment="1">
      <alignment horizontal="center" vertical="top" wrapText="1"/>
    </xf>
    <xf numFmtId="0" fontId="31" fillId="0" borderId="40" xfId="8" applyFont="1" applyBorder="1" applyAlignment="1">
      <alignment horizontal="center" vertical="top" wrapText="1"/>
    </xf>
    <xf numFmtId="0" fontId="31" fillId="0" borderId="35" xfId="8" applyFont="1" applyBorder="1" applyAlignment="1">
      <alignment horizontal="center" vertical="top" wrapText="1"/>
    </xf>
    <xf numFmtId="0" fontId="31" fillId="0" borderId="51" xfId="8" applyFont="1" applyBorder="1" applyAlignment="1">
      <alignment horizontal="center" vertical="top" wrapText="1"/>
    </xf>
    <xf numFmtId="0" fontId="30" fillId="0" borderId="3" xfId="8" applyFont="1" applyBorder="1" applyAlignment="1">
      <alignment horizontal="center" vertical="center"/>
    </xf>
    <xf numFmtId="0" fontId="30" fillId="0" borderId="3" xfId="8" quotePrefix="1" applyFont="1" applyBorder="1" applyAlignment="1">
      <alignment horizontal="centerContinuous" vertical="center" wrapText="1"/>
    </xf>
    <xf numFmtId="0" fontId="30" fillId="0" borderId="40" xfId="8" applyFont="1" applyBorder="1" applyAlignment="1">
      <alignment horizontal="centerContinuous" vertical="center"/>
    </xf>
    <xf numFmtId="168" fontId="30" fillId="0" borderId="40" xfId="8" applyNumberFormat="1" applyFont="1" applyBorder="1" applyAlignment="1">
      <alignment horizontal="center" vertical="center"/>
    </xf>
    <xf numFmtId="0" fontId="31" fillId="0" borderId="35" xfId="8" applyFont="1" applyBorder="1" applyAlignment="1">
      <alignment horizontal="center" vertical="center"/>
    </xf>
    <xf numFmtId="0" fontId="31" fillId="0" borderId="35" xfId="8" applyFont="1" applyBorder="1" applyAlignment="1">
      <alignment horizontal="centerContinuous" vertical="center" wrapText="1"/>
    </xf>
    <xf numFmtId="0" fontId="31" fillId="0" borderId="51" xfId="8" applyFont="1" applyBorder="1" applyAlignment="1">
      <alignment horizontal="centerContinuous" vertical="center"/>
    </xf>
    <xf numFmtId="168" fontId="31" fillId="0" borderId="51" xfId="8" applyNumberFormat="1" applyFont="1" applyBorder="1" applyAlignment="1">
      <alignment horizontal="center" vertical="center"/>
    </xf>
    <xf numFmtId="0" fontId="31" fillId="0" borderId="3" xfId="8" applyFont="1" applyBorder="1" applyAlignment="1">
      <alignment horizontal="center" vertical="center"/>
    </xf>
    <xf numFmtId="0" fontId="31" fillId="0" borderId="3" xfId="8" applyFont="1" applyBorder="1" applyAlignment="1">
      <alignment horizontal="centerContinuous" vertical="center" wrapText="1"/>
    </xf>
    <xf numFmtId="0" fontId="31" fillId="0" borderId="40" xfId="8" applyFont="1" applyBorder="1" applyAlignment="1">
      <alignment horizontal="centerContinuous" vertical="center"/>
    </xf>
    <xf numFmtId="168" fontId="31" fillId="0" borderId="40" xfId="8" applyNumberFormat="1" applyFont="1" applyBorder="1" applyAlignment="1">
      <alignment horizontal="center" vertical="center"/>
    </xf>
    <xf numFmtId="0" fontId="30" fillId="0" borderId="3" xfId="8" applyFont="1" applyBorder="1" applyAlignment="1">
      <alignment horizontal="center"/>
    </xf>
    <xf numFmtId="0" fontId="30" fillId="0" borderId="3" xfId="8" applyFont="1" applyBorder="1" applyAlignment="1">
      <alignment horizontal="left" vertical="center"/>
    </xf>
    <xf numFmtId="168" fontId="30" fillId="0" borderId="40" xfId="8" applyNumberFormat="1" applyFont="1" applyBorder="1" applyAlignment="1">
      <alignment horizontal="center"/>
    </xf>
    <xf numFmtId="0" fontId="31" fillId="0" borderId="1" xfId="8" applyFont="1" applyBorder="1" applyAlignment="1">
      <alignment horizontal="center" vertical="top" wrapText="1"/>
    </xf>
    <xf numFmtId="0" fontId="31" fillId="0" borderId="11" xfId="8" applyFont="1" applyBorder="1" applyAlignment="1">
      <alignment horizontal="center" vertical="top" wrapText="1"/>
    </xf>
    <xf numFmtId="0" fontId="30" fillId="0" borderId="1" xfId="8" applyFont="1" applyBorder="1" applyAlignment="1">
      <alignment horizontal="centerContinuous" vertical="center"/>
    </xf>
    <xf numFmtId="0" fontId="30" fillId="0" borderId="1" xfId="8" quotePrefix="1" applyFont="1" applyBorder="1" applyAlignment="1">
      <alignment horizontal="centerContinuous" vertical="center" wrapText="1"/>
    </xf>
    <xf numFmtId="168" fontId="30" fillId="0" borderId="1" xfId="8" applyNumberFormat="1" applyFont="1" applyBorder="1" applyAlignment="1">
      <alignment horizontal="center" vertical="center"/>
    </xf>
    <xf numFmtId="0" fontId="31" fillId="0" borderId="11" xfId="8" applyFont="1" applyBorder="1" applyAlignment="1">
      <alignment horizontal="centerContinuous" vertical="center"/>
    </xf>
    <xf numFmtId="0" fontId="31" fillId="0" borderId="11" xfId="8" applyFont="1" applyBorder="1" applyAlignment="1">
      <alignment horizontal="centerContinuous" vertical="center" wrapText="1"/>
    </xf>
    <xf numFmtId="168" fontId="31" fillId="0" borderId="11" xfId="8" applyNumberFormat="1" applyFont="1" applyBorder="1" applyAlignment="1">
      <alignment horizontal="center" vertical="center"/>
    </xf>
    <xf numFmtId="0" fontId="30" fillId="0" borderId="1" xfId="8" applyFont="1" applyBorder="1" applyAlignment="1">
      <alignment horizontal="center" vertical="center"/>
    </xf>
    <xf numFmtId="0" fontId="30" fillId="0" borderId="3" xfId="8" quotePrefix="1" applyFont="1" applyBorder="1" applyAlignment="1">
      <alignment horizontal="center" vertical="center" wrapText="1"/>
    </xf>
    <xf numFmtId="0" fontId="31" fillId="0" borderId="1" xfId="8" applyFont="1" applyBorder="1" applyAlignment="1">
      <alignment horizontal="center" vertical="center"/>
    </xf>
    <xf numFmtId="0" fontId="31" fillId="0" borderId="3" xfId="8" applyFont="1" applyBorder="1" applyAlignment="1">
      <alignment horizontal="center" vertical="center" wrapText="1"/>
    </xf>
    <xf numFmtId="168" fontId="31" fillId="0" borderId="1" xfId="8" applyNumberFormat="1" applyFont="1" applyBorder="1" applyAlignment="1">
      <alignment horizontal="center" vertical="center"/>
    </xf>
    <xf numFmtId="168" fontId="30" fillId="0" borderId="1" xfId="8" applyNumberFormat="1" applyFont="1" applyBorder="1" applyAlignment="1">
      <alignment horizontal="center"/>
    </xf>
    <xf numFmtId="0" fontId="62" fillId="0" borderId="0" xfId="8" quotePrefix="1" applyFont="1" applyAlignment="1">
      <alignment horizontal="center"/>
    </xf>
    <xf numFmtId="0" fontId="31" fillId="0" borderId="1" xfId="8" applyFont="1" applyBorder="1" applyAlignment="1">
      <alignment horizontal="center" vertical="center" wrapText="1"/>
    </xf>
    <xf numFmtId="0" fontId="31" fillId="0" borderId="1" xfId="8" quotePrefix="1" applyFont="1" applyBorder="1" applyAlignment="1">
      <alignment vertical="center" wrapText="1"/>
    </xf>
    <xf numFmtId="168" fontId="31" fillId="0" borderId="1" xfId="8" applyNumberFormat="1" applyFont="1" applyBorder="1" applyAlignment="1">
      <alignment horizontal="right" vertical="center"/>
    </xf>
    <xf numFmtId="0" fontId="13" fillId="0" borderId="0" xfId="6" applyFont="1"/>
    <xf numFmtId="0" fontId="13" fillId="0" borderId="0" xfId="8" applyFont="1"/>
    <xf numFmtId="0" fontId="9" fillId="2" borderId="0" xfId="0" applyFont="1" applyFill="1"/>
    <xf numFmtId="0" fontId="31" fillId="0" borderId="1" xfId="8" applyFont="1" applyFill="1" applyBorder="1" applyAlignment="1">
      <alignment horizontal="center" vertical="center" wrapText="1"/>
    </xf>
    <xf numFmtId="0" fontId="31" fillId="0" borderId="1" xfId="8" quotePrefix="1" applyFont="1" applyFill="1" applyBorder="1" applyAlignment="1">
      <alignment vertical="center" wrapText="1"/>
    </xf>
    <xf numFmtId="168" fontId="31" fillId="0" borderId="1" xfId="8" applyNumberFormat="1" applyFont="1" applyFill="1" applyBorder="1" applyAlignment="1">
      <alignment horizontal="right" vertical="center"/>
    </xf>
    <xf numFmtId="0" fontId="31" fillId="2" borderId="1" xfId="8" quotePrefix="1" applyFont="1" applyFill="1" applyBorder="1" applyAlignment="1">
      <alignment vertical="center" wrapText="1"/>
    </xf>
    <xf numFmtId="168" fontId="31" fillId="2" borderId="1" xfId="8" applyNumberFormat="1" applyFont="1" applyFill="1" applyBorder="1" applyAlignment="1">
      <alignment horizontal="right" vertical="center"/>
    </xf>
    <xf numFmtId="49" fontId="31" fillId="0" borderId="1" xfId="7" applyNumberFormat="1" applyFont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168" fontId="30" fillId="0" borderId="51" xfId="8" applyNumberFormat="1" applyFont="1" applyBorder="1" applyAlignment="1">
      <alignment horizontal="center" vertical="center"/>
    </xf>
    <xf numFmtId="0" fontId="31" fillId="0" borderId="1" xfId="0" applyFont="1" applyBorder="1" applyAlignment="1">
      <alignment vertical="center" wrapText="1"/>
    </xf>
    <xf numFmtId="0" fontId="31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31" fillId="0" borderId="0" xfId="9" applyFont="1"/>
    <xf numFmtId="0" fontId="13" fillId="0" borderId="0" xfId="9" applyFont="1"/>
    <xf numFmtId="0" fontId="50" fillId="0" borderId="0" xfId="9" quotePrefix="1" applyFont="1" applyAlignment="1">
      <alignment horizontal="center"/>
    </xf>
    <xf numFmtId="0" fontId="31" fillId="0" borderId="0" xfId="9" applyFont="1" applyAlignment="1">
      <alignment horizontal="right"/>
    </xf>
    <xf numFmtId="0" fontId="31" fillId="0" borderId="1" xfId="9" applyFont="1" applyBorder="1" applyAlignment="1">
      <alignment horizontal="center" vertical="center" wrapText="1"/>
    </xf>
    <xf numFmtId="0" fontId="30" fillId="0" borderId="1" xfId="9" applyFont="1" applyBorder="1" applyAlignment="1">
      <alignment horizontal="center" vertical="center" wrapText="1"/>
    </xf>
    <xf numFmtId="0" fontId="30" fillId="0" borderId="1" xfId="9" quotePrefix="1" applyFont="1" applyBorder="1" applyAlignment="1">
      <alignment vertical="center" wrapText="1"/>
    </xf>
    <xf numFmtId="169" fontId="30" fillId="0" borderId="1" xfId="9" applyNumberFormat="1" applyFont="1" applyBorder="1" applyAlignment="1">
      <alignment horizontal="right" vertical="center"/>
    </xf>
    <xf numFmtId="0" fontId="68" fillId="0" borderId="1" xfId="9" applyFont="1" applyBorder="1" applyAlignment="1">
      <alignment horizontal="center" vertical="center" wrapText="1"/>
    </xf>
    <xf numFmtId="0" fontId="68" fillId="0" borderId="1" xfId="9" quotePrefix="1" applyFont="1" applyBorder="1" applyAlignment="1">
      <alignment vertical="center" wrapText="1"/>
    </xf>
    <xf numFmtId="169" fontId="68" fillId="0" borderId="1" xfId="9" applyNumberFormat="1" applyFont="1" applyBorder="1" applyAlignment="1">
      <alignment horizontal="right" vertical="center"/>
    </xf>
    <xf numFmtId="0" fontId="31" fillId="0" borderId="1" xfId="9" quotePrefix="1" applyFont="1" applyBorder="1" applyAlignment="1">
      <alignment vertical="center" wrapText="1"/>
    </xf>
    <xf numFmtId="169" fontId="31" fillId="0" borderId="1" xfId="9" applyNumberFormat="1" applyFont="1" applyBorder="1" applyAlignment="1">
      <alignment horizontal="right" vertical="center"/>
    </xf>
    <xf numFmtId="0" fontId="30" fillId="0" borderId="1" xfId="9" applyFont="1" applyBorder="1" applyAlignment="1">
      <alignment vertical="center" wrapText="1"/>
    </xf>
    <xf numFmtId="169" fontId="31" fillId="0" borderId="0" xfId="0" applyNumberFormat="1" applyFont="1"/>
    <xf numFmtId="49" fontId="6" fillId="0" borderId="11" xfId="0" applyNumberFormat="1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49" fontId="23" fillId="0" borderId="11" xfId="0" applyNumberFormat="1" applyFont="1" applyBorder="1" applyAlignment="1">
      <alignment horizontal="center" vertical="center" wrapText="1"/>
    </xf>
    <xf numFmtId="49" fontId="23" fillId="0" borderId="25" xfId="0" applyNumberFormat="1" applyFont="1" applyBorder="1" applyAlignment="1">
      <alignment horizontal="center" vertical="center" wrapText="1"/>
    </xf>
    <xf numFmtId="49" fontId="23" fillId="0" borderId="17" xfId="0" applyNumberFormat="1" applyFont="1" applyBorder="1" applyAlignment="1">
      <alignment horizontal="center" vertical="center" wrapText="1"/>
    </xf>
    <xf numFmtId="49" fontId="23" fillId="0" borderId="24" xfId="0" applyNumberFormat="1" applyFont="1" applyBorder="1" applyAlignment="1">
      <alignment horizontal="center" vertical="center"/>
    </xf>
    <xf numFmtId="49" fontId="23" fillId="0" borderId="16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 wrapText="1"/>
    </xf>
    <xf numFmtId="49" fontId="31" fillId="2" borderId="8" xfId="0" applyNumberFormat="1" applyFont="1" applyFill="1" applyBorder="1" applyAlignment="1">
      <alignment horizontal="center" vertical="center" wrapText="1"/>
    </xf>
    <xf numFmtId="49" fontId="31" fillId="2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1" xfId="0" quotePrefix="1" applyFont="1" applyFill="1" applyBorder="1" applyAlignment="1">
      <alignment vertical="center" wrapText="1"/>
    </xf>
    <xf numFmtId="49" fontId="31" fillId="2" borderId="1" xfId="0" quotePrefix="1" applyNumberFormat="1" applyFont="1" applyFill="1" applyBorder="1" applyAlignment="1">
      <alignment vertical="top" wrapText="1"/>
    </xf>
    <xf numFmtId="0" fontId="21" fillId="0" borderId="8" xfId="0" applyFont="1" applyBorder="1" applyAlignment="1">
      <alignment horizontal="center" vertical="center"/>
    </xf>
    <xf numFmtId="3" fontId="21" fillId="0" borderId="3" xfId="0" applyNumberFormat="1" applyFont="1" applyBorder="1" applyAlignment="1">
      <alignment horizontal="center" wrapText="1"/>
    </xf>
    <xf numFmtId="49" fontId="13" fillId="0" borderId="8" xfId="0" applyNumberFormat="1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wrapText="1"/>
    </xf>
    <xf numFmtId="3" fontId="21" fillId="0" borderId="36" xfId="0" applyNumberFormat="1" applyFont="1" applyBorder="1" applyAlignment="1">
      <alignment horizontal="center" wrapText="1"/>
    </xf>
    <xf numFmtId="3" fontId="13" fillId="0" borderId="1" xfId="0" applyNumberFormat="1" applyFont="1" applyBorder="1" applyAlignment="1">
      <alignment horizontal="center" wrapText="1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170" fontId="13" fillId="0" borderId="1" xfId="10" applyNumberFormat="1" applyFont="1" applyBorder="1" applyAlignment="1">
      <alignment horizontal="right" vertical="center" wrapText="1"/>
    </xf>
    <xf numFmtId="0" fontId="42" fillId="0" borderId="1" xfId="7" applyFont="1" applyBorder="1" applyAlignment="1">
      <alignment horizontal="center" vertical="center" wrapText="1"/>
    </xf>
    <xf numFmtId="0" fontId="42" fillId="0" borderId="1" xfId="7" quotePrefix="1" applyFont="1" applyBorder="1" applyAlignment="1">
      <alignment vertical="center" wrapText="1"/>
    </xf>
    <xf numFmtId="168" fontId="42" fillId="0" borderId="1" xfId="7" applyNumberFormat="1" applyFont="1" applyBorder="1" applyAlignment="1">
      <alignment vertical="center"/>
    </xf>
    <xf numFmtId="0" fontId="31" fillId="0" borderId="11" xfId="8" applyFont="1" applyBorder="1" applyAlignment="1">
      <alignment horizontal="center" vertical="center" wrapText="1"/>
    </xf>
    <xf numFmtId="0" fontId="31" fillId="0" borderId="11" xfId="8" quotePrefix="1" applyFont="1" applyBorder="1" applyAlignment="1">
      <alignment vertical="center" wrapText="1"/>
    </xf>
    <xf numFmtId="168" fontId="31" fillId="0" borderId="11" xfId="8" applyNumberFormat="1" applyFont="1" applyBorder="1" applyAlignment="1">
      <alignment horizontal="right" vertical="center"/>
    </xf>
    <xf numFmtId="0" fontId="30" fillId="0" borderId="13" xfId="8" applyFont="1" applyBorder="1" applyAlignment="1">
      <alignment horizontal="center" vertical="center" wrapText="1"/>
    </xf>
    <xf numFmtId="0" fontId="30" fillId="0" borderId="14" xfId="8" applyFont="1" applyBorder="1" applyAlignment="1">
      <alignment horizontal="center" vertical="center" wrapText="1"/>
    </xf>
    <xf numFmtId="0" fontId="30" fillId="0" borderId="14" xfId="8" applyFont="1" applyBorder="1" applyAlignment="1">
      <alignment vertical="center" wrapText="1"/>
    </xf>
    <xf numFmtId="168" fontId="30" fillId="0" borderId="14" xfId="8" applyNumberFormat="1" applyFont="1" applyBorder="1" applyAlignment="1">
      <alignment horizontal="right" vertical="center"/>
    </xf>
    <xf numFmtId="168" fontId="30" fillId="0" borderId="15" xfId="8" applyNumberFormat="1" applyFont="1" applyBorder="1" applyAlignment="1">
      <alignment horizontal="right" vertical="center"/>
    </xf>
    <xf numFmtId="0" fontId="31" fillId="0" borderId="8" xfId="8" applyFont="1" applyBorder="1" applyAlignment="1">
      <alignment horizontal="center" vertical="center" wrapText="1"/>
    </xf>
    <xf numFmtId="0" fontId="31" fillId="0" borderId="8" xfId="8" applyFont="1" applyFill="1" applyBorder="1" applyAlignment="1">
      <alignment horizontal="center" vertical="center" wrapText="1"/>
    </xf>
    <xf numFmtId="168" fontId="31" fillId="0" borderId="9" xfId="8" applyNumberFormat="1" applyFont="1" applyFill="1" applyBorder="1" applyAlignment="1">
      <alignment horizontal="right" vertical="center"/>
    </xf>
    <xf numFmtId="168" fontId="31" fillId="0" borderId="9" xfId="8" applyNumberFormat="1" applyFont="1" applyBorder="1" applyAlignment="1">
      <alignment horizontal="right" vertical="center"/>
    </xf>
    <xf numFmtId="0" fontId="31" fillId="0" borderId="10" xfId="8" applyFont="1" applyBorder="1" applyAlignment="1">
      <alignment horizontal="center" vertical="center" wrapText="1"/>
    </xf>
    <xf numFmtId="168" fontId="31" fillId="0" borderId="12" xfId="8" applyNumberFormat="1" applyFont="1" applyBorder="1" applyAlignment="1">
      <alignment horizontal="right" vertical="center"/>
    </xf>
    <xf numFmtId="0" fontId="42" fillId="0" borderId="16" xfId="8" applyFont="1" applyBorder="1" applyAlignment="1">
      <alignment horizontal="center" vertical="center" wrapText="1"/>
    </xf>
    <xf numFmtId="0" fontId="42" fillId="0" borderId="17" xfId="8" applyFont="1" applyBorder="1" applyAlignment="1">
      <alignment horizontal="center" vertical="center" wrapText="1"/>
    </xf>
    <xf numFmtId="0" fontId="42" fillId="0" borderId="17" xfId="8" quotePrefix="1" applyFont="1" applyBorder="1" applyAlignment="1">
      <alignment vertical="center" wrapText="1"/>
    </xf>
    <xf numFmtId="168" fontId="42" fillId="0" borderId="17" xfId="8" applyNumberFormat="1" applyFont="1" applyBorder="1" applyAlignment="1">
      <alignment horizontal="right" vertical="center"/>
    </xf>
    <xf numFmtId="168" fontId="42" fillId="0" borderId="18" xfId="8" applyNumberFormat="1" applyFont="1" applyBorder="1" applyAlignment="1">
      <alignment horizontal="right" vertical="center"/>
    </xf>
    <xf numFmtId="0" fontId="30" fillId="0" borderId="14" xfId="8" quotePrefix="1" applyFont="1" applyBorder="1" applyAlignment="1">
      <alignment vertical="center" wrapText="1"/>
    </xf>
    <xf numFmtId="0" fontId="31" fillId="0" borderId="10" xfId="8" applyFont="1" applyFill="1" applyBorder="1" applyAlignment="1">
      <alignment horizontal="center" vertical="center" wrapText="1"/>
    </xf>
    <xf numFmtId="0" fontId="31" fillId="0" borderId="11" xfId="8" applyFont="1" applyFill="1" applyBorder="1" applyAlignment="1">
      <alignment horizontal="center" vertical="center" wrapText="1"/>
    </xf>
    <xf numFmtId="0" fontId="31" fillId="0" borderId="11" xfId="8" quotePrefix="1" applyFont="1" applyFill="1" applyBorder="1" applyAlignment="1">
      <alignment vertical="center" wrapText="1"/>
    </xf>
    <xf numFmtId="0" fontId="31" fillId="2" borderId="11" xfId="8" quotePrefix="1" applyFont="1" applyFill="1" applyBorder="1" applyAlignment="1">
      <alignment vertical="center" wrapText="1"/>
    </xf>
    <xf numFmtId="168" fontId="31" fillId="0" borderId="11" xfId="8" applyNumberFormat="1" applyFont="1" applyFill="1" applyBorder="1" applyAlignment="1">
      <alignment horizontal="right" vertical="center"/>
    </xf>
    <xf numFmtId="168" fontId="31" fillId="0" borderId="12" xfId="8" applyNumberFormat="1" applyFont="1" applyFill="1" applyBorder="1" applyAlignment="1">
      <alignment horizontal="right" vertical="center"/>
    </xf>
    <xf numFmtId="0" fontId="63" fillId="0" borderId="20" xfId="8" applyFont="1" applyBorder="1" applyAlignment="1">
      <alignment horizontal="center" vertical="center" wrapText="1"/>
    </xf>
    <xf numFmtId="0" fontId="63" fillId="0" borderId="21" xfId="8" applyFont="1" applyBorder="1" applyAlignment="1">
      <alignment horizontal="center" vertical="center" wrapText="1"/>
    </xf>
    <xf numFmtId="0" fontId="31" fillId="0" borderId="13" xfId="8" applyFont="1" applyBorder="1" applyAlignment="1">
      <alignment horizontal="center" vertical="center" wrapText="1"/>
    </xf>
    <xf numFmtId="0" fontId="31" fillId="0" borderId="14" xfId="8" applyFont="1" applyBorder="1" applyAlignment="1">
      <alignment horizontal="center" vertical="center" wrapText="1"/>
    </xf>
    <xf numFmtId="0" fontId="31" fillId="0" borderId="14" xfId="8" applyFont="1" applyBorder="1" applyAlignment="1">
      <alignment horizontal="center" vertical="center"/>
    </xf>
    <xf numFmtId="0" fontId="31" fillId="0" borderId="15" xfId="8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 vertical="center" wrapText="1"/>
    </xf>
    <xf numFmtId="9" fontId="22" fillId="0" borderId="12" xfId="0" applyNumberFormat="1" applyFont="1" applyBorder="1" applyAlignment="1">
      <alignment horizontal="right" vertical="center" wrapText="1"/>
    </xf>
    <xf numFmtId="49" fontId="18" fillId="0" borderId="13" xfId="0" applyNumberFormat="1" applyFont="1" applyBorder="1" applyAlignment="1">
      <alignment horizontal="center" vertical="center"/>
    </xf>
    <xf numFmtId="49" fontId="18" fillId="0" borderId="14" xfId="0" applyNumberFormat="1" applyFont="1" applyBorder="1" applyAlignment="1">
      <alignment horizontal="center" vertical="center"/>
    </xf>
    <xf numFmtId="49" fontId="21" fillId="0" borderId="14" xfId="0" quotePrefix="1" applyNumberFormat="1" applyFont="1" applyBorder="1" applyAlignment="1">
      <alignment vertical="center" wrapText="1"/>
    </xf>
    <xf numFmtId="0" fontId="18" fillId="3" borderId="14" xfId="0" applyFont="1" applyFill="1" applyBorder="1" applyAlignment="1">
      <alignment horizontal="left" vertical="center"/>
    </xf>
    <xf numFmtId="0" fontId="18" fillId="3" borderId="14" xfId="0" applyFont="1" applyFill="1" applyBorder="1" applyAlignment="1">
      <alignment horizontal="right" vertical="center" wrapText="1"/>
    </xf>
    <xf numFmtId="165" fontId="18" fillId="3" borderId="14" xfId="1" applyNumberFormat="1" applyFont="1" applyFill="1" applyBorder="1" applyAlignment="1">
      <alignment horizontal="right" vertical="center" wrapText="1"/>
    </xf>
    <xf numFmtId="9" fontId="18" fillId="3" borderId="15" xfId="0" applyNumberFormat="1" applyFont="1" applyFill="1" applyBorder="1" applyAlignment="1">
      <alignment horizontal="right" vertical="center" wrapText="1"/>
    </xf>
    <xf numFmtId="49" fontId="22" fillId="2" borderId="16" xfId="0" applyNumberFormat="1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left" vertical="center" wrapText="1"/>
    </xf>
    <xf numFmtId="0" fontId="44" fillId="0" borderId="17" xfId="0" applyFont="1" applyBorder="1" applyAlignment="1">
      <alignment vertical="center" wrapText="1"/>
    </xf>
    <xf numFmtId="49" fontId="23" fillId="2" borderId="17" xfId="0" applyNumberFormat="1" applyFont="1" applyFill="1" applyBorder="1" applyAlignment="1">
      <alignment horizontal="center" vertical="center" wrapText="1"/>
    </xf>
    <xf numFmtId="3" fontId="22" fillId="2" borderId="17" xfId="0" applyNumberFormat="1" applyFont="1" applyFill="1" applyBorder="1" applyAlignment="1">
      <alignment horizontal="right" vertical="center" wrapText="1"/>
    </xf>
    <xf numFmtId="3" fontId="22" fillId="2" borderId="17" xfId="0" applyNumberFormat="1" applyFont="1" applyFill="1" applyBorder="1" applyAlignment="1">
      <alignment horizontal="right" vertical="center"/>
    </xf>
    <xf numFmtId="9" fontId="22" fillId="2" borderId="17" xfId="0" applyNumberFormat="1" applyFont="1" applyFill="1" applyBorder="1" applyAlignment="1">
      <alignment horizontal="right" vertical="center" wrapText="1"/>
    </xf>
    <xf numFmtId="3" fontId="23" fillId="2" borderId="17" xfId="0" applyNumberFormat="1" applyFont="1" applyFill="1" applyBorder="1" applyAlignment="1">
      <alignment horizontal="right" vertical="center"/>
    </xf>
    <xf numFmtId="9" fontId="22" fillId="2" borderId="18" xfId="0" applyNumberFormat="1" applyFont="1" applyFill="1" applyBorder="1" applyAlignment="1">
      <alignment horizontal="right" vertical="center"/>
    </xf>
    <xf numFmtId="49" fontId="18" fillId="2" borderId="13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0" fontId="45" fillId="0" borderId="14" xfId="0" applyFont="1" applyBorder="1" applyAlignment="1">
      <alignment vertical="center" wrapText="1"/>
    </xf>
    <xf numFmtId="3" fontId="46" fillId="2" borderId="14" xfId="0" applyNumberFormat="1" applyFont="1" applyFill="1" applyBorder="1" applyAlignment="1">
      <alignment horizontal="right" vertical="center" wrapText="1"/>
    </xf>
    <xf numFmtId="3" fontId="46" fillId="2" borderId="14" xfId="0" applyNumberFormat="1" applyFont="1" applyFill="1" applyBorder="1" applyAlignment="1">
      <alignment horizontal="right" vertical="center"/>
    </xf>
    <xf numFmtId="9" fontId="46" fillId="2" borderId="14" xfId="0" applyNumberFormat="1" applyFont="1" applyFill="1" applyBorder="1" applyAlignment="1">
      <alignment horizontal="right" vertical="center" wrapText="1"/>
    </xf>
    <xf numFmtId="9" fontId="46" fillId="2" borderId="15" xfId="0" applyNumberFormat="1" applyFont="1" applyFill="1" applyBorder="1" applyAlignment="1">
      <alignment horizontal="right" vertical="center"/>
    </xf>
    <xf numFmtId="0" fontId="23" fillId="3" borderId="25" xfId="0" applyFont="1" applyFill="1" applyBorder="1" applyAlignment="1">
      <alignment horizontal="left" vertical="center" wrapText="1"/>
    </xf>
    <xf numFmtId="0" fontId="44" fillId="0" borderId="11" xfId="0" applyFont="1" applyBorder="1" applyAlignment="1">
      <alignment vertical="center" wrapText="1"/>
    </xf>
    <xf numFmtId="49" fontId="41" fillId="0" borderId="17" xfId="0" applyNumberFormat="1" applyFont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left" vertical="center" wrapText="1"/>
    </xf>
    <xf numFmtId="0" fontId="47" fillId="0" borderId="17" xfId="0" applyFont="1" applyBorder="1" applyAlignment="1">
      <alignment vertical="center" wrapText="1"/>
    </xf>
    <xf numFmtId="49" fontId="22" fillId="2" borderId="17" xfId="0" applyNumberFormat="1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vertical="center" wrapText="1"/>
    </xf>
    <xf numFmtId="0" fontId="18" fillId="3" borderId="17" xfId="0" applyFont="1" applyFill="1" applyBorder="1" applyAlignment="1">
      <alignment horizontal="center" vertical="center" wrapText="1"/>
    </xf>
    <xf numFmtId="3" fontId="22" fillId="3" borderId="17" xfId="0" applyNumberFormat="1" applyFont="1" applyFill="1" applyBorder="1" applyAlignment="1">
      <alignment horizontal="right" vertical="center" wrapText="1"/>
    </xf>
    <xf numFmtId="9" fontId="22" fillId="3" borderId="18" xfId="0" applyNumberFormat="1" applyFont="1" applyFill="1" applyBorder="1" applyAlignment="1">
      <alignment horizontal="right" vertical="center" wrapText="1"/>
    </xf>
    <xf numFmtId="49" fontId="18" fillId="0" borderId="31" xfId="0" applyNumberFormat="1" applyFont="1" applyBorder="1" applyAlignment="1">
      <alignment horizontal="center" vertical="center"/>
    </xf>
    <xf numFmtId="49" fontId="18" fillId="0" borderId="32" xfId="0" applyNumberFormat="1" applyFont="1" applyBorder="1" applyAlignment="1">
      <alignment horizontal="center" vertical="center"/>
    </xf>
    <xf numFmtId="0" fontId="21" fillId="0" borderId="14" xfId="0" quotePrefix="1" applyFont="1" applyBorder="1" applyAlignment="1">
      <alignment vertical="center" wrapText="1"/>
    </xf>
    <xf numFmtId="3" fontId="18" fillId="3" borderId="14" xfId="0" applyNumberFormat="1" applyFont="1" applyFill="1" applyBorder="1" applyAlignment="1">
      <alignment horizontal="right" vertical="center" wrapText="1"/>
    </xf>
    <xf numFmtId="3" fontId="18" fillId="3" borderId="32" xfId="0" applyNumberFormat="1" applyFont="1" applyFill="1" applyBorder="1" applyAlignment="1">
      <alignment horizontal="right" vertical="center" wrapText="1"/>
    </xf>
    <xf numFmtId="165" fontId="18" fillId="2" borderId="32" xfId="0" applyNumberFormat="1" applyFont="1" applyFill="1" applyBorder="1" applyAlignment="1">
      <alignment horizontal="right" vertical="center" wrapText="1"/>
    </xf>
    <xf numFmtId="0" fontId="23" fillId="0" borderId="25" xfId="0" applyFont="1" applyBorder="1" applyAlignment="1">
      <alignment vertical="center" wrapText="1"/>
    </xf>
    <xf numFmtId="0" fontId="21" fillId="0" borderId="0" xfId="0" applyFont="1" applyAlignment="1">
      <alignment horizontal="center" wrapText="1"/>
    </xf>
    <xf numFmtId="0" fontId="13" fillId="0" borderId="0" xfId="0" applyFont="1" applyAlignment="1">
      <alignment horizontal="left" vertical="center"/>
    </xf>
    <xf numFmtId="0" fontId="30" fillId="0" borderId="0" xfId="9" applyFont="1" applyAlignment="1">
      <alignment horizontal="center"/>
    </xf>
    <xf numFmtId="0" fontId="31" fillId="0" borderId="0" xfId="9" applyFont="1" applyAlignment="1">
      <alignment horizontal="center"/>
    </xf>
    <xf numFmtId="0" fontId="31" fillId="0" borderId="1" xfId="9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0" fontId="42" fillId="0" borderId="0" xfId="6" applyFont="1" applyAlignment="1">
      <alignment horizontal="center"/>
    </xf>
    <xf numFmtId="0" fontId="30" fillId="0" borderId="3" xfId="6" applyFont="1" applyBorder="1" applyAlignment="1">
      <alignment horizontal="center" vertical="center"/>
    </xf>
    <xf numFmtId="0" fontId="31" fillId="0" borderId="4" xfId="6" applyFont="1" applyBorder="1"/>
    <xf numFmtId="0" fontId="31" fillId="0" borderId="40" xfId="6" applyFont="1" applyBorder="1"/>
    <xf numFmtId="0" fontId="30" fillId="0" borderId="0" xfId="6" applyFont="1" applyAlignment="1">
      <alignment horizontal="center"/>
    </xf>
    <xf numFmtId="0" fontId="31" fillId="0" borderId="0" xfId="6" applyFont="1" applyAlignment="1">
      <alignment horizontal="center"/>
    </xf>
    <xf numFmtId="0" fontId="31" fillId="0" borderId="1" xfId="6" applyFont="1" applyBorder="1" applyAlignment="1">
      <alignment horizontal="center" vertical="center" wrapText="1"/>
    </xf>
    <xf numFmtId="0" fontId="52" fillId="0" borderId="0" xfId="7" applyFont="1" applyAlignment="1">
      <alignment horizontal="center"/>
    </xf>
    <xf numFmtId="0" fontId="3" fillId="0" borderId="1" xfId="7" applyBorder="1" applyAlignment="1">
      <alignment horizontal="center" vertical="center" wrapText="1"/>
    </xf>
    <xf numFmtId="0" fontId="5" fillId="0" borderId="0" xfId="7" applyFont="1" applyAlignment="1">
      <alignment horizontal="center"/>
    </xf>
    <xf numFmtId="0" fontId="6" fillId="0" borderId="0" xfId="7" applyFont="1" applyAlignment="1">
      <alignment horizontal="center"/>
    </xf>
    <xf numFmtId="0" fontId="51" fillId="0" borderId="1" xfId="7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56" fillId="0" borderId="41" xfId="0" applyFont="1" applyBorder="1" applyAlignment="1">
      <alignment horizontal="center" vertical="center" textRotation="90" wrapText="1"/>
    </xf>
    <xf numFmtId="0" fontId="56" fillId="0" borderId="45" xfId="0" applyFont="1" applyBorder="1" applyAlignment="1">
      <alignment horizontal="center" vertical="center" textRotation="90" wrapText="1"/>
    </xf>
    <xf numFmtId="0" fontId="56" fillId="0" borderId="31" xfId="0" applyFont="1" applyBorder="1" applyAlignment="1">
      <alignment horizontal="center" vertical="center" wrapText="1"/>
    </xf>
    <xf numFmtId="0" fontId="56" fillId="0" borderId="43" xfId="0" applyFont="1" applyBorder="1" applyAlignment="1">
      <alignment horizontal="center" vertical="center" wrapText="1"/>
    </xf>
    <xf numFmtId="0" fontId="56" fillId="0" borderId="44" xfId="0" applyFont="1" applyBorder="1" applyAlignment="1">
      <alignment horizontal="center" vertical="center" textRotation="90" wrapText="1"/>
    </xf>
    <xf numFmtId="2" fontId="56" fillId="0" borderId="41" xfId="0" applyNumberFormat="1" applyFont="1" applyBorder="1" applyAlignment="1">
      <alignment horizontal="center" vertical="center" wrapText="1"/>
    </xf>
    <xf numFmtId="2" fontId="56" fillId="0" borderId="44" xfId="0" applyNumberFormat="1" applyFont="1" applyBorder="1" applyAlignment="1">
      <alignment horizontal="center" vertical="center" wrapText="1"/>
    </xf>
    <xf numFmtId="2" fontId="56" fillId="0" borderId="45" xfId="0" applyNumberFormat="1" applyFont="1" applyBorder="1" applyAlignment="1">
      <alignment horizontal="center" vertical="center" wrapText="1"/>
    </xf>
    <xf numFmtId="0" fontId="56" fillId="0" borderId="42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1" fontId="55" fillId="0" borderId="0" xfId="0" quotePrefix="1" applyNumberFormat="1" applyFont="1" applyAlignment="1">
      <alignment horizontal="left"/>
    </xf>
    <xf numFmtId="0" fontId="21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52" fillId="0" borderId="0" xfId="8" applyFont="1" applyAlignment="1">
      <alignment horizontal="center"/>
    </xf>
    <xf numFmtId="0" fontId="31" fillId="0" borderId="3" xfId="8" applyFont="1" applyBorder="1" applyAlignment="1">
      <alignment horizontal="center" vertical="top" wrapText="1"/>
    </xf>
    <xf numFmtId="0" fontId="31" fillId="0" borderId="40" xfId="8" applyFont="1" applyBorder="1" applyAlignment="1">
      <alignment horizontal="center" vertical="top" wrapText="1"/>
    </xf>
    <xf numFmtId="0" fontId="31" fillId="0" borderId="35" xfId="8" applyFont="1" applyBorder="1" applyAlignment="1">
      <alignment horizontal="center" vertical="top" wrapText="1"/>
    </xf>
    <xf numFmtId="0" fontId="31" fillId="0" borderId="51" xfId="8" applyFont="1" applyBorder="1" applyAlignment="1">
      <alignment horizontal="center" vertical="top" wrapText="1"/>
    </xf>
    <xf numFmtId="0" fontId="30" fillId="0" borderId="11" xfId="8" applyFont="1" applyBorder="1" applyAlignment="1">
      <alignment horizontal="center"/>
    </xf>
    <xf numFmtId="0" fontId="31" fillId="0" borderId="11" xfId="8" applyFont="1" applyBorder="1" applyAlignment="1">
      <alignment horizontal="center"/>
    </xf>
    <xf numFmtId="0" fontId="30" fillId="0" borderId="1" xfId="8" applyFont="1" applyBorder="1" applyAlignment="1">
      <alignment horizontal="center"/>
    </xf>
    <xf numFmtId="0" fontId="31" fillId="0" borderId="1" xfId="8" applyFont="1" applyBorder="1" applyAlignment="1">
      <alignment horizontal="center"/>
    </xf>
    <xf numFmtId="0" fontId="30" fillId="0" borderId="3" xfId="0" applyFont="1" applyBorder="1" applyAlignment="1">
      <alignment horizontal="center" vertical="center" wrapText="1"/>
    </xf>
    <xf numFmtId="0" fontId="30" fillId="0" borderId="40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0" xfId="0" applyFont="1" applyBorder="1" applyAlignment="1">
      <alignment horizontal="left" vertical="center" wrapText="1"/>
    </xf>
    <xf numFmtId="0" fontId="31" fillId="0" borderId="0" xfId="8" applyFont="1" applyAlignment="1">
      <alignment horizontal="left"/>
    </xf>
    <xf numFmtId="0" fontId="2" fillId="0" borderId="0" xfId="8" applyAlignment="1">
      <alignment horizontal="right"/>
    </xf>
    <xf numFmtId="0" fontId="2" fillId="0" borderId="0" xfId="8"/>
    <xf numFmtId="0" fontId="30" fillId="0" borderId="0" xfId="8" applyFont="1" applyAlignment="1">
      <alignment horizontal="center"/>
    </xf>
    <xf numFmtId="0" fontId="31" fillId="0" borderId="0" xfId="8" applyFont="1" applyAlignment="1">
      <alignment horizontal="center"/>
    </xf>
    <xf numFmtId="0" fontId="50" fillId="0" borderId="0" xfId="8" quotePrefix="1" applyFont="1" applyAlignment="1">
      <alignment horizontal="center"/>
    </xf>
    <xf numFmtId="0" fontId="13" fillId="0" borderId="3" xfId="0" applyFont="1" applyBorder="1" applyAlignment="1">
      <alignment horizontal="center" wrapText="1"/>
    </xf>
    <xf numFmtId="0" fontId="13" fillId="0" borderId="40" xfId="0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49" fontId="17" fillId="0" borderId="20" xfId="0" applyNumberFormat="1" applyFont="1" applyBorder="1" applyAlignment="1">
      <alignment horizontal="center" vertical="center" wrapText="1"/>
    </xf>
    <xf numFmtId="9" fontId="17" fillId="0" borderId="6" xfId="0" applyNumberFormat="1" applyFont="1" applyBorder="1" applyAlignment="1">
      <alignment horizontal="center" vertical="center" wrapText="1"/>
    </xf>
    <xf numFmtId="9" fontId="17" fillId="0" borderId="20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 wrapText="1"/>
    </xf>
    <xf numFmtId="49" fontId="13" fillId="0" borderId="15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66" fillId="0" borderId="0" xfId="0" applyFont="1" applyAlignment="1">
      <alignment horizontal="left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49" fontId="17" fillId="0" borderId="19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64" fillId="0" borderId="0" xfId="0" applyFont="1" applyAlignment="1">
      <alignment horizontal="left" vertical="center" wrapText="1"/>
    </xf>
    <xf numFmtId="0" fontId="65" fillId="0" borderId="0" xfId="0" applyFont="1" applyAlignment="1">
      <alignment horizontal="center" vertical="center" wrapText="1"/>
    </xf>
    <xf numFmtId="0" fontId="5" fillId="0" borderId="0" xfId="8" applyFont="1" applyAlignment="1">
      <alignment horizontal="center"/>
    </xf>
    <xf numFmtId="0" fontId="6" fillId="0" borderId="0" xfId="8" applyFont="1" applyAlignment="1">
      <alignment horizontal="center"/>
    </xf>
    <xf numFmtId="0" fontId="63" fillId="0" borderId="5" xfId="8" applyFont="1" applyBorder="1" applyAlignment="1">
      <alignment horizontal="center" vertical="center" wrapText="1"/>
    </xf>
    <xf numFmtId="0" fontId="63" fillId="0" borderId="19" xfId="8" applyFont="1" applyBorder="1" applyAlignment="1">
      <alignment horizontal="center" vertical="center" wrapText="1"/>
    </xf>
    <xf numFmtId="0" fontId="63" fillId="0" borderId="6" xfId="8" applyFont="1" applyBorder="1" applyAlignment="1">
      <alignment horizontal="center" vertical="center" wrapText="1"/>
    </xf>
    <xf numFmtId="0" fontId="63" fillId="0" borderId="20" xfId="8" applyFont="1" applyBorder="1" applyAlignment="1">
      <alignment horizontal="center" vertical="center" wrapText="1"/>
    </xf>
    <xf numFmtId="0" fontId="63" fillId="0" borderId="7" xfId="8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49" fontId="9" fillId="0" borderId="30" xfId="0" applyNumberFormat="1" applyFont="1" applyBorder="1" applyAlignment="1">
      <alignment horizontal="center" vertical="center" wrapText="1"/>
    </xf>
    <xf numFmtId="49" fontId="9" fillId="0" borderId="23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49" fontId="9" fillId="0" borderId="29" xfId="0" applyNumberFormat="1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9" fontId="9" fillId="0" borderId="6" xfId="0" applyNumberFormat="1" applyFont="1" applyBorder="1" applyAlignment="1">
      <alignment horizontal="center" vertical="center" wrapText="1"/>
    </xf>
    <xf numFmtId="9" fontId="9" fillId="0" borderId="2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49" fontId="23" fillId="0" borderId="11" xfId="0" applyNumberFormat="1" applyFont="1" applyBorder="1" applyAlignment="1">
      <alignment horizontal="center" vertical="center" wrapText="1"/>
    </xf>
    <xf numFmtId="0" fontId="48" fillId="0" borderId="17" xfId="0" applyFont="1" applyBorder="1"/>
    <xf numFmtId="0" fontId="23" fillId="0" borderId="11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9" fontId="9" fillId="0" borderId="7" xfId="0" applyNumberFormat="1" applyFont="1" applyBorder="1" applyAlignment="1">
      <alignment horizontal="center" vertical="center" wrapText="1"/>
    </xf>
    <xf numFmtId="9" fontId="9" fillId="0" borderId="21" xfId="0" applyNumberFormat="1" applyFon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/>
    </xf>
    <xf numFmtId="0" fontId="48" fillId="0" borderId="16" xfId="0" applyFont="1" applyBorder="1"/>
    <xf numFmtId="3" fontId="13" fillId="0" borderId="11" xfId="0" quotePrefix="1" applyNumberFormat="1" applyFont="1" applyBorder="1" applyAlignment="1">
      <alignment horizontal="center" vertical="center" wrapText="1"/>
    </xf>
    <xf numFmtId="0" fontId="49" fillId="0" borderId="17" xfId="0" applyFont="1" applyBorder="1"/>
    <xf numFmtId="3" fontId="13" fillId="0" borderId="11" xfId="0" applyNumberFormat="1" applyFont="1" applyBorder="1" applyAlignment="1">
      <alignment horizontal="center" vertical="center" wrapText="1"/>
    </xf>
    <xf numFmtId="3" fontId="13" fillId="0" borderId="17" xfId="0" applyNumberFormat="1" applyFont="1" applyBorder="1" applyAlignment="1">
      <alignment horizontal="center" vertical="center" wrapText="1"/>
    </xf>
    <xf numFmtId="49" fontId="23" fillId="0" borderId="25" xfId="0" applyNumberFormat="1" applyFont="1" applyBorder="1" applyAlignment="1">
      <alignment horizontal="center" vertical="center" wrapText="1"/>
    </xf>
    <xf numFmtId="49" fontId="23" fillId="0" borderId="17" xfId="0" applyNumberFormat="1" applyFont="1" applyBorder="1" applyAlignment="1">
      <alignment horizontal="center" vertical="center" wrapText="1"/>
    </xf>
    <xf numFmtId="49" fontId="23" fillId="0" borderId="24" xfId="0" applyNumberFormat="1" applyFont="1" applyBorder="1" applyAlignment="1">
      <alignment horizontal="center" vertical="center"/>
    </xf>
    <xf numFmtId="49" fontId="23" fillId="0" borderId="16" xfId="0" applyNumberFormat="1" applyFont="1" applyBorder="1" applyAlignment="1">
      <alignment horizontal="center" vertical="center"/>
    </xf>
    <xf numFmtId="3" fontId="13" fillId="0" borderId="25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10" fillId="0" borderId="29" xfId="0" applyNumberFormat="1" applyFont="1" applyBorder="1" applyAlignment="1">
      <alignment horizontal="center" vertical="center" wrapText="1"/>
    </xf>
    <xf numFmtId="49" fontId="10" fillId="0" borderId="22" xfId="0" applyNumberFormat="1" applyFont="1" applyBorder="1" applyAlignment="1">
      <alignment horizontal="center" vertical="center" wrapText="1"/>
    </xf>
    <xf numFmtId="49" fontId="10" fillId="0" borderId="34" xfId="0" applyNumberFormat="1" applyFont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49" fontId="10" fillId="0" borderId="30" xfId="0" applyNumberFormat="1" applyFont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49" fontId="9" fillId="0" borderId="29" xfId="0" applyNumberFormat="1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center" vertical="center"/>
    </xf>
    <xf numFmtId="1" fontId="9" fillId="0" borderId="30" xfId="0" applyNumberFormat="1" applyFont="1" applyBorder="1" applyAlignment="1">
      <alignment horizontal="center" vertical="center"/>
    </xf>
    <xf numFmtId="1" fontId="9" fillId="0" borderId="25" xfId="0" applyNumberFormat="1" applyFont="1" applyBorder="1" applyAlignment="1">
      <alignment horizontal="center" vertical="center"/>
    </xf>
    <xf numFmtId="49" fontId="9" fillId="0" borderId="30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5" fillId="0" borderId="0" xfId="2" applyFont="1" applyAlignment="1">
      <alignment horizontal="center" vertical="top" wrapText="1"/>
    </xf>
    <xf numFmtId="0" fontId="13" fillId="0" borderId="1" xfId="3" applyFont="1" applyBorder="1" applyAlignment="1">
      <alignment horizontal="left" vertical="center" wrapText="1"/>
    </xf>
    <xf numFmtId="0" fontId="13" fillId="0" borderId="9" xfId="3" applyFont="1" applyBorder="1" applyAlignment="1">
      <alignment horizontal="left" vertical="center" wrapText="1"/>
    </xf>
    <xf numFmtId="0" fontId="9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8" fillId="2" borderId="0" xfId="3" applyFont="1" applyFill="1" applyAlignment="1">
      <alignment horizontal="center" vertical="center" wrapText="1"/>
    </xf>
    <xf numFmtId="0" fontId="21" fillId="0" borderId="6" xfId="3" applyFont="1" applyBorder="1" applyAlignment="1">
      <alignment horizontal="center" vertical="center"/>
    </xf>
    <xf numFmtId="0" fontId="21" fillId="0" borderId="7" xfId="3" applyFont="1" applyBorder="1" applyAlignment="1">
      <alignment horizontal="center" vertical="center"/>
    </xf>
    <xf numFmtId="0" fontId="13" fillId="2" borderId="1" xfId="3" applyFont="1" applyFill="1" applyBorder="1" applyAlignment="1">
      <alignment horizontal="left" vertical="center" wrapText="1"/>
    </xf>
    <xf numFmtId="0" fontId="13" fillId="2" borderId="9" xfId="3" applyFont="1" applyFill="1" applyBorder="1" applyAlignment="1">
      <alignment horizontal="left" vertical="center" wrapText="1"/>
    </xf>
    <xf numFmtId="0" fontId="13" fillId="0" borderId="3" xfId="3" applyFont="1" applyBorder="1" applyAlignment="1">
      <alignment horizontal="left" vertical="center" wrapText="1"/>
    </xf>
    <xf numFmtId="0" fontId="13" fillId="0" borderId="28" xfId="3" applyFont="1" applyBorder="1" applyAlignment="1">
      <alignment horizontal="left" vertical="center" wrapText="1"/>
    </xf>
    <xf numFmtId="0" fontId="13" fillId="2" borderId="1" xfId="3" applyFont="1" applyFill="1" applyBorder="1" applyAlignment="1">
      <alignment horizontal="left" vertical="center"/>
    </xf>
    <xf numFmtId="0" fontId="13" fillId="2" borderId="9" xfId="3" applyFont="1" applyFill="1" applyBorder="1" applyAlignment="1">
      <alignment horizontal="left" vertical="center"/>
    </xf>
    <xf numFmtId="49" fontId="21" fillId="0" borderId="0" xfId="0" applyNumberFormat="1" applyFont="1" applyAlignment="1">
      <alignment horizontal="right" vertical="center"/>
    </xf>
    <xf numFmtId="166" fontId="23" fillId="0" borderId="0" xfId="5" applyNumberFormat="1" applyFont="1" applyAlignment="1">
      <alignment horizontal="center" vertical="center"/>
    </xf>
    <xf numFmtId="0" fontId="13" fillId="2" borderId="20" xfId="3" applyFont="1" applyFill="1" applyBorder="1" applyAlignment="1">
      <alignment horizontal="left" vertical="center" wrapText="1"/>
    </xf>
    <xf numFmtId="0" fontId="13" fillId="2" borderId="21" xfId="3" applyFont="1" applyFill="1" applyBorder="1" applyAlignment="1">
      <alignment horizontal="left" vertical="center" wrapText="1"/>
    </xf>
  </cellXfs>
  <cellStyles count="11">
    <cellStyle name="Звичайний" xfId="0" builtinId="0"/>
    <cellStyle name="Звичайний 2" xfId="6"/>
    <cellStyle name="Звичайний 2 2" xfId="9"/>
    <cellStyle name="Обычный 2" xfId="3"/>
    <cellStyle name="Обычный 3" xfId="7"/>
    <cellStyle name="Обычный 4" xfId="8"/>
    <cellStyle name="Обычный 9 2 4 2 2" xfId="2"/>
    <cellStyle name="Обычный_Dod do rish2006" xfId="5"/>
    <cellStyle name="Обычный_ОБЛАСТІ 2002 РІЙОНИ 2002" xfId="4"/>
    <cellStyle name="Финансовый 2" xfId="1"/>
    <cellStyle name="Фінансовий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view="pageBreakPreview" topLeftCell="A70" zoomScale="80" zoomScaleNormal="86" zoomScaleSheetLayoutView="80" workbookViewId="0">
      <selection activeCell="B73" sqref="B73"/>
    </sheetView>
  </sheetViews>
  <sheetFormatPr defaultColWidth="9.140625" defaultRowHeight="18.75" x14ac:dyDescent="0.3"/>
  <cols>
    <col min="1" max="1" width="16.42578125" style="437" customWidth="1"/>
    <col min="2" max="2" width="47.7109375" style="437" customWidth="1"/>
    <col min="3" max="3" width="19.7109375" style="437" customWidth="1"/>
    <col min="4" max="4" width="19.85546875" style="437" customWidth="1"/>
    <col min="5" max="5" width="19" style="437" customWidth="1"/>
    <col min="6" max="6" width="18.85546875" style="437" customWidth="1"/>
    <col min="7" max="16384" width="9.140625" style="437"/>
  </cols>
  <sheetData>
    <row r="1" spans="1:6" x14ac:dyDescent="0.3">
      <c r="A1" s="521"/>
      <c r="B1" s="521"/>
      <c r="C1" s="521"/>
      <c r="D1" s="521" t="s">
        <v>244</v>
      </c>
      <c r="E1" s="521"/>
      <c r="F1" s="521"/>
    </row>
    <row r="2" spans="1:6" x14ac:dyDescent="0.3">
      <c r="A2" s="521"/>
      <c r="B2" s="521"/>
      <c r="C2" s="521"/>
      <c r="D2" s="520" t="s">
        <v>145</v>
      </c>
      <c r="E2" s="70"/>
      <c r="F2" s="342"/>
    </row>
    <row r="3" spans="1:6" x14ac:dyDescent="0.3">
      <c r="A3" s="521"/>
      <c r="B3" s="521"/>
      <c r="C3" s="521"/>
      <c r="D3" s="638" t="s">
        <v>152</v>
      </c>
      <c r="E3" s="638"/>
      <c r="F3" s="638"/>
    </row>
    <row r="4" spans="1:6" x14ac:dyDescent="0.3">
      <c r="A4" s="521"/>
      <c r="B4" s="521"/>
      <c r="C4" s="521"/>
      <c r="D4" s="638" t="s">
        <v>153</v>
      </c>
      <c r="E4" s="638"/>
      <c r="F4" s="638"/>
    </row>
    <row r="5" spans="1:6" x14ac:dyDescent="0.3">
      <c r="A5" s="521"/>
      <c r="B5" s="521"/>
      <c r="C5" s="521"/>
      <c r="D5" s="343" t="s">
        <v>154</v>
      </c>
      <c r="E5" s="344"/>
      <c r="F5" s="342"/>
    </row>
    <row r="6" spans="1:6" x14ac:dyDescent="0.3">
      <c r="A6" s="521"/>
      <c r="B6" s="521"/>
      <c r="C6" s="521"/>
      <c r="D6" s="345" t="s">
        <v>155</v>
      </c>
      <c r="E6" s="346"/>
      <c r="F6" s="342"/>
    </row>
    <row r="7" spans="1:6" x14ac:dyDescent="0.3">
      <c r="A7" s="521"/>
      <c r="B7" s="521"/>
      <c r="C7" s="521"/>
      <c r="D7" s="522" t="s">
        <v>245</v>
      </c>
      <c r="E7" s="521"/>
      <c r="F7" s="521"/>
    </row>
    <row r="9" spans="1:6" x14ac:dyDescent="0.3">
      <c r="A9" s="639" t="s">
        <v>246</v>
      </c>
      <c r="B9" s="640"/>
      <c r="C9" s="640"/>
      <c r="D9" s="640"/>
      <c r="E9" s="640"/>
      <c r="F9" s="640"/>
    </row>
    <row r="10" spans="1:6" x14ac:dyDescent="0.3">
      <c r="A10" s="523" t="s">
        <v>97</v>
      </c>
      <c r="B10" s="521"/>
      <c r="C10" s="521"/>
      <c r="D10" s="521"/>
      <c r="E10" s="521"/>
      <c r="F10" s="521"/>
    </row>
    <row r="11" spans="1:6" x14ac:dyDescent="0.3">
      <c r="A11" s="521" t="s">
        <v>0</v>
      </c>
      <c r="B11" s="521"/>
      <c r="C11" s="521"/>
      <c r="D11" s="521"/>
      <c r="E11" s="521"/>
      <c r="F11" s="524" t="s">
        <v>1</v>
      </c>
    </row>
    <row r="12" spans="1:6" x14ac:dyDescent="0.3">
      <c r="A12" s="641" t="s">
        <v>247</v>
      </c>
      <c r="B12" s="641" t="s">
        <v>248</v>
      </c>
      <c r="C12" s="641" t="s">
        <v>249</v>
      </c>
      <c r="D12" s="641" t="s">
        <v>250</v>
      </c>
      <c r="E12" s="641" t="s">
        <v>251</v>
      </c>
      <c r="F12" s="641"/>
    </row>
    <row r="13" spans="1:6" x14ac:dyDescent="0.3">
      <c r="A13" s="641"/>
      <c r="B13" s="641"/>
      <c r="C13" s="641"/>
      <c r="D13" s="641"/>
      <c r="E13" s="641" t="s">
        <v>252</v>
      </c>
      <c r="F13" s="641" t="s">
        <v>253</v>
      </c>
    </row>
    <row r="14" spans="1:6" x14ac:dyDescent="0.3">
      <c r="A14" s="641"/>
      <c r="B14" s="641"/>
      <c r="C14" s="641"/>
      <c r="D14" s="641"/>
      <c r="E14" s="641"/>
      <c r="F14" s="641"/>
    </row>
    <row r="15" spans="1:6" x14ac:dyDescent="0.3">
      <c r="A15" s="525">
        <v>1</v>
      </c>
      <c r="B15" s="525">
        <v>2</v>
      </c>
      <c r="C15" s="525">
        <v>3</v>
      </c>
      <c r="D15" s="525">
        <v>4</v>
      </c>
      <c r="E15" s="525">
        <v>5</v>
      </c>
      <c r="F15" s="525">
        <v>6</v>
      </c>
    </row>
    <row r="16" spans="1:6" x14ac:dyDescent="0.3">
      <c r="A16" s="526" t="s">
        <v>254</v>
      </c>
      <c r="B16" s="527" t="s">
        <v>255</v>
      </c>
      <c r="C16" s="528">
        <f>D16+E16</f>
        <v>598688400</v>
      </c>
      <c r="D16" s="528">
        <f>D17+D20+D22+D26</f>
        <v>598245000</v>
      </c>
      <c r="E16" s="528">
        <f>E41</f>
        <v>443400</v>
      </c>
      <c r="F16" s="528">
        <v>0</v>
      </c>
    </row>
    <row r="17" spans="1:6" ht="60.75" customHeight="1" x14ac:dyDescent="0.3">
      <c r="A17" s="529" t="s">
        <v>256</v>
      </c>
      <c r="B17" s="530" t="s">
        <v>257</v>
      </c>
      <c r="C17" s="531">
        <f>D17+E17</f>
        <v>358494900</v>
      </c>
      <c r="D17" s="531">
        <f>D18+D19</f>
        <v>358494900</v>
      </c>
      <c r="E17" s="528">
        <v>0</v>
      </c>
      <c r="F17" s="528">
        <v>0</v>
      </c>
    </row>
    <row r="18" spans="1:6" ht="37.5" x14ac:dyDescent="0.3">
      <c r="A18" s="525" t="s">
        <v>258</v>
      </c>
      <c r="B18" s="532" t="s">
        <v>259</v>
      </c>
      <c r="C18" s="533">
        <f>D18+E18</f>
        <v>358192600</v>
      </c>
      <c r="D18" s="533">
        <v>358192600</v>
      </c>
      <c r="E18" s="533">
        <v>0</v>
      </c>
      <c r="F18" s="528">
        <v>0</v>
      </c>
    </row>
    <row r="19" spans="1:6" ht="58.5" customHeight="1" x14ac:dyDescent="0.3">
      <c r="A19" s="525" t="s">
        <v>260</v>
      </c>
      <c r="B19" s="532" t="s">
        <v>261</v>
      </c>
      <c r="C19" s="533">
        <f t="shared" ref="C19:C21" si="0">D19+E19</f>
        <v>302300</v>
      </c>
      <c r="D19" s="533">
        <v>302300</v>
      </c>
      <c r="E19" s="533">
        <v>0</v>
      </c>
      <c r="F19" s="533">
        <v>0</v>
      </c>
    </row>
    <row r="20" spans="1:6" ht="58.5" x14ac:dyDescent="0.3">
      <c r="A20" s="529" t="s">
        <v>262</v>
      </c>
      <c r="B20" s="530" t="s">
        <v>263</v>
      </c>
      <c r="C20" s="531">
        <f t="shared" si="0"/>
        <v>2500</v>
      </c>
      <c r="D20" s="531">
        <f>D21</f>
        <v>2500</v>
      </c>
      <c r="E20" s="528">
        <v>0</v>
      </c>
      <c r="F20" s="528">
        <v>0</v>
      </c>
    </row>
    <row r="21" spans="1:6" ht="112.5" customHeight="1" x14ac:dyDescent="0.3">
      <c r="A21" s="525" t="s">
        <v>264</v>
      </c>
      <c r="B21" s="532" t="s">
        <v>265</v>
      </c>
      <c r="C21" s="533">
        <f t="shared" si="0"/>
        <v>2500</v>
      </c>
      <c r="D21" s="533">
        <v>2500</v>
      </c>
      <c r="E21" s="533">
        <v>0</v>
      </c>
      <c r="F21" s="533">
        <v>0</v>
      </c>
    </row>
    <row r="22" spans="1:6" ht="39" x14ac:dyDescent="0.3">
      <c r="A22" s="529" t="s">
        <v>266</v>
      </c>
      <c r="B22" s="530" t="s">
        <v>267</v>
      </c>
      <c r="C22" s="531">
        <f>D22+E22</f>
        <v>35217500</v>
      </c>
      <c r="D22" s="531">
        <f>D23+D24+D25</f>
        <v>35217500</v>
      </c>
      <c r="E22" s="528">
        <v>0</v>
      </c>
      <c r="F22" s="528">
        <v>0</v>
      </c>
    </row>
    <row r="23" spans="1:6" ht="50.25" customHeight="1" x14ac:dyDescent="0.3">
      <c r="A23" s="525" t="s">
        <v>268</v>
      </c>
      <c r="B23" s="532" t="s">
        <v>269</v>
      </c>
      <c r="C23" s="533">
        <f>D23+E23</f>
        <v>1206400</v>
      </c>
      <c r="D23" s="533">
        <v>1206400</v>
      </c>
      <c r="E23" s="533">
        <v>0</v>
      </c>
      <c r="F23" s="528">
        <v>0</v>
      </c>
    </row>
    <row r="24" spans="1:6" ht="58.5" customHeight="1" x14ac:dyDescent="0.3">
      <c r="A24" s="525" t="s">
        <v>270</v>
      </c>
      <c r="B24" s="532" t="s">
        <v>271</v>
      </c>
      <c r="C24" s="533">
        <f t="shared" ref="C24:C25" si="1">D24+E24</f>
        <v>12115300</v>
      </c>
      <c r="D24" s="533">
        <v>12115300</v>
      </c>
      <c r="E24" s="533">
        <v>0</v>
      </c>
      <c r="F24" s="528">
        <v>0</v>
      </c>
    </row>
    <row r="25" spans="1:6" ht="57.75" customHeight="1" x14ac:dyDescent="0.3">
      <c r="A25" s="525" t="s">
        <v>272</v>
      </c>
      <c r="B25" s="532" t="s">
        <v>273</v>
      </c>
      <c r="C25" s="533">
        <f t="shared" si="1"/>
        <v>21895800</v>
      </c>
      <c r="D25" s="533">
        <v>21895800</v>
      </c>
      <c r="E25" s="533">
        <v>0</v>
      </c>
      <c r="F25" s="528">
        <v>0</v>
      </c>
    </row>
    <row r="26" spans="1:6" ht="78.75" customHeight="1" x14ac:dyDescent="0.3">
      <c r="A26" s="529" t="s">
        <v>274</v>
      </c>
      <c r="B26" s="530" t="s">
        <v>275</v>
      </c>
      <c r="C26" s="531">
        <f>D26+E26</f>
        <v>204530100</v>
      </c>
      <c r="D26" s="531">
        <f>D27+D39+D40</f>
        <v>204530100</v>
      </c>
      <c r="E26" s="528">
        <v>0</v>
      </c>
      <c r="F26" s="528">
        <v>0</v>
      </c>
    </row>
    <row r="27" spans="1:6" x14ac:dyDescent="0.3">
      <c r="A27" s="525" t="s">
        <v>276</v>
      </c>
      <c r="B27" s="532" t="s">
        <v>277</v>
      </c>
      <c r="C27" s="533">
        <f>D27+E27</f>
        <v>160820300</v>
      </c>
      <c r="D27" s="533">
        <v>160820300</v>
      </c>
      <c r="E27" s="528">
        <v>0</v>
      </c>
      <c r="F27" s="528">
        <v>0</v>
      </c>
    </row>
    <row r="28" spans="1:6" ht="40.5" customHeight="1" x14ac:dyDescent="0.3">
      <c r="A28" s="526"/>
      <c r="B28" s="532" t="s">
        <v>686</v>
      </c>
      <c r="C28" s="533">
        <f>D28+E28</f>
        <v>12972100</v>
      </c>
      <c r="D28" s="533">
        <f>D29+D30+D31+D32</f>
        <v>12972100</v>
      </c>
      <c r="E28" s="528"/>
      <c r="F28" s="528"/>
    </row>
    <row r="29" spans="1:6" ht="78" customHeight="1" x14ac:dyDescent="0.3">
      <c r="A29" s="525" t="s">
        <v>278</v>
      </c>
      <c r="B29" s="532" t="s">
        <v>279</v>
      </c>
      <c r="C29" s="533">
        <f t="shared" ref="C29:C40" si="2">D29+E29</f>
        <v>62900</v>
      </c>
      <c r="D29" s="533">
        <v>62900</v>
      </c>
      <c r="E29" s="533">
        <v>0</v>
      </c>
      <c r="F29" s="533">
        <v>0</v>
      </c>
    </row>
    <row r="30" spans="1:6" ht="84" customHeight="1" x14ac:dyDescent="0.3">
      <c r="A30" s="525" t="s">
        <v>280</v>
      </c>
      <c r="B30" s="532" t="s">
        <v>281</v>
      </c>
      <c r="C30" s="533">
        <f t="shared" si="2"/>
        <v>976000</v>
      </c>
      <c r="D30" s="533">
        <v>976000</v>
      </c>
      <c r="E30" s="533">
        <v>0</v>
      </c>
      <c r="F30" s="533">
        <v>0</v>
      </c>
    </row>
    <row r="31" spans="1:6" ht="78.75" customHeight="1" x14ac:dyDescent="0.3">
      <c r="A31" s="525" t="s">
        <v>282</v>
      </c>
      <c r="B31" s="532" t="s">
        <v>283</v>
      </c>
      <c r="C31" s="533">
        <f t="shared" si="2"/>
        <v>2880600</v>
      </c>
      <c r="D31" s="533">
        <v>2880600</v>
      </c>
      <c r="E31" s="533">
        <v>0</v>
      </c>
      <c r="F31" s="533">
        <v>0</v>
      </c>
    </row>
    <row r="32" spans="1:6" ht="87.75" customHeight="1" x14ac:dyDescent="0.3">
      <c r="A32" s="525" t="s">
        <v>284</v>
      </c>
      <c r="B32" s="532" t="s">
        <v>285</v>
      </c>
      <c r="C32" s="533">
        <f t="shared" si="2"/>
        <v>9052600</v>
      </c>
      <c r="D32" s="533">
        <v>9052600</v>
      </c>
      <c r="E32" s="533">
        <v>0</v>
      </c>
      <c r="F32" s="533">
        <v>0</v>
      </c>
    </row>
    <row r="33" spans="1:6" x14ac:dyDescent="0.3">
      <c r="A33" s="525"/>
      <c r="B33" s="532" t="s">
        <v>687</v>
      </c>
      <c r="C33" s="533">
        <f t="shared" si="2"/>
        <v>147798200</v>
      </c>
      <c r="D33" s="533">
        <f>D34+D35+D36+D37</f>
        <v>147798200</v>
      </c>
      <c r="E33" s="533"/>
      <c r="F33" s="533"/>
    </row>
    <row r="34" spans="1:6" ht="29.25" customHeight="1" x14ac:dyDescent="0.3">
      <c r="A34" s="525" t="s">
        <v>286</v>
      </c>
      <c r="B34" s="532" t="s">
        <v>287</v>
      </c>
      <c r="C34" s="533">
        <f t="shared" si="2"/>
        <v>100910300</v>
      </c>
      <c r="D34" s="533">
        <v>100910300</v>
      </c>
      <c r="E34" s="533">
        <v>0</v>
      </c>
      <c r="F34" s="533">
        <v>0</v>
      </c>
    </row>
    <row r="35" spans="1:6" ht="26.25" customHeight="1" x14ac:dyDescent="0.3">
      <c r="A35" s="525" t="s">
        <v>288</v>
      </c>
      <c r="B35" s="532" t="s">
        <v>289</v>
      </c>
      <c r="C35" s="533">
        <f t="shared" si="2"/>
        <v>42514000</v>
      </c>
      <c r="D35" s="533">
        <v>42514000</v>
      </c>
      <c r="E35" s="533">
        <v>0</v>
      </c>
      <c r="F35" s="533">
        <v>0</v>
      </c>
    </row>
    <row r="36" spans="1:6" ht="23.25" customHeight="1" x14ac:dyDescent="0.3">
      <c r="A36" s="525" t="s">
        <v>290</v>
      </c>
      <c r="B36" s="532" t="s">
        <v>291</v>
      </c>
      <c r="C36" s="533">
        <f t="shared" si="2"/>
        <v>2012600</v>
      </c>
      <c r="D36" s="533">
        <v>2012600</v>
      </c>
      <c r="E36" s="533">
        <v>0</v>
      </c>
      <c r="F36" s="533">
        <v>0</v>
      </c>
    </row>
    <row r="37" spans="1:6" ht="26.25" customHeight="1" x14ac:dyDescent="0.3">
      <c r="A37" s="525" t="s">
        <v>292</v>
      </c>
      <c r="B37" s="532" t="s">
        <v>293</v>
      </c>
      <c r="C37" s="533">
        <f t="shared" si="2"/>
        <v>2361300</v>
      </c>
      <c r="D37" s="533">
        <v>2361300</v>
      </c>
      <c r="E37" s="533">
        <v>0</v>
      </c>
      <c r="F37" s="533">
        <v>0</v>
      </c>
    </row>
    <row r="38" spans="1:6" ht="25.5" customHeight="1" x14ac:dyDescent="0.3">
      <c r="A38" s="525" t="s">
        <v>294</v>
      </c>
      <c r="B38" s="532" t="s">
        <v>295</v>
      </c>
      <c r="C38" s="533">
        <f t="shared" si="2"/>
        <v>50000</v>
      </c>
      <c r="D38" s="533">
        <v>50000</v>
      </c>
      <c r="E38" s="533">
        <v>0</v>
      </c>
      <c r="F38" s="533">
        <v>0</v>
      </c>
    </row>
    <row r="39" spans="1:6" x14ac:dyDescent="0.3">
      <c r="A39" s="525" t="s">
        <v>296</v>
      </c>
      <c r="B39" s="532" t="s">
        <v>297</v>
      </c>
      <c r="C39" s="533">
        <f t="shared" si="2"/>
        <v>113800</v>
      </c>
      <c r="D39" s="533">
        <v>113800</v>
      </c>
      <c r="E39" s="533">
        <v>0</v>
      </c>
      <c r="F39" s="528">
        <v>0</v>
      </c>
    </row>
    <row r="40" spans="1:6" x14ac:dyDescent="0.3">
      <c r="A40" s="525" t="s">
        <v>298</v>
      </c>
      <c r="B40" s="532" t="s">
        <v>299</v>
      </c>
      <c r="C40" s="533">
        <f t="shared" si="2"/>
        <v>43596000</v>
      </c>
      <c r="D40" s="533">
        <v>43596000</v>
      </c>
      <c r="E40" s="533">
        <v>0</v>
      </c>
      <c r="F40" s="528">
        <v>0</v>
      </c>
    </row>
    <row r="41" spans="1:6" ht="19.5" x14ac:dyDescent="0.3">
      <c r="A41" s="529" t="s">
        <v>300</v>
      </c>
      <c r="B41" s="530" t="s">
        <v>301</v>
      </c>
      <c r="C41" s="531">
        <f>D41+E41</f>
        <v>443400</v>
      </c>
      <c r="D41" s="531">
        <v>0</v>
      </c>
      <c r="E41" s="531">
        <f>E42</f>
        <v>443400</v>
      </c>
      <c r="F41" s="528">
        <v>0</v>
      </c>
    </row>
    <row r="42" spans="1:6" x14ac:dyDescent="0.3">
      <c r="A42" s="525" t="s">
        <v>302</v>
      </c>
      <c r="B42" s="532" t="s">
        <v>303</v>
      </c>
      <c r="C42" s="533">
        <f>D42+E42</f>
        <v>443400</v>
      </c>
      <c r="D42" s="533">
        <v>0</v>
      </c>
      <c r="E42" s="533">
        <v>443400</v>
      </c>
      <c r="F42" s="528">
        <v>0</v>
      </c>
    </row>
    <row r="43" spans="1:6" x14ac:dyDescent="0.3">
      <c r="A43" s="526" t="s">
        <v>304</v>
      </c>
      <c r="B43" s="527" t="s">
        <v>305</v>
      </c>
      <c r="C43" s="528">
        <f>D43+E43</f>
        <v>21863500</v>
      </c>
      <c r="D43" s="528">
        <f>D44+D48+D54</f>
        <v>4908300</v>
      </c>
      <c r="E43" s="528">
        <f>E57</f>
        <v>16955200</v>
      </c>
      <c r="F43" s="528">
        <v>0</v>
      </c>
    </row>
    <row r="44" spans="1:6" ht="44.25" customHeight="1" x14ac:dyDescent="0.3">
      <c r="A44" s="529" t="s">
        <v>306</v>
      </c>
      <c r="B44" s="530" t="s">
        <v>307</v>
      </c>
      <c r="C44" s="531">
        <f>D44+E44</f>
        <v>1010700</v>
      </c>
      <c r="D44" s="531">
        <f>D45+D46+D47</f>
        <v>1010700</v>
      </c>
      <c r="E44" s="528">
        <v>0</v>
      </c>
      <c r="F44" s="528">
        <v>0</v>
      </c>
    </row>
    <row r="45" spans="1:6" ht="78" customHeight="1" x14ac:dyDescent="0.3">
      <c r="A45" s="525" t="s">
        <v>308</v>
      </c>
      <c r="B45" s="532" t="s">
        <v>309</v>
      </c>
      <c r="C45" s="533">
        <f>D45+E45</f>
        <v>161500</v>
      </c>
      <c r="D45" s="533">
        <v>161500</v>
      </c>
      <c r="E45" s="533">
        <v>0</v>
      </c>
      <c r="F45" s="533">
        <v>0</v>
      </c>
    </row>
    <row r="46" spans="1:6" ht="31.5" customHeight="1" x14ac:dyDescent="0.3">
      <c r="A46" s="525" t="s">
        <v>311</v>
      </c>
      <c r="B46" s="532" t="s">
        <v>312</v>
      </c>
      <c r="C46" s="533">
        <f t="shared" ref="C46:C47" si="3">D46+E46</f>
        <v>25000</v>
      </c>
      <c r="D46" s="533">
        <v>25000</v>
      </c>
      <c r="E46" s="533">
        <v>0</v>
      </c>
      <c r="F46" s="533">
        <v>0</v>
      </c>
    </row>
    <row r="47" spans="1:6" ht="99.75" customHeight="1" x14ac:dyDescent="0.3">
      <c r="A47" s="525" t="s">
        <v>313</v>
      </c>
      <c r="B47" s="532" t="s">
        <v>314</v>
      </c>
      <c r="C47" s="533">
        <f t="shared" si="3"/>
        <v>824200</v>
      </c>
      <c r="D47" s="533">
        <v>824200</v>
      </c>
      <c r="E47" s="533">
        <v>0</v>
      </c>
      <c r="F47" s="533">
        <v>0</v>
      </c>
    </row>
    <row r="48" spans="1:6" ht="66.75" customHeight="1" x14ac:dyDescent="0.3">
      <c r="A48" s="529" t="s">
        <v>315</v>
      </c>
      <c r="B48" s="530" t="s">
        <v>316</v>
      </c>
      <c r="C48" s="531">
        <f>D48+E48</f>
        <v>2875200</v>
      </c>
      <c r="D48" s="531">
        <f>D49+D50+D51+D52+D53</f>
        <v>2875200</v>
      </c>
      <c r="E48" s="528">
        <v>0</v>
      </c>
      <c r="F48" s="528">
        <v>0</v>
      </c>
    </row>
    <row r="49" spans="1:6" ht="98.25" customHeight="1" x14ac:dyDescent="0.3">
      <c r="A49" s="525" t="s">
        <v>317</v>
      </c>
      <c r="B49" s="532" t="s">
        <v>318</v>
      </c>
      <c r="C49" s="533">
        <f>D49+E49</f>
        <v>123200</v>
      </c>
      <c r="D49" s="533">
        <v>123200</v>
      </c>
      <c r="E49" s="533">
        <v>0</v>
      </c>
      <c r="F49" s="533">
        <v>0</v>
      </c>
    </row>
    <row r="50" spans="1:6" ht="37.5" x14ac:dyDescent="0.3">
      <c r="A50" s="525" t="s">
        <v>319</v>
      </c>
      <c r="B50" s="532" t="s">
        <v>89</v>
      </c>
      <c r="C50" s="533">
        <f t="shared" ref="C50:C66" si="4">D50+E50</f>
        <v>605400</v>
      </c>
      <c r="D50" s="533">
        <v>605400</v>
      </c>
      <c r="E50" s="533">
        <v>0</v>
      </c>
      <c r="F50" s="533">
        <v>0</v>
      </c>
    </row>
    <row r="51" spans="1:6" ht="56.25" customHeight="1" x14ac:dyDescent="0.3">
      <c r="A51" s="525" t="s">
        <v>320</v>
      </c>
      <c r="B51" s="532" t="s">
        <v>321</v>
      </c>
      <c r="C51" s="533">
        <f t="shared" si="4"/>
        <v>652300</v>
      </c>
      <c r="D51" s="533">
        <v>652300</v>
      </c>
      <c r="E51" s="533">
        <v>0</v>
      </c>
      <c r="F51" s="533">
        <v>0</v>
      </c>
    </row>
    <row r="52" spans="1:6" ht="73.5" customHeight="1" x14ac:dyDescent="0.3">
      <c r="A52" s="525" t="s">
        <v>322</v>
      </c>
      <c r="B52" s="532" t="s">
        <v>91</v>
      </c>
      <c r="C52" s="533">
        <f t="shared" si="4"/>
        <v>1160500</v>
      </c>
      <c r="D52" s="533">
        <v>1160500</v>
      </c>
      <c r="E52" s="533">
        <v>0</v>
      </c>
      <c r="F52" s="533">
        <v>0</v>
      </c>
    </row>
    <row r="53" spans="1:6" x14ac:dyDescent="0.3">
      <c r="A53" s="525" t="s">
        <v>323</v>
      </c>
      <c r="B53" s="532" t="s">
        <v>324</v>
      </c>
      <c r="C53" s="533">
        <f t="shared" si="4"/>
        <v>333800</v>
      </c>
      <c r="D53" s="533">
        <v>333800</v>
      </c>
      <c r="E53" s="528">
        <v>0</v>
      </c>
      <c r="F53" s="528">
        <v>0</v>
      </c>
    </row>
    <row r="54" spans="1:6" ht="31.5" customHeight="1" x14ac:dyDescent="0.3">
      <c r="A54" s="529" t="s">
        <v>325</v>
      </c>
      <c r="B54" s="530" t="s">
        <v>326</v>
      </c>
      <c r="C54" s="531">
        <f t="shared" si="4"/>
        <v>1022400</v>
      </c>
      <c r="D54" s="531">
        <f>D55+D56</f>
        <v>1022400</v>
      </c>
      <c r="E54" s="528">
        <v>0</v>
      </c>
      <c r="F54" s="528">
        <v>0</v>
      </c>
    </row>
    <row r="55" spans="1:6" x14ac:dyDescent="0.3">
      <c r="A55" s="525" t="s">
        <v>327</v>
      </c>
      <c r="B55" s="532" t="s">
        <v>310</v>
      </c>
      <c r="C55" s="533">
        <f t="shared" si="4"/>
        <v>556300</v>
      </c>
      <c r="D55" s="533">
        <v>556300</v>
      </c>
      <c r="E55" s="533">
        <v>0</v>
      </c>
      <c r="F55" s="533">
        <v>0</v>
      </c>
    </row>
    <row r="56" spans="1:6" ht="247.5" customHeight="1" x14ac:dyDescent="0.3">
      <c r="A56" s="525" t="s">
        <v>328</v>
      </c>
      <c r="B56" s="532" t="s">
        <v>329</v>
      </c>
      <c r="C56" s="533">
        <f t="shared" si="4"/>
        <v>466100</v>
      </c>
      <c r="D56" s="533">
        <v>466100</v>
      </c>
      <c r="E56" s="533">
        <v>0</v>
      </c>
      <c r="F56" s="533">
        <v>0</v>
      </c>
    </row>
    <row r="57" spans="1:6" ht="39" x14ac:dyDescent="0.3">
      <c r="A57" s="529" t="s">
        <v>330</v>
      </c>
      <c r="B57" s="530" t="s">
        <v>331</v>
      </c>
      <c r="C57" s="531">
        <f t="shared" si="4"/>
        <v>16955200</v>
      </c>
      <c r="D57" s="531">
        <v>0</v>
      </c>
      <c r="E57" s="531">
        <f>E58</f>
        <v>16955200</v>
      </c>
      <c r="F57" s="528">
        <v>0</v>
      </c>
    </row>
    <row r="58" spans="1:6" ht="56.25" customHeight="1" x14ac:dyDescent="0.3">
      <c r="A58" s="525" t="s">
        <v>332</v>
      </c>
      <c r="B58" s="532" t="s">
        <v>333</v>
      </c>
      <c r="C58" s="533">
        <f t="shared" si="4"/>
        <v>16955200</v>
      </c>
      <c r="D58" s="533">
        <v>0</v>
      </c>
      <c r="E58" s="533">
        <v>16955200</v>
      </c>
      <c r="F58" s="533">
        <v>0</v>
      </c>
    </row>
    <row r="59" spans="1:6" x14ac:dyDescent="0.3">
      <c r="A59" s="526" t="s">
        <v>334</v>
      </c>
      <c r="B59" s="527" t="s">
        <v>335</v>
      </c>
      <c r="C59" s="528">
        <f t="shared" si="4"/>
        <v>697600</v>
      </c>
      <c r="D59" s="528">
        <v>0</v>
      </c>
      <c r="E59" s="528">
        <f>E60</f>
        <v>697600</v>
      </c>
      <c r="F59" s="528">
        <f>F60</f>
        <v>697600</v>
      </c>
    </row>
    <row r="60" spans="1:6" ht="39" x14ac:dyDescent="0.3">
      <c r="A60" s="529" t="s">
        <v>336</v>
      </c>
      <c r="B60" s="530" t="s">
        <v>337</v>
      </c>
      <c r="C60" s="531">
        <f t="shared" si="4"/>
        <v>697600</v>
      </c>
      <c r="D60" s="531">
        <v>0</v>
      </c>
      <c r="E60" s="531">
        <f>E61</f>
        <v>697600</v>
      </c>
      <c r="F60" s="531">
        <f>F61</f>
        <v>697600</v>
      </c>
    </row>
    <row r="61" spans="1:6" ht="113.25" customHeight="1" x14ac:dyDescent="0.3">
      <c r="A61" s="525" t="s">
        <v>338</v>
      </c>
      <c r="B61" s="532" t="s">
        <v>339</v>
      </c>
      <c r="C61" s="533">
        <f t="shared" si="4"/>
        <v>697600</v>
      </c>
      <c r="D61" s="533">
        <v>0</v>
      </c>
      <c r="E61" s="533">
        <f>F61</f>
        <v>697600</v>
      </c>
      <c r="F61" s="533">
        <v>697600</v>
      </c>
    </row>
    <row r="62" spans="1:6" ht="44.25" customHeight="1" x14ac:dyDescent="0.3">
      <c r="A62" s="534"/>
      <c r="B62" s="534" t="s">
        <v>340</v>
      </c>
      <c r="C62" s="528">
        <f t="shared" si="4"/>
        <v>621249500</v>
      </c>
      <c r="D62" s="528">
        <f>D16+D43+D59</f>
        <v>603153300</v>
      </c>
      <c r="E62" s="528">
        <f>E16+E43+E59</f>
        <v>18096200</v>
      </c>
      <c r="F62" s="528">
        <f>F59</f>
        <v>697600</v>
      </c>
    </row>
    <row r="63" spans="1:6" x14ac:dyDescent="0.3">
      <c r="A63" s="526" t="s">
        <v>341</v>
      </c>
      <c r="B63" s="527" t="s">
        <v>342</v>
      </c>
      <c r="C63" s="528">
        <f>D63+E63</f>
        <v>106295510</v>
      </c>
      <c r="D63" s="528">
        <f>D64</f>
        <v>106295510</v>
      </c>
      <c r="E63" s="528">
        <v>0</v>
      </c>
      <c r="F63" s="528">
        <v>0</v>
      </c>
    </row>
    <row r="64" spans="1:6" ht="30.75" customHeight="1" x14ac:dyDescent="0.3">
      <c r="A64" s="529" t="s">
        <v>343</v>
      </c>
      <c r="B64" s="530" t="s">
        <v>344</v>
      </c>
      <c r="C64" s="531">
        <f>D64+E64</f>
        <v>106295510</v>
      </c>
      <c r="D64" s="531">
        <f>D65+D67+D69</f>
        <v>106295510</v>
      </c>
      <c r="E64" s="531">
        <v>0</v>
      </c>
      <c r="F64" s="528">
        <v>0</v>
      </c>
    </row>
    <row r="65" spans="1:10" ht="34.5" customHeight="1" x14ac:dyDescent="0.3">
      <c r="A65" s="525" t="s">
        <v>345</v>
      </c>
      <c r="B65" s="532" t="s">
        <v>346</v>
      </c>
      <c r="C65" s="533">
        <f>D65+E65</f>
        <v>34024600</v>
      </c>
      <c r="D65" s="533">
        <v>34024600</v>
      </c>
      <c r="E65" s="528">
        <v>0</v>
      </c>
      <c r="F65" s="528">
        <v>0</v>
      </c>
    </row>
    <row r="66" spans="1:10" ht="178.5" customHeight="1" x14ac:dyDescent="0.3">
      <c r="A66" s="525" t="s">
        <v>347</v>
      </c>
      <c r="B66" s="532" t="s">
        <v>348</v>
      </c>
      <c r="C66" s="533">
        <f t="shared" si="4"/>
        <v>34024600</v>
      </c>
      <c r="D66" s="533">
        <v>34024600</v>
      </c>
      <c r="E66" s="533">
        <v>0</v>
      </c>
      <c r="F66" s="533">
        <v>0</v>
      </c>
    </row>
    <row r="67" spans="1:10" ht="37.5" customHeight="1" x14ac:dyDescent="0.3">
      <c r="A67" s="519" t="s">
        <v>684</v>
      </c>
      <c r="B67" s="518" t="s">
        <v>685</v>
      </c>
      <c r="C67" s="533">
        <f>D67+E67</f>
        <v>71924600</v>
      </c>
      <c r="D67" s="533">
        <f>D68</f>
        <v>71924600</v>
      </c>
      <c r="E67" s="533">
        <v>0</v>
      </c>
      <c r="F67" s="533">
        <v>0</v>
      </c>
    </row>
    <row r="68" spans="1:10" ht="39" customHeight="1" x14ac:dyDescent="0.3">
      <c r="A68" s="519" t="s">
        <v>681</v>
      </c>
      <c r="B68" s="518" t="s">
        <v>682</v>
      </c>
      <c r="C68" s="533">
        <f>D68+E68</f>
        <v>71924600</v>
      </c>
      <c r="D68" s="533">
        <v>71924600</v>
      </c>
      <c r="E68" s="533">
        <v>0</v>
      </c>
      <c r="F68" s="533">
        <v>0</v>
      </c>
    </row>
    <row r="69" spans="1:10" ht="39" customHeight="1" x14ac:dyDescent="0.3">
      <c r="A69" s="519">
        <v>41050000</v>
      </c>
      <c r="B69" s="518" t="s">
        <v>702</v>
      </c>
      <c r="C69" s="533">
        <f>C70+C71+C72</f>
        <v>346310</v>
      </c>
      <c r="D69" s="533">
        <f t="shared" ref="D69:F69" si="5">D70+D71+D72</f>
        <v>346310</v>
      </c>
      <c r="E69" s="533">
        <f t="shared" si="5"/>
        <v>0</v>
      </c>
      <c r="F69" s="533">
        <f t="shared" si="5"/>
        <v>0</v>
      </c>
    </row>
    <row r="70" spans="1:10" ht="85.5" customHeight="1" x14ac:dyDescent="0.3">
      <c r="A70" s="557">
        <v>41053900</v>
      </c>
      <c r="B70" s="558" t="s">
        <v>697</v>
      </c>
      <c r="C70" s="559">
        <v>148318</v>
      </c>
      <c r="D70" s="559">
        <v>148318</v>
      </c>
      <c r="E70" s="533"/>
      <c r="F70" s="533"/>
    </row>
    <row r="71" spans="1:10" ht="67.900000000000006" customHeight="1" x14ac:dyDescent="0.3">
      <c r="A71" s="557">
        <v>41053900</v>
      </c>
      <c r="B71" s="558" t="s">
        <v>700</v>
      </c>
      <c r="C71" s="559">
        <v>178853</v>
      </c>
      <c r="D71" s="559">
        <v>178853</v>
      </c>
      <c r="E71" s="533"/>
      <c r="F71" s="533"/>
    </row>
    <row r="72" spans="1:10" ht="138" customHeight="1" x14ac:dyDescent="0.3">
      <c r="A72" s="557">
        <v>41053900</v>
      </c>
      <c r="B72" s="558" t="s">
        <v>701</v>
      </c>
      <c r="C72" s="559">
        <v>19139</v>
      </c>
      <c r="D72" s="559">
        <v>19139</v>
      </c>
      <c r="E72" s="533"/>
      <c r="F72" s="533"/>
    </row>
    <row r="73" spans="1:10" x14ac:dyDescent="0.3">
      <c r="A73" s="526" t="s">
        <v>349</v>
      </c>
      <c r="B73" s="534" t="s">
        <v>350</v>
      </c>
      <c r="C73" s="528">
        <f>D73+E73</f>
        <v>727545010</v>
      </c>
      <c r="D73" s="528">
        <f>D62+D63</f>
        <v>709448810</v>
      </c>
      <c r="E73" s="528">
        <v>18096200</v>
      </c>
      <c r="F73" s="528">
        <v>697600</v>
      </c>
    </row>
    <row r="74" spans="1:10" x14ac:dyDescent="0.3">
      <c r="C74" s="535"/>
      <c r="D74" s="535"/>
      <c r="E74" s="535"/>
      <c r="F74" s="535"/>
    </row>
    <row r="75" spans="1:10" ht="18.75" customHeight="1" x14ac:dyDescent="0.3">
      <c r="A75" s="637" t="s">
        <v>351</v>
      </c>
      <c r="B75" s="637"/>
      <c r="C75" s="444"/>
      <c r="D75" s="444"/>
      <c r="E75" s="637" t="s">
        <v>352</v>
      </c>
      <c r="F75" s="637"/>
      <c r="G75" s="444"/>
      <c r="H75" s="444"/>
      <c r="I75" s="444"/>
      <c r="J75" s="444"/>
    </row>
  </sheetData>
  <mergeCells count="12">
    <mergeCell ref="A75:B75"/>
    <mergeCell ref="E75:F75"/>
    <mergeCell ref="D3:F3"/>
    <mergeCell ref="D4:F4"/>
    <mergeCell ref="A9:F9"/>
    <mergeCell ref="A12:A14"/>
    <mergeCell ref="B12:B14"/>
    <mergeCell ref="C12:C14"/>
    <mergeCell ref="D12:D14"/>
    <mergeCell ref="E12:F12"/>
    <mergeCell ref="E13:E14"/>
    <mergeCell ref="F13:F1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view="pageBreakPreview" zoomScale="90" zoomScaleNormal="100" zoomScaleSheetLayoutView="90" workbookViewId="0">
      <selection activeCell="B8" sqref="B8"/>
    </sheetView>
  </sheetViews>
  <sheetFormatPr defaultColWidth="8" defaultRowHeight="12.75" x14ac:dyDescent="0.2"/>
  <cols>
    <col min="1" max="1" width="4.42578125" style="41" customWidth="1"/>
    <col min="2" max="2" width="144" style="41" customWidth="1"/>
    <col min="3" max="256" width="8" style="41"/>
    <col min="257" max="257" width="4.42578125" style="41" customWidth="1"/>
    <col min="258" max="258" width="126.7109375" style="41" customWidth="1"/>
    <col min="259" max="512" width="8" style="41"/>
    <col min="513" max="513" width="4.42578125" style="41" customWidth="1"/>
    <col min="514" max="514" width="126.7109375" style="41" customWidth="1"/>
    <col min="515" max="768" width="8" style="41"/>
    <col min="769" max="769" width="4.42578125" style="41" customWidth="1"/>
    <col min="770" max="770" width="126.7109375" style="41" customWidth="1"/>
    <col min="771" max="1024" width="8" style="41"/>
    <col min="1025" max="1025" width="4.42578125" style="41" customWidth="1"/>
    <col min="1026" max="1026" width="126.7109375" style="41" customWidth="1"/>
    <col min="1027" max="1280" width="8" style="41"/>
    <col min="1281" max="1281" width="4.42578125" style="41" customWidth="1"/>
    <col min="1282" max="1282" width="126.7109375" style="41" customWidth="1"/>
    <col min="1283" max="1536" width="8" style="41"/>
    <col min="1537" max="1537" width="4.42578125" style="41" customWidth="1"/>
    <col min="1538" max="1538" width="126.7109375" style="41" customWidth="1"/>
    <col min="1539" max="1792" width="8" style="41"/>
    <col min="1793" max="1793" width="4.42578125" style="41" customWidth="1"/>
    <col min="1794" max="1794" width="126.7109375" style="41" customWidth="1"/>
    <col min="1795" max="2048" width="8" style="41"/>
    <col min="2049" max="2049" width="4.42578125" style="41" customWidth="1"/>
    <col min="2050" max="2050" width="126.7109375" style="41" customWidth="1"/>
    <col min="2051" max="2304" width="8" style="41"/>
    <col min="2305" max="2305" width="4.42578125" style="41" customWidth="1"/>
    <col min="2306" max="2306" width="126.7109375" style="41" customWidth="1"/>
    <col min="2307" max="2560" width="8" style="41"/>
    <col min="2561" max="2561" width="4.42578125" style="41" customWidth="1"/>
    <col min="2562" max="2562" width="126.7109375" style="41" customWidth="1"/>
    <col min="2563" max="2816" width="8" style="41"/>
    <col min="2817" max="2817" width="4.42578125" style="41" customWidth="1"/>
    <col min="2818" max="2818" width="126.7109375" style="41" customWidth="1"/>
    <col min="2819" max="3072" width="8" style="41"/>
    <col min="3073" max="3073" width="4.42578125" style="41" customWidth="1"/>
    <col min="3074" max="3074" width="126.7109375" style="41" customWidth="1"/>
    <col min="3075" max="3328" width="8" style="41"/>
    <col min="3329" max="3329" width="4.42578125" style="41" customWidth="1"/>
    <col min="3330" max="3330" width="126.7109375" style="41" customWidth="1"/>
    <col min="3331" max="3584" width="8" style="41"/>
    <col min="3585" max="3585" width="4.42578125" style="41" customWidth="1"/>
    <col min="3586" max="3586" width="126.7109375" style="41" customWidth="1"/>
    <col min="3587" max="3840" width="8" style="41"/>
    <col min="3841" max="3841" width="4.42578125" style="41" customWidth="1"/>
    <col min="3842" max="3842" width="126.7109375" style="41" customWidth="1"/>
    <col min="3843" max="4096" width="8" style="41"/>
    <col min="4097" max="4097" width="4.42578125" style="41" customWidth="1"/>
    <col min="4098" max="4098" width="126.7109375" style="41" customWidth="1"/>
    <col min="4099" max="4352" width="8" style="41"/>
    <col min="4353" max="4353" width="4.42578125" style="41" customWidth="1"/>
    <col min="4354" max="4354" width="126.7109375" style="41" customWidth="1"/>
    <col min="4355" max="4608" width="8" style="41"/>
    <col min="4609" max="4609" width="4.42578125" style="41" customWidth="1"/>
    <col min="4610" max="4610" width="126.7109375" style="41" customWidth="1"/>
    <col min="4611" max="4864" width="8" style="41"/>
    <col min="4865" max="4865" width="4.42578125" style="41" customWidth="1"/>
    <col min="4866" max="4866" width="126.7109375" style="41" customWidth="1"/>
    <col min="4867" max="5120" width="8" style="41"/>
    <col min="5121" max="5121" width="4.42578125" style="41" customWidth="1"/>
    <col min="5122" max="5122" width="126.7109375" style="41" customWidth="1"/>
    <col min="5123" max="5376" width="8" style="41"/>
    <col min="5377" max="5377" width="4.42578125" style="41" customWidth="1"/>
    <col min="5378" max="5378" width="126.7109375" style="41" customWidth="1"/>
    <col min="5379" max="5632" width="8" style="41"/>
    <col min="5633" max="5633" width="4.42578125" style="41" customWidth="1"/>
    <col min="5634" max="5634" width="126.7109375" style="41" customWidth="1"/>
    <col min="5635" max="5888" width="8" style="41"/>
    <col min="5889" max="5889" width="4.42578125" style="41" customWidth="1"/>
    <col min="5890" max="5890" width="126.7109375" style="41" customWidth="1"/>
    <col min="5891" max="6144" width="8" style="41"/>
    <col min="6145" max="6145" width="4.42578125" style="41" customWidth="1"/>
    <col min="6146" max="6146" width="126.7109375" style="41" customWidth="1"/>
    <col min="6147" max="6400" width="8" style="41"/>
    <col min="6401" max="6401" width="4.42578125" style="41" customWidth="1"/>
    <col min="6402" max="6402" width="126.7109375" style="41" customWidth="1"/>
    <col min="6403" max="6656" width="8" style="41"/>
    <col min="6657" max="6657" width="4.42578125" style="41" customWidth="1"/>
    <col min="6658" max="6658" width="126.7109375" style="41" customWidth="1"/>
    <col min="6659" max="6912" width="8" style="41"/>
    <col min="6913" max="6913" width="4.42578125" style="41" customWidth="1"/>
    <col min="6914" max="6914" width="126.7109375" style="41" customWidth="1"/>
    <col min="6915" max="7168" width="8" style="41"/>
    <col min="7169" max="7169" width="4.42578125" style="41" customWidth="1"/>
    <col min="7170" max="7170" width="126.7109375" style="41" customWidth="1"/>
    <col min="7171" max="7424" width="8" style="41"/>
    <col min="7425" max="7425" width="4.42578125" style="41" customWidth="1"/>
    <col min="7426" max="7426" width="126.7109375" style="41" customWidth="1"/>
    <col min="7427" max="7680" width="8" style="41"/>
    <col min="7681" max="7681" width="4.42578125" style="41" customWidth="1"/>
    <col min="7682" max="7682" width="126.7109375" style="41" customWidth="1"/>
    <col min="7683" max="7936" width="8" style="41"/>
    <col min="7937" max="7937" width="4.42578125" style="41" customWidth="1"/>
    <col min="7938" max="7938" width="126.7109375" style="41" customWidth="1"/>
    <col min="7939" max="8192" width="8" style="41"/>
    <col min="8193" max="8193" width="4.42578125" style="41" customWidth="1"/>
    <col min="8194" max="8194" width="126.7109375" style="41" customWidth="1"/>
    <col min="8195" max="8448" width="8" style="41"/>
    <col min="8449" max="8449" width="4.42578125" style="41" customWidth="1"/>
    <col min="8450" max="8450" width="126.7109375" style="41" customWidth="1"/>
    <col min="8451" max="8704" width="8" style="41"/>
    <col min="8705" max="8705" width="4.42578125" style="41" customWidth="1"/>
    <col min="8706" max="8706" width="126.7109375" style="41" customWidth="1"/>
    <col min="8707" max="8960" width="8" style="41"/>
    <col min="8961" max="8961" width="4.42578125" style="41" customWidth="1"/>
    <col min="8962" max="8962" width="126.7109375" style="41" customWidth="1"/>
    <col min="8963" max="9216" width="8" style="41"/>
    <col min="9217" max="9217" width="4.42578125" style="41" customWidth="1"/>
    <col min="9218" max="9218" width="126.7109375" style="41" customWidth="1"/>
    <col min="9219" max="9472" width="8" style="41"/>
    <col min="9473" max="9473" width="4.42578125" style="41" customWidth="1"/>
    <col min="9474" max="9474" width="126.7109375" style="41" customWidth="1"/>
    <col min="9475" max="9728" width="8" style="41"/>
    <col min="9729" max="9729" width="4.42578125" style="41" customWidth="1"/>
    <col min="9730" max="9730" width="126.7109375" style="41" customWidth="1"/>
    <col min="9731" max="9984" width="8" style="41"/>
    <col min="9985" max="9985" width="4.42578125" style="41" customWidth="1"/>
    <col min="9986" max="9986" width="126.7109375" style="41" customWidth="1"/>
    <col min="9987" max="10240" width="8" style="41"/>
    <col min="10241" max="10241" width="4.42578125" style="41" customWidth="1"/>
    <col min="10242" max="10242" width="126.7109375" style="41" customWidth="1"/>
    <col min="10243" max="10496" width="8" style="41"/>
    <col min="10497" max="10497" width="4.42578125" style="41" customWidth="1"/>
    <col min="10498" max="10498" width="126.7109375" style="41" customWidth="1"/>
    <col min="10499" max="10752" width="8" style="41"/>
    <col min="10753" max="10753" width="4.42578125" style="41" customWidth="1"/>
    <col min="10754" max="10754" width="126.7109375" style="41" customWidth="1"/>
    <col min="10755" max="11008" width="8" style="41"/>
    <col min="11009" max="11009" width="4.42578125" style="41" customWidth="1"/>
    <col min="11010" max="11010" width="126.7109375" style="41" customWidth="1"/>
    <col min="11011" max="11264" width="8" style="41"/>
    <col min="11265" max="11265" width="4.42578125" style="41" customWidth="1"/>
    <col min="11266" max="11266" width="126.7109375" style="41" customWidth="1"/>
    <col min="11267" max="11520" width="8" style="41"/>
    <col min="11521" max="11521" width="4.42578125" style="41" customWidth="1"/>
    <col min="11522" max="11522" width="126.7109375" style="41" customWidth="1"/>
    <col min="11523" max="11776" width="8" style="41"/>
    <col min="11777" max="11777" width="4.42578125" style="41" customWidth="1"/>
    <col min="11778" max="11778" width="126.7109375" style="41" customWidth="1"/>
    <col min="11779" max="12032" width="8" style="41"/>
    <col min="12033" max="12033" width="4.42578125" style="41" customWidth="1"/>
    <col min="12034" max="12034" width="126.7109375" style="41" customWidth="1"/>
    <col min="12035" max="12288" width="8" style="41"/>
    <col min="12289" max="12289" width="4.42578125" style="41" customWidth="1"/>
    <col min="12290" max="12290" width="126.7109375" style="41" customWidth="1"/>
    <col min="12291" max="12544" width="8" style="41"/>
    <col min="12545" max="12545" width="4.42578125" style="41" customWidth="1"/>
    <col min="12546" max="12546" width="126.7109375" style="41" customWidth="1"/>
    <col min="12547" max="12800" width="8" style="41"/>
    <col min="12801" max="12801" width="4.42578125" style="41" customWidth="1"/>
    <col min="12802" max="12802" width="126.7109375" style="41" customWidth="1"/>
    <col min="12803" max="13056" width="8" style="41"/>
    <col min="13057" max="13057" width="4.42578125" style="41" customWidth="1"/>
    <col min="13058" max="13058" width="126.7109375" style="41" customWidth="1"/>
    <col min="13059" max="13312" width="8" style="41"/>
    <col min="13313" max="13313" width="4.42578125" style="41" customWidth="1"/>
    <col min="13314" max="13314" width="126.7109375" style="41" customWidth="1"/>
    <col min="13315" max="13568" width="8" style="41"/>
    <col min="13569" max="13569" width="4.42578125" style="41" customWidth="1"/>
    <col min="13570" max="13570" width="126.7109375" style="41" customWidth="1"/>
    <col min="13571" max="13824" width="8" style="41"/>
    <col min="13825" max="13825" width="4.42578125" style="41" customWidth="1"/>
    <col min="13826" max="13826" width="126.7109375" style="41" customWidth="1"/>
    <col min="13827" max="14080" width="8" style="41"/>
    <col min="14081" max="14081" width="4.42578125" style="41" customWidth="1"/>
    <col min="14082" max="14082" width="126.7109375" style="41" customWidth="1"/>
    <col min="14083" max="14336" width="8" style="41"/>
    <col min="14337" max="14337" width="4.42578125" style="41" customWidth="1"/>
    <col min="14338" max="14338" width="126.7109375" style="41" customWidth="1"/>
    <col min="14339" max="14592" width="8" style="41"/>
    <col min="14593" max="14593" width="4.42578125" style="41" customWidth="1"/>
    <col min="14594" max="14594" width="126.7109375" style="41" customWidth="1"/>
    <col min="14595" max="14848" width="8" style="41"/>
    <col min="14849" max="14849" width="4.42578125" style="41" customWidth="1"/>
    <col min="14850" max="14850" width="126.7109375" style="41" customWidth="1"/>
    <col min="14851" max="15104" width="8" style="41"/>
    <col min="15105" max="15105" width="4.42578125" style="41" customWidth="1"/>
    <col min="15106" max="15106" width="126.7109375" style="41" customWidth="1"/>
    <col min="15107" max="15360" width="8" style="41"/>
    <col min="15361" max="15361" width="4.42578125" style="41" customWidth="1"/>
    <col min="15362" max="15362" width="126.7109375" style="41" customWidth="1"/>
    <col min="15363" max="15616" width="8" style="41"/>
    <col min="15617" max="15617" width="4.42578125" style="41" customWidth="1"/>
    <col min="15618" max="15618" width="126.7109375" style="41" customWidth="1"/>
    <col min="15619" max="15872" width="8" style="41"/>
    <col min="15873" max="15873" width="4.42578125" style="41" customWidth="1"/>
    <col min="15874" max="15874" width="126.7109375" style="41" customWidth="1"/>
    <col min="15875" max="16128" width="8" style="41"/>
    <col min="16129" max="16129" width="4.42578125" style="41" customWidth="1"/>
    <col min="16130" max="16130" width="126.7109375" style="41" customWidth="1"/>
    <col min="16131" max="16384" width="8" style="41"/>
  </cols>
  <sheetData>
    <row r="1" spans="1:3" ht="15.75" x14ac:dyDescent="0.2">
      <c r="B1" s="25" t="s">
        <v>181</v>
      </c>
      <c r="C1" s="3"/>
    </row>
    <row r="2" spans="1:3" ht="15.75" x14ac:dyDescent="0.2">
      <c r="B2" s="25" t="s">
        <v>180</v>
      </c>
      <c r="C2" s="3"/>
    </row>
    <row r="3" spans="1:3" ht="27.75" customHeight="1" x14ac:dyDescent="0.2">
      <c r="B3" s="42" t="s">
        <v>161</v>
      </c>
      <c r="C3" s="3"/>
    </row>
    <row r="4" spans="1:3" ht="15.75" x14ac:dyDescent="0.2">
      <c r="B4" s="42" t="s">
        <v>162</v>
      </c>
      <c r="C4" s="3"/>
    </row>
    <row r="5" spans="1:3" ht="15.75" x14ac:dyDescent="0.2">
      <c r="B5" s="25" t="s">
        <v>163</v>
      </c>
      <c r="C5" s="3"/>
    </row>
    <row r="6" spans="1:3" ht="15.75" x14ac:dyDescent="0.25">
      <c r="B6" s="26" t="s">
        <v>164</v>
      </c>
      <c r="C6" s="5"/>
    </row>
    <row r="7" spans="1:3" ht="15.75" x14ac:dyDescent="0.25">
      <c r="B7" s="26" t="s">
        <v>643</v>
      </c>
      <c r="C7" s="5"/>
    </row>
    <row r="8" spans="1:3" ht="15.75" x14ac:dyDescent="0.2">
      <c r="B8" s="25"/>
      <c r="C8" s="3"/>
    </row>
    <row r="10" spans="1:3" s="43" customFormat="1" ht="20.25" x14ac:dyDescent="0.2">
      <c r="A10" s="782" t="s">
        <v>72</v>
      </c>
      <c r="B10" s="782"/>
    </row>
    <row r="11" spans="1:3" s="43" customFormat="1" ht="20.25" x14ac:dyDescent="0.2">
      <c r="A11" s="44"/>
      <c r="B11" s="44"/>
    </row>
    <row r="12" spans="1:3" s="43" customFormat="1" ht="15.75" x14ac:dyDescent="0.2">
      <c r="A12" s="45" t="s">
        <v>97</v>
      </c>
      <c r="B12" s="46"/>
    </row>
    <row r="13" spans="1:3" s="43" customFormat="1" ht="15.75" x14ac:dyDescent="0.25">
      <c r="A13" s="47" t="s">
        <v>0</v>
      </c>
      <c r="B13" s="47"/>
    </row>
    <row r="14" spans="1:3" ht="18.75" x14ac:dyDescent="0.3">
      <c r="A14" s="48"/>
      <c r="B14" s="49"/>
    </row>
    <row r="15" spans="1:3" ht="31.5" x14ac:dyDescent="0.2">
      <c r="A15" s="50" t="s">
        <v>73</v>
      </c>
      <c r="B15" s="51" t="s">
        <v>74</v>
      </c>
    </row>
    <row r="16" spans="1:3" ht="15.75" x14ac:dyDescent="0.2">
      <c r="A16" s="51">
        <v>1</v>
      </c>
      <c r="B16" s="52" t="s">
        <v>169</v>
      </c>
    </row>
    <row r="17" spans="1:6" ht="15.75" x14ac:dyDescent="0.2">
      <c r="A17" s="51">
        <v>2</v>
      </c>
      <c r="B17" s="53" t="s">
        <v>170</v>
      </c>
    </row>
    <row r="18" spans="1:6" ht="15.75" x14ac:dyDescent="0.2">
      <c r="A18" s="51">
        <v>3</v>
      </c>
      <c r="B18" s="53" t="s">
        <v>171</v>
      </c>
    </row>
    <row r="19" spans="1:6" ht="15.75" x14ac:dyDescent="0.2">
      <c r="A19" s="51">
        <v>4</v>
      </c>
      <c r="B19" s="53" t="s">
        <v>172</v>
      </c>
    </row>
    <row r="20" spans="1:6" ht="15.75" x14ac:dyDescent="0.2">
      <c r="A20" s="51">
        <v>5</v>
      </c>
      <c r="B20" s="52" t="s">
        <v>173</v>
      </c>
    </row>
    <row r="21" spans="1:6" ht="15.75" x14ac:dyDescent="0.2">
      <c r="A21" s="51">
        <v>6</v>
      </c>
      <c r="B21" s="52" t="s">
        <v>174</v>
      </c>
    </row>
    <row r="22" spans="1:6" ht="15.75" x14ac:dyDescent="0.2">
      <c r="A22" s="51">
        <v>7</v>
      </c>
      <c r="B22" s="54" t="s">
        <v>175</v>
      </c>
    </row>
    <row r="23" spans="1:6" ht="15.75" x14ac:dyDescent="0.2">
      <c r="A23" s="51">
        <v>8</v>
      </c>
      <c r="B23" s="54" t="s">
        <v>176</v>
      </c>
    </row>
    <row r="24" spans="1:6" ht="15.75" x14ac:dyDescent="0.25">
      <c r="A24" s="55">
        <v>9</v>
      </c>
      <c r="B24" s="52" t="s">
        <v>177</v>
      </c>
    </row>
    <row r="25" spans="1:6" ht="15.75" x14ac:dyDescent="0.25">
      <c r="A25" s="55">
        <v>10</v>
      </c>
      <c r="B25" s="52" t="s">
        <v>178</v>
      </c>
    </row>
    <row r="26" spans="1:6" ht="15.75" x14ac:dyDescent="0.25">
      <c r="A26" s="55">
        <v>11</v>
      </c>
      <c r="B26" s="52" t="s">
        <v>179</v>
      </c>
    </row>
    <row r="27" spans="1:6" ht="12" customHeight="1" x14ac:dyDescent="0.2"/>
    <row r="28" spans="1:6" ht="31.9" customHeight="1" x14ac:dyDescent="0.2"/>
    <row r="29" spans="1:6" s="157" customFormat="1" ht="18.75" x14ac:dyDescent="0.3">
      <c r="A29" s="39"/>
      <c r="B29" s="21" t="s">
        <v>149</v>
      </c>
      <c r="C29" s="39"/>
      <c r="D29" s="39"/>
      <c r="E29" s="39"/>
      <c r="F29" s="39"/>
    </row>
  </sheetData>
  <mergeCells count="1">
    <mergeCell ref="A10:B10"/>
  </mergeCells>
  <pageMargins left="0.78740157480314965" right="0.78740157480314965" top="1.1811023622047245" bottom="0.39370078740157483" header="0.31496062992125984" footer="0.31496062992125984"/>
  <pageSetup paperSize="9"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Q62"/>
  <sheetViews>
    <sheetView view="pageBreakPreview" topLeftCell="B22" zoomScale="90" zoomScaleNormal="100" zoomScaleSheetLayoutView="90" workbookViewId="0">
      <selection activeCell="C8" sqref="C8"/>
    </sheetView>
  </sheetViews>
  <sheetFormatPr defaultColWidth="8.7109375" defaultRowHeight="15" x14ac:dyDescent="0.2"/>
  <cols>
    <col min="1" max="1" width="16.42578125" style="56" customWidth="1"/>
    <col min="2" max="2" width="115" style="56" customWidth="1"/>
    <col min="3" max="3" width="93.7109375" style="56" customWidth="1"/>
    <col min="4" max="4" width="32.5703125" style="56" customWidth="1"/>
    <col min="5" max="5" width="0.42578125" style="56" customWidth="1"/>
    <col min="6" max="6" width="13.5703125" style="56" hidden="1" customWidth="1"/>
    <col min="7" max="10" width="8.7109375" style="56" hidden="1" customWidth="1"/>
    <col min="11" max="11" width="5.7109375" style="56" hidden="1" customWidth="1"/>
    <col min="12" max="61" width="8.7109375" style="56" hidden="1" customWidth="1"/>
    <col min="62" max="62" width="8" style="56" hidden="1" customWidth="1"/>
    <col min="63" max="78" width="8.7109375" style="56" hidden="1" customWidth="1"/>
    <col min="79" max="79" width="7.5703125" style="56" hidden="1" customWidth="1"/>
    <col min="80" max="85" width="8.7109375" style="56" hidden="1" customWidth="1"/>
    <col min="86" max="86" width="6.5703125" style="56" hidden="1" customWidth="1"/>
    <col min="87" max="95" width="8.7109375" style="56" hidden="1" customWidth="1"/>
    <col min="96" max="96" width="8.28515625" style="56" hidden="1" customWidth="1"/>
    <col min="97" max="112" width="8.7109375" style="56" hidden="1" customWidth="1"/>
    <col min="113" max="113" width="8.5703125" style="56" hidden="1" customWidth="1"/>
    <col min="114" max="117" width="8.7109375" style="56" hidden="1" customWidth="1"/>
    <col min="118" max="118" width="2" style="56" hidden="1" customWidth="1"/>
    <col min="119" max="129" width="8.7109375" style="56" hidden="1" customWidth="1"/>
    <col min="130" max="130" width="8" style="56" hidden="1" customWidth="1"/>
    <col min="131" max="146" width="8.7109375" style="56" hidden="1" customWidth="1"/>
    <col min="147" max="147" width="8.28515625" style="56" hidden="1" customWidth="1"/>
    <col min="148" max="163" width="8.7109375" style="56" hidden="1" customWidth="1"/>
    <col min="164" max="164" width="7.42578125" style="56" hidden="1" customWidth="1"/>
    <col min="165" max="180" width="8.7109375" style="56" hidden="1" customWidth="1"/>
    <col min="181" max="181" width="8.28515625" style="56" hidden="1" customWidth="1"/>
    <col min="182" max="186" width="8.7109375" style="56" hidden="1" customWidth="1"/>
    <col min="187" max="187" width="6.28515625" style="56" hidden="1" customWidth="1"/>
    <col min="188" max="197" width="8.7109375" style="56" hidden="1" customWidth="1"/>
    <col min="198" max="198" width="6.7109375" style="56" hidden="1" customWidth="1"/>
    <col min="199" max="199" width="8.7109375" style="56" hidden="1" customWidth="1"/>
    <col min="200" max="256" width="8.7109375" style="56"/>
    <col min="257" max="257" width="16.42578125" style="56" customWidth="1"/>
    <col min="258" max="258" width="115" style="56" customWidth="1"/>
    <col min="259" max="259" width="93.7109375" style="56" customWidth="1"/>
    <col min="260" max="260" width="32.5703125" style="56" customWidth="1"/>
    <col min="261" max="261" width="0.42578125" style="56" customWidth="1"/>
    <col min="262" max="455" width="0" style="56" hidden="1" customWidth="1"/>
    <col min="456" max="512" width="8.7109375" style="56"/>
    <col min="513" max="513" width="16.42578125" style="56" customWidth="1"/>
    <col min="514" max="514" width="115" style="56" customWidth="1"/>
    <col min="515" max="515" width="93.7109375" style="56" customWidth="1"/>
    <col min="516" max="516" width="32.5703125" style="56" customWidth="1"/>
    <col min="517" max="517" width="0.42578125" style="56" customWidth="1"/>
    <col min="518" max="711" width="0" style="56" hidden="1" customWidth="1"/>
    <col min="712" max="768" width="8.7109375" style="56"/>
    <col min="769" max="769" width="16.42578125" style="56" customWidth="1"/>
    <col min="770" max="770" width="115" style="56" customWidth="1"/>
    <col min="771" max="771" width="93.7109375" style="56" customWidth="1"/>
    <col min="772" max="772" width="32.5703125" style="56" customWidth="1"/>
    <col min="773" max="773" width="0.42578125" style="56" customWidth="1"/>
    <col min="774" max="967" width="0" style="56" hidden="1" customWidth="1"/>
    <col min="968" max="1024" width="8.7109375" style="56"/>
    <col min="1025" max="1025" width="16.42578125" style="56" customWidth="1"/>
    <col min="1026" max="1026" width="115" style="56" customWidth="1"/>
    <col min="1027" max="1027" width="93.7109375" style="56" customWidth="1"/>
    <col min="1028" max="1028" width="32.5703125" style="56" customWidth="1"/>
    <col min="1029" max="1029" width="0.42578125" style="56" customWidth="1"/>
    <col min="1030" max="1223" width="0" style="56" hidden="1" customWidth="1"/>
    <col min="1224" max="1280" width="8.7109375" style="56"/>
    <col min="1281" max="1281" width="16.42578125" style="56" customWidth="1"/>
    <col min="1282" max="1282" width="115" style="56" customWidth="1"/>
    <col min="1283" max="1283" width="93.7109375" style="56" customWidth="1"/>
    <col min="1284" max="1284" width="32.5703125" style="56" customWidth="1"/>
    <col min="1285" max="1285" width="0.42578125" style="56" customWidth="1"/>
    <col min="1286" max="1479" width="0" style="56" hidden="1" customWidth="1"/>
    <col min="1480" max="1536" width="8.7109375" style="56"/>
    <col min="1537" max="1537" width="16.42578125" style="56" customWidth="1"/>
    <col min="1538" max="1538" width="115" style="56" customWidth="1"/>
    <col min="1539" max="1539" width="93.7109375" style="56" customWidth="1"/>
    <col min="1540" max="1540" width="32.5703125" style="56" customWidth="1"/>
    <col min="1541" max="1541" width="0.42578125" style="56" customWidth="1"/>
    <col min="1542" max="1735" width="0" style="56" hidden="1" customWidth="1"/>
    <col min="1736" max="1792" width="8.7109375" style="56"/>
    <col min="1793" max="1793" width="16.42578125" style="56" customWidth="1"/>
    <col min="1794" max="1794" width="115" style="56" customWidth="1"/>
    <col min="1795" max="1795" width="93.7109375" style="56" customWidth="1"/>
    <col min="1796" max="1796" width="32.5703125" style="56" customWidth="1"/>
    <col min="1797" max="1797" width="0.42578125" style="56" customWidth="1"/>
    <col min="1798" max="1991" width="0" style="56" hidden="1" customWidth="1"/>
    <col min="1992" max="2048" width="8.7109375" style="56"/>
    <col min="2049" max="2049" width="16.42578125" style="56" customWidth="1"/>
    <col min="2050" max="2050" width="115" style="56" customWidth="1"/>
    <col min="2051" max="2051" width="93.7109375" style="56" customWidth="1"/>
    <col min="2052" max="2052" width="32.5703125" style="56" customWidth="1"/>
    <col min="2053" max="2053" width="0.42578125" style="56" customWidth="1"/>
    <col min="2054" max="2247" width="0" style="56" hidden="1" customWidth="1"/>
    <col min="2248" max="2304" width="8.7109375" style="56"/>
    <col min="2305" max="2305" width="16.42578125" style="56" customWidth="1"/>
    <col min="2306" max="2306" width="115" style="56" customWidth="1"/>
    <col min="2307" max="2307" width="93.7109375" style="56" customWidth="1"/>
    <col min="2308" max="2308" width="32.5703125" style="56" customWidth="1"/>
    <col min="2309" max="2309" width="0.42578125" style="56" customWidth="1"/>
    <col min="2310" max="2503" width="0" style="56" hidden="1" customWidth="1"/>
    <col min="2504" max="2560" width="8.7109375" style="56"/>
    <col min="2561" max="2561" width="16.42578125" style="56" customWidth="1"/>
    <col min="2562" max="2562" width="115" style="56" customWidth="1"/>
    <col min="2563" max="2563" width="93.7109375" style="56" customWidth="1"/>
    <col min="2564" max="2564" width="32.5703125" style="56" customWidth="1"/>
    <col min="2565" max="2565" width="0.42578125" style="56" customWidth="1"/>
    <col min="2566" max="2759" width="0" style="56" hidden="1" customWidth="1"/>
    <col min="2760" max="2816" width="8.7109375" style="56"/>
    <col min="2817" max="2817" width="16.42578125" style="56" customWidth="1"/>
    <col min="2818" max="2818" width="115" style="56" customWidth="1"/>
    <col min="2819" max="2819" width="93.7109375" style="56" customWidth="1"/>
    <col min="2820" max="2820" width="32.5703125" style="56" customWidth="1"/>
    <col min="2821" max="2821" width="0.42578125" style="56" customWidth="1"/>
    <col min="2822" max="3015" width="0" style="56" hidden="1" customWidth="1"/>
    <col min="3016" max="3072" width="8.7109375" style="56"/>
    <col min="3073" max="3073" width="16.42578125" style="56" customWidth="1"/>
    <col min="3074" max="3074" width="115" style="56" customWidth="1"/>
    <col min="3075" max="3075" width="93.7109375" style="56" customWidth="1"/>
    <col min="3076" max="3076" width="32.5703125" style="56" customWidth="1"/>
    <col min="3077" max="3077" width="0.42578125" style="56" customWidth="1"/>
    <col min="3078" max="3271" width="0" style="56" hidden="1" customWidth="1"/>
    <col min="3272" max="3328" width="8.7109375" style="56"/>
    <col min="3329" max="3329" width="16.42578125" style="56" customWidth="1"/>
    <col min="3330" max="3330" width="115" style="56" customWidth="1"/>
    <col min="3331" max="3331" width="93.7109375" style="56" customWidth="1"/>
    <col min="3332" max="3332" width="32.5703125" style="56" customWidth="1"/>
    <col min="3333" max="3333" width="0.42578125" style="56" customWidth="1"/>
    <col min="3334" max="3527" width="0" style="56" hidden="1" customWidth="1"/>
    <col min="3528" max="3584" width="8.7109375" style="56"/>
    <col min="3585" max="3585" width="16.42578125" style="56" customWidth="1"/>
    <col min="3586" max="3586" width="115" style="56" customWidth="1"/>
    <col min="3587" max="3587" width="93.7109375" style="56" customWidth="1"/>
    <col min="3588" max="3588" width="32.5703125" style="56" customWidth="1"/>
    <col min="3589" max="3589" width="0.42578125" style="56" customWidth="1"/>
    <col min="3590" max="3783" width="0" style="56" hidden="1" customWidth="1"/>
    <col min="3784" max="3840" width="8.7109375" style="56"/>
    <col min="3841" max="3841" width="16.42578125" style="56" customWidth="1"/>
    <col min="3842" max="3842" width="115" style="56" customWidth="1"/>
    <col min="3843" max="3843" width="93.7109375" style="56" customWidth="1"/>
    <col min="3844" max="3844" width="32.5703125" style="56" customWidth="1"/>
    <col min="3845" max="3845" width="0.42578125" style="56" customWidth="1"/>
    <col min="3846" max="4039" width="0" style="56" hidden="1" customWidth="1"/>
    <col min="4040" max="4096" width="8.7109375" style="56"/>
    <col min="4097" max="4097" width="16.42578125" style="56" customWidth="1"/>
    <col min="4098" max="4098" width="115" style="56" customWidth="1"/>
    <col min="4099" max="4099" width="93.7109375" style="56" customWidth="1"/>
    <col min="4100" max="4100" width="32.5703125" style="56" customWidth="1"/>
    <col min="4101" max="4101" width="0.42578125" style="56" customWidth="1"/>
    <col min="4102" max="4295" width="0" style="56" hidden="1" customWidth="1"/>
    <col min="4296" max="4352" width="8.7109375" style="56"/>
    <col min="4353" max="4353" width="16.42578125" style="56" customWidth="1"/>
    <col min="4354" max="4354" width="115" style="56" customWidth="1"/>
    <col min="4355" max="4355" width="93.7109375" style="56" customWidth="1"/>
    <col min="4356" max="4356" width="32.5703125" style="56" customWidth="1"/>
    <col min="4357" max="4357" width="0.42578125" style="56" customWidth="1"/>
    <col min="4358" max="4551" width="0" style="56" hidden="1" customWidth="1"/>
    <col min="4552" max="4608" width="8.7109375" style="56"/>
    <col min="4609" max="4609" width="16.42578125" style="56" customWidth="1"/>
    <col min="4610" max="4610" width="115" style="56" customWidth="1"/>
    <col min="4611" max="4611" width="93.7109375" style="56" customWidth="1"/>
    <col min="4612" max="4612" width="32.5703125" style="56" customWidth="1"/>
    <col min="4613" max="4613" width="0.42578125" style="56" customWidth="1"/>
    <col min="4614" max="4807" width="0" style="56" hidden="1" customWidth="1"/>
    <col min="4808" max="4864" width="8.7109375" style="56"/>
    <col min="4865" max="4865" width="16.42578125" style="56" customWidth="1"/>
    <col min="4866" max="4866" width="115" style="56" customWidth="1"/>
    <col min="4867" max="4867" width="93.7109375" style="56" customWidth="1"/>
    <col min="4868" max="4868" width="32.5703125" style="56" customWidth="1"/>
    <col min="4869" max="4869" width="0.42578125" style="56" customWidth="1"/>
    <col min="4870" max="5063" width="0" style="56" hidden="1" customWidth="1"/>
    <col min="5064" max="5120" width="8.7109375" style="56"/>
    <col min="5121" max="5121" width="16.42578125" style="56" customWidth="1"/>
    <col min="5122" max="5122" width="115" style="56" customWidth="1"/>
    <col min="5123" max="5123" width="93.7109375" style="56" customWidth="1"/>
    <col min="5124" max="5124" width="32.5703125" style="56" customWidth="1"/>
    <col min="5125" max="5125" width="0.42578125" style="56" customWidth="1"/>
    <col min="5126" max="5319" width="0" style="56" hidden="1" customWidth="1"/>
    <col min="5320" max="5376" width="8.7109375" style="56"/>
    <col min="5377" max="5377" width="16.42578125" style="56" customWidth="1"/>
    <col min="5378" max="5378" width="115" style="56" customWidth="1"/>
    <col min="5379" max="5379" width="93.7109375" style="56" customWidth="1"/>
    <col min="5380" max="5380" width="32.5703125" style="56" customWidth="1"/>
    <col min="5381" max="5381" width="0.42578125" style="56" customWidth="1"/>
    <col min="5382" max="5575" width="0" style="56" hidden="1" customWidth="1"/>
    <col min="5576" max="5632" width="8.7109375" style="56"/>
    <col min="5633" max="5633" width="16.42578125" style="56" customWidth="1"/>
    <col min="5634" max="5634" width="115" style="56" customWidth="1"/>
    <col min="5635" max="5635" width="93.7109375" style="56" customWidth="1"/>
    <col min="5636" max="5636" width="32.5703125" style="56" customWidth="1"/>
    <col min="5637" max="5637" width="0.42578125" style="56" customWidth="1"/>
    <col min="5638" max="5831" width="0" style="56" hidden="1" customWidth="1"/>
    <col min="5832" max="5888" width="8.7109375" style="56"/>
    <col min="5889" max="5889" width="16.42578125" style="56" customWidth="1"/>
    <col min="5890" max="5890" width="115" style="56" customWidth="1"/>
    <col min="5891" max="5891" width="93.7109375" style="56" customWidth="1"/>
    <col min="5892" max="5892" width="32.5703125" style="56" customWidth="1"/>
    <col min="5893" max="5893" width="0.42578125" style="56" customWidth="1"/>
    <col min="5894" max="6087" width="0" style="56" hidden="1" customWidth="1"/>
    <col min="6088" max="6144" width="8.7109375" style="56"/>
    <col min="6145" max="6145" width="16.42578125" style="56" customWidth="1"/>
    <col min="6146" max="6146" width="115" style="56" customWidth="1"/>
    <col min="6147" max="6147" width="93.7109375" style="56" customWidth="1"/>
    <col min="6148" max="6148" width="32.5703125" style="56" customWidth="1"/>
    <col min="6149" max="6149" width="0.42578125" style="56" customWidth="1"/>
    <col min="6150" max="6343" width="0" style="56" hidden="1" customWidth="1"/>
    <col min="6344" max="6400" width="8.7109375" style="56"/>
    <col min="6401" max="6401" width="16.42578125" style="56" customWidth="1"/>
    <col min="6402" max="6402" width="115" style="56" customWidth="1"/>
    <col min="6403" max="6403" width="93.7109375" style="56" customWidth="1"/>
    <col min="6404" max="6404" width="32.5703125" style="56" customWidth="1"/>
    <col min="6405" max="6405" width="0.42578125" style="56" customWidth="1"/>
    <col min="6406" max="6599" width="0" style="56" hidden="1" customWidth="1"/>
    <col min="6600" max="6656" width="8.7109375" style="56"/>
    <col min="6657" max="6657" width="16.42578125" style="56" customWidth="1"/>
    <col min="6658" max="6658" width="115" style="56" customWidth="1"/>
    <col min="6659" max="6659" width="93.7109375" style="56" customWidth="1"/>
    <col min="6660" max="6660" width="32.5703125" style="56" customWidth="1"/>
    <col min="6661" max="6661" width="0.42578125" style="56" customWidth="1"/>
    <col min="6662" max="6855" width="0" style="56" hidden="1" customWidth="1"/>
    <col min="6856" max="6912" width="8.7109375" style="56"/>
    <col min="6913" max="6913" width="16.42578125" style="56" customWidth="1"/>
    <col min="6914" max="6914" width="115" style="56" customWidth="1"/>
    <col min="6915" max="6915" width="93.7109375" style="56" customWidth="1"/>
    <col min="6916" max="6916" width="32.5703125" style="56" customWidth="1"/>
    <col min="6917" max="6917" width="0.42578125" style="56" customWidth="1"/>
    <col min="6918" max="7111" width="0" style="56" hidden="1" customWidth="1"/>
    <col min="7112" max="7168" width="8.7109375" style="56"/>
    <col min="7169" max="7169" width="16.42578125" style="56" customWidth="1"/>
    <col min="7170" max="7170" width="115" style="56" customWidth="1"/>
    <col min="7171" max="7171" width="93.7109375" style="56" customWidth="1"/>
    <col min="7172" max="7172" width="32.5703125" style="56" customWidth="1"/>
    <col min="7173" max="7173" width="0.42578125" style="56" customWidth="1"/>
    <col min="7174" max="7367" width="0" style="56" hidden="1" customWidth="1"/>
    <col min="7368" max="7424" width="8.7109375" style="56"/>
    <col min="7425" max="7425" width="16.42578125" style="56" customWidth="1"/>
    <col min="7426" max="7426" width="115" style="56" customWidth="1"/>
    <col min="7427" max="7427" width="93.7109375" style="56" customWidth="1"/>
    <col min="7428" max="7428" width="32.5703125" style="56" customWidth="1"/>
    <col min="7429" max="7429" width="0.42578125" style="56" customWidth="1"/>
    <col min="7430" max="7623" width="0" style="56" hidden="1" customWidth="1"/>
    <col min="7624" max="7680" width="8.7109375" style="56"/>
    <col min="7681" max="7681" width="16.42578125" style="56" customWidth="1"/>
    <col min="7682" max="7682" width="115" style="56" customWidth="1"/>
    <col min="7683" max="7683" width="93.7109375" style="56" customWidth="1"/>
    <col min="7684" max="7684" width="32.5703125" style="56" customWidth="1"/>
    <col min="7685" max="7685" width="0.42578125" style="56" customWidth="1"/>
    <col min="7686" max="7879" width="0" style="56" hidden="1" customWidth="1"/>
    <col min="7880" max="7936" width="8.7109375" style="56"/>
    <col min="7937" max="7937" width="16.42578125" style="56" customWidth="1"/>
    <col min="7938" max="7938" width="115" style="56" customWidth="1"/>
    <col min="7939" max="7939" width="93.7109375" style="56" customWidth="1"/>
    <col min="7940" max="7940" width="32.5703125" style="56" customWidth="1"/>
    <col min="7941" max="7941" width="0.42578125" style="56" customWidth="1"/>
    <col min="7942" max="8135" width="0" style="56" hidden="1" customWidth="1"/>
    <col min="8136" max="8192" width="8.7109375" style="56"/>
    <col min="8193" max="8193" width="16.42578125" style="56" customWidth="1"/>
    <col min="8194" max="8194" width="115" style="56" customWidth="1"/>
    <col min="8195" max="8195" width="93.7109375" style="56" customWidth="1"/>
    <col min="8196" max="8196" width="32.5703125" style="56" customWidth="1"/>
    <col min="8197" max="8197" width="0.42578125" style="56" customWidth="1"/>
    <col min="8198" max="8391" width="0" style="56" hidden="1" customWidth="1"/>
    <col min="8392" max="8448" width="8.7109375" style="56"/>
    <col min="8449" max="8449" width="16.42578125" style="56" customWidth="1"/>
    <col min="8450" max="8450" width="115" style="56" customWidth="1"/>
    <col min="8451" max="8451" width="93.7109375" style="56" customWidth="1"/>
    <col min="8452" max="8452" width="32.5703125" style="56" customWidth="1"/>
    <col min="8453" max="8453" width="0.42578125" style="56" customWidth="1"/>
    <col min="8454" max="8647" width="0" style="56" hidden="1" customWidth="1"/>
    <col min="8648" max="8704" width="8.7109375" style="56"/>
    <col min="8705" max="8705" width="16.42578125" style="56" customWidth="1"/>
    <col min="8706" max="8706" width="115" style="56" customWidth="1"/>
    <col min="8707" max="8707" width="93.7109375" style="56" customWidth="1"/>
    <col min="8708" max="8708" width="32.5703125" style="56" customWidth="1"/>
    <col min="8709" max="8709" width="0.42578125" style="56" customWidth="1"/>
    <col min="8710" max="8903" width="0" style="56" hidden="1" customWidth="1"/>
    <col min="8904" max="8960" width="8.7109375" style="56"/>
    <col min="8961" max="8961" width="16.42578125" style="56" customWidth="1"/>
    <col min="8962" max="8962" width="115" style="56" customWidth="1"/>
    <col min="8963" max="8963" width="93.7109375" style="56" customWidth="1"/>
    <col min="8964" max="8964" width="32.5703125" style="56" customWidth="1"/>
    <col min="8965" max="8965" width="0.42578125" style="56" customWidth="1"/>
    <col min="8966" max="9159" width="0" style="56" hidden="1" customWidth="1"/>
    <col min="9160" max="9216" width="8.7109375" style="56"/>
    <col min="9217" max="9217" width="16.42578125" style="56" customWidth="1"/>
    <col min="9218" max="9218" width="115" style="56" customWidth="1"/>
    <col min="9219" max="9219" width="93.7109375" style="56" customWidth="1"/>
    <col min="9220" max="9220" width="32.5703125" style="56" customWidth="1"/>
    <col min="9221" max="9221" width="0.42578125" style="56" customWidth="1"/>
    <col min="9222" max="9415" width="0" style="56" hidden="1" customWidth="1"/>
    <col min="9416" max="9472" width="8.7109375" style="56"/>
    <col min="9473" max="9473" width="16.42578125" style="56" customWidth="1"/>
    <col min="9474" max="9474" width="115" style="56" customWidth="1"/>
    <col min="9475" max="9475" width="93.7109375" style="56" customWidth="1"/>
    <col min="9476" max="9476" width="32.5703125" style="56" customWidth="1"/>
    <col min="9477" max="9477" width="0.42578125" style="56" customWidth="1"/>
    <col min="9478" max="9671" width="0" style="56" hidden="1" customWidth="1"/>
    <col min="9672" max="9728" width="8.7109375" style="56"/>
    <col min="9729" max="9729" width="16.42578125" style="56" customWidth="1"/>
    <col min="9730" max="9730" width="115" style="56" customWidth="1"/>
    <col min="9731" max="9731" width="93.7109375" style="56" customWidth="1"/>
    <col min="9732" max="9732" width="32.5703125" style="56" customWidth="1"/>
    <col min="9733" max="9733" width="0.42578125" style="56" customWidth="1"/>
    <col min="9734" max="9927" width="0" style="56" hidden="1" customWidth="1"/>
    <col min="9928" max="9984" width="8.7109375" style="56"/>
    <col min="9985" max="9985" width="16.42578125" style="56" customWidth="1"/>
    <col min="9986" max="9986" width="115" style="56" customWidth="1"/>
    <col min="9987" max="9987" width="93.7109375" style="56" customWidth="1"/>
    <col min="9988" max="9988" width="32.5703125" style="56" customWidth="1"/>
    <col min="9989" max="9989" width="0.42578125" style="56" customWidth="1"/>
    <col min="9990" max="10183" width="0" style="56" hidden="1" customWidth="1"/>
    <col min="10184" max="10240" width="8.7109375" style="56"/>
    <col min="10241" max="10241" width="16.42578125" style="56" customWidth="1"/>
    <col min="10242" max="10242" width="115" style="56" customWidth="1"/>
    <col min="10243" max="10243" width="93.7109375" style="56" customWidth="1"/>
    <col min="10244" max="10244" width="32.5703125" style="56" customWidth="1"/>
    <col min="10245" max="10245" width="0.42578125" style="56" customWidth="1"/>
    <col min="10246" max="10439" width="0" style="56" hidden="1" customWidth="1"/>
    <col min="10440" max="10496" width="8.7109375" style="56"/>
    <col min="10497" max="10497" width="16.42578125" style="56" customWidth="1"/>
    <col min="10498" max="10498" width="115" style="56" customWidth="1"/>
    <col min="10499" max="10499" width="93.7109375" style="56" customWidth="1"/>
    <col min="10500" max="10500" width="32.5703125" style="56" customWidth="1"/>
    <col min="10501" max="10501" width="0.42578125" style="56" customWidth="1"/>
    <col min="10502" max="10695" width="0" style="56" hidden="1" customWidth="1"/>
    <col min="10696" max="10752" width="8.7109375" style="56"/>
    <col min="10753" max="10753" width="16.42578125" style="56" customWidth="1"/>
    <col min="10754" max="10754" width="115" style="56" customWidth="1"/>
    <col min="10755" max="10755" width="93.7109375" style="56" customWidth="1"/>
    <col min="10756" max="10756" width="32.5703125" style="56" customWidth="1"/>
    <col min="10757" max="10757" width="0.42578125" style="56" customWidth="1"/>
    <col min="10758" max="10951" width="0" style="56" hidden="1" customWidth="1"/>
    <col min="10952" max="11008" width="8.7109375" style="56"/>
    <col min="11009" max="11009" width="16.42578125" style="56" customWidth="1"/>
    <col min="11010" max="11010" width="115" style="56" customWidth="1"/>
    <col min="11011" max="11011" width="93.7109375" style="56" customWidth="1"/>
    <col min="11012" max="11012" width="32.5703125" style="56" customWidth="1"/>
    <col min="11013" max="11013" width="0.42578125" style="56" customWidth="1"/>
    <col min="11014" max="11207" width="0" style="56" hidden="1" customWidth="1"/>
    <col min="11208" max="11264" width="8.7109375" style="56"/>
    <col min="11265" max="11265" width="16.42578125" style="56" customWidth="1"/>
    <col min="11266" max="11266" width="115" style="56" customWidth="1"/>
    <col min="11267" max="11267" width="93.7109375" style="56" customWidth="1"/>
    <col min="11268" max="11268" width="32.5703125" style="56" customWidth="1"/>
    <col min="11269" max="11269" width="0.42578125" style="56" customWidth="1"/>
    <col min="11270" max="11463" width="0" style="56" hidden="1" customWidth="1"/>
    <col min="11464" max="11520" width="8.7109375" style="56"/>
    <col min="11521" max="11521" width="16.42578125" style="56" customWidth="1"/>
    <col min="11522" max="11522" width="115" style="56" customWidth="1"/>
    <col min="11523" max="11523" width="93.7109375" style="56" customWidth="1"/>
    <col min="11524" max="11524" width="32.5703125" style="56" customWidth="1"/>
    <col min="11525" max="11525" width="0.42578125" style="56" customWidth="1"/>
    <col min="11526" max="11719" width="0" style="56" hidden="1" customWidth="1"/>
    <col min="11720" max="11776" width="8.7109375" style="56"/>
    <col min="11777" max="11777" width="16.42578125" style="56" customWidth="1"/>
    <col min="11778" max="11778" width="115" style="56" customWidth="1"/>
    <col min="11779" max="11779" width="93.7109375" style="56" customWidth="1"/>
    <col min="11780" max="11780" width="32.5703125" style="56" customWidth="1"/>
    <col min="11781" max="11781" width="0.42578125" style="56" customWidth="1"/>
    <col min="11782" max="11975" width="0" style="56" hidden="1" customWidth="1"/>
    <col min="11976" max="12032" width="8.7109375" style="56"/>
    <col min="12033" max="12033" width="16.42578125" style="56" customWidth="1"/>
    <col min="12034" max="12034" width="115" style="56" customWidth="1"/>
    <col min="12035" max="12035" width="93.7109375" style="56" customWidth="1"/>
    <col min="12036" max="12036" width="32.5703125" style="56" customWidth="1"/>
    <col min="12037" max="12037" width="0.42578125" style="56" customWidth="1"/>
    <col min="12038" max="12231" width="0" style="56" hidden="1" customWidth="1"/>
    <col min="12232" max="12288" width="8.7109375" style="56"/>
    <col min="12289" max="12289" width="16.42578125" style="56" customWidth="1"/>
    <col min="12290" max="12290" width="115" style="56" customWidth="1"/>
    <col min="12291" max="12291" width="93.7109375" style="56" customWidth="1"/>
    <col min="12292" max="12292" width="32.5703125" style="56" customWidth="1"/>
    <col min="12293" max="12293" width="0.42578125" style="56" customWidth="1"/>
    <col min="12294" max="12487" width="0" style="56" hidden="1" customWidth="1"/>
    <col min="12488" max="12544" width="8.7109375" style="56"/>
    <col min="12545" max="12545" width="16.42578125" style="56" customWidth="1"/>
    <col min="12546" max="12546" width="115" style="56" customWidth="1"/>
    <col min="12547" max="12547" width="93.7109375" style="56" customWidth="1"/>
    <col min="12548" max="12548" width="32.5703125" style="56" customWidth="1"/>
    <col min="12549" max="12549" width="0.42578125" style="56" customWidth="1"/>
    <col min="12550" max="12743" width="0" style="56" hidden="1" customWidth="1"/>
    <col min="12744" max="12800" width="8.7109375" style="56"/>
    <col min="12801" max="12801" width="16.42578125" style="56" customWidth="1"/>
    <col min="12802" max="12802" width="115" style="56" customWidth="1"/>
    <col min="12803" max="12803" width="93.7109375" style="56" customWidth="1"/>
    <col min="12804" max="12804" width="32.5703125" style="56" customWidth="1"/>
    <col min="12805" max="12805" width="0.42578125" style="56" customWidth="1"/>
    <col min="12806" max="12999" width="0" style="56" hidden="1" customWidth="1"/>
    <col min="13000" max="13056" width="8.7109375" style="56"/>
    <col min="13057" max="13057" width="16.42578125" style="56" customWidth="1"/>
    <col min="13058" max="13058" width="115" style="56" customWidth="1"/>
    <col min="13059" max="13059" width="93.7109375" style="56" customWidth="1"/>
    <col min="13060" max="13060" width="32.5703125" style="56" customWidth="1"/>
    <col min="13061" max="13061" width="0.42578125" style="56" customWidth="1"/>
    <col min="13062" max="13255" width="0" style="56" hidden="1" customWidth="1"/>
    <col min="13256" max="13312" width="8.7109375" style="56"/>
    <col min="13313" max="13313" width="16.42578125" style="56" customWidth="1"/>
    <col min="13314" max="13314" width="115" style="56" customWidth="1"/>
    <col min="13315" max="13315" width="93.7109375" style="56" customWidth="1"/>
    <col min="13316" max="13316" width="32.5703125" style="56" customWidth="1"/>
    <col min="13317" max="13317" width="0.42578125" style="56" customWidth="1"/>
    <col min="13318" max="13511" width="0" style="56" hidden="1" customWidth="1"/>
    <col min="13512" max="13568" width="8.7109375" style="56"/>
    <col min="13569" max="13569" width="16.42578125" style="56" customWidth="1"/>
    <col min="13570" max="13570" width="115" style="56" customWidth="1"/>
    <col min="13571" max="13571" width="93.7109375" style="56" customWidth="1"/>
    <col min="13572" max="13572" width="32.5703125" style="56" customWidth="1"/>
    <col min="13573" max="13573" width="0.42578125" style="56" customWidth="1"/>
    <col min="13574" max="13767" width="0" style="56" hidden="1" customWidth="1"/>
    <col min="13768" max="13824" width="8.7109375" style="56"/>
    <col min="13825" max="13825" width="16.42578125" style="56" customWidth="1"/>
    <col min="13826" max="13826" width="115" style="56" customWidth="1"/>
    <col min="13827" max="13827" width="93.7109375" style="56" customWidth="1"/>
    <col min="13828" max="13828" width="32.5703125" style="56" customWidth="1"/>
    <col min="13829" max="13829" width="0.42578125" style="56" customWidth="1"/>
    <col min="13830" max="14023" width="0" style="56" hidden="1" customWidth="1"/>
    <col min="14024" max="14080" width="8.7109375" style="56"/>
    <col min="14081" max="14081" width="16.42578125" style="56" customWidth="1"/>
    <col min="14082" max="14082" width="115" style="56" customWidth="1"/>
    <col min="14083" max="14083" width="93.7109375" style="56" customWidth="1"/>
    <col min="14084" max="14084" width="32.5703125" style="56" customWidth="1"/>
    <col min="14085" max="14085" width="0.42578125" style="56" customWidth="1"/>
    <col min="14086" max="14279" width="0" style="56" hidden="1" customWidth="1"/>
    <col min="14280" max="14336" width="8.7109375" style="56"/>
    <col min="14337" max="14337" width="16.42578125" style="56" customWidth="1"/>
    <col min="14338" max="14338" width="115" style="56" customWidth="1"/>
    <col min="14339" max="14339" width="93.7109375" style="56" customWidth="1"/>
    <col min="14340" max="14340" width="32.5703125" style="56" customWidth="1"/>
    <col min="14341" max="14341" width="0.42578125" style="56" customWidth="1"/>
    <col min="14342" max="14535" width="0" style="56" hidden="1" customWidth="1"/>
    <col min="14536" max="14592" width="8.7109375" style="56"/>
    <col min="14593" max="14593" width="16.42578125" style="56" customWidth="1"/>
    <col min="14594" max="14594" width="115" style="56" customWidth="1"/>
    <col min="14595" max="14595" width="93.7109375" style="56" customWidth="1"/>
    <col min="14596" max="14596" width="32.5703125" style="56" customWidth="1"/>
    <col min="14597" max="14597" width="0.42578125" style="56" customWidth="1"/>
    <col min="14598" max="14791" width="0" style="56" hidden="1" customWidth="1"/>
    <col min="14792" max="14848" width="8.7109375" style="56"/>
    <col min="14849" max="14849" width="16.42578125" style="56" customWidth="1"/>
    <col min="14850" max="14850" width="115" style="56" customWidth="1"/>
    <col min="14851" max="14851" width="93.7109375" style="56" customWidth="1"/>
    <col min="14852" max="14852" width="32.5703125" style="56" customWidth="1"/>
    <col min="14853" max="14853" width="0.42578125" style="56" customWidth="1"/>
    <col min="14854" max="15047" width="0" style="56" hidden="1" customWidth="1"/>
    <col min="15048" max="15104" width="8.7109375" style="56"/>
    <col min="15105" max="15105" width="16.42578125" style="56" customWidth="1"/>
    <col min="15106" max="15106" width="115" style="56" customWidth="1"/>
    <col min="15107" max="15107" width="93.7109375" style="56" customWidth="1"/>
    <col min="15108" max="15108" width="32.5703125" style="56" customWidth="1"/>
    <col min="15109" max="15109" width="0.42578125" style="56" customWidth="1"/>
    <col min="15110" max="15303" width="0" style="56" hidden="1" customWidth="1"/>
    <col min="15304" max="15360" width="8.7109375" style="56"/>
    <col min="15361" max="15361" width="16.42578125" style="56" customWidth="1"/>
    <col min="15362" max="15362" width="115" style="56" customWidth="1"/>
    <col min="15363" max="15363" width="93.7109375" style="56" customWidth="1"/>
    <col min="15364" max="15364" width="32.5703125" style="56" customWidth="1"/>
    <col min="15365" max="15365" width="0.42578125" style="56" customWidth="1"/>
    <col min="15366" max="15559" width="0" style="56" hidden="1" customWidth="1"/>
    <col min="15560" max="15616" width="8.7109375" style="56"/>
    <col min="15617" max="15617" width="16.42578125" style="56" customWidth="1"/>
    <col min="15618" max="15618" width="115" style="56" customWidth="1"/>
    <col min="15619" max="15619" width="93.7109375" style="56" customWidth="1"/>
    <col min="15620" max="15620" width="32.5703125" style="56" customWidth="1"/>
    <col min="15621" max="15621" width="0.42578125" style="56" customWidth="1"/>
    <col min="15622" max="15815" width="0" style="56" hidden="1" customWidth="1"/>
    <col min="15816" max="15872" width="8.7109375" style="56"/>
    <col min="15873" max="15873" width="16.42578125" style="56" customWidth="1"/>
    <col min="15874" max="15874" width="115" style="56" customWidth="1"/>
    <col min="15875" max="15875" width="93.7109375" style="56" customWidth="1"/>
    <col min="15876" max="15876" width="32.5703125" style="56" customWidth="1"/>
    <col min="15877" max="15877" width="0.42578125" style="56" customWidth="1"/>
    <col min="15878" max="16071" width="0" style="56" hidden="1" customWidth="1"/>
    <col min="16072" max="16128" width="8.7109375" style="56"/>
    <col min="16129" max="16129" width="16.42578125" style="56" customWidth="1"/>
    <col min="16130" max="16130" width="115" style="56" customWidth="1"/>
    <col min="16131" max="16131" width="93.7109375" style="56" customWidth="1"/>
    <col min="16132" max="16132" width="32.5703125" style="56" customWidth="1"/>
    <col min="16133" max="16133" width="0.42578125" style="56" customWidth="1"/>
    <col min="16134" max="16327" width="0" style="56" hidden="1" customWidth="1"/>
    <col min="16328" max="16384" width="8.7109375" style="56"/>
  </cols>
  <sheetData>
    <row r="1" spans="1:5" ht="15.75" x14ac:dyDescent="0.25">
      <c r="C1" s="785" t="s">
        <v>141</v>
      </c>
      <c r="D1" s="785"/>
    </row>
    <row r="2" spans="1:5" ht="15.75" x14ac:dyDescent="0.25">
      <c r="A2" s="57"/>
      <c r="B2" s="57"/>
      <c r="C2" s="786" t="s">
        <v>146</v>
      </c>
      <c r="D2" s="786"/>
      <c r="E2" s="58"/>
    </row>
    <row r="3" spans="1:5" ht="15.75" x14ac:dyDescent="0.25">
      <c r="A3" s="57"/>
      <c r="B3" s="57"/>
      <c r="C3" s="787" t="s">
        <v>165</v>
      </c>
      <c r="D3" s="786"/>
      <c r="E3" s="58"/>
    </row>
    <row r="4" spans="1:5" ht="15.75" x14ac:dyDescent="0.25">
      <c r="A4" s="57"/>
      <c r="B4" s="57"/>
      <c r="C4" s="786" t="s">
        <v>166</v>
      </c>
      <c r="D4" s="786"/>
      <c r="E4" s="58"/>
    </row>
    <row r="5" spans="1:5" ht="15.75" x14ac:dyDescent="0.25">
      <c r="A5" s="57"/>
      <c r="B5" s="57"/>
      <c r="C5" s="786" t="s">
        <v>167</v>
      </c>
      <c r="D5" s="786"/>
      <c r="E5" s="5"/>
    </row>
    <row r="6" spans="1:5" ht="15.75" x14ac:dyDescent="0.25">
      <c r="A6" s="57"/>
      <c r="B6" s="57"/>
      <c r="C6" s="786" t="s">
        <v>168</v>
      </c>
      <c r="D6" s="786"/>
      <c r="E6" s="5"/>
    </row>
    <row r="7" spans="1:5" ht="15.75" x14ac:dyDescent="0.25">
      <c r="A7" s="57"/>
      <c r="B7" s="57"/>
      <c r="C7" s="786" t="s">
        <v>644</v>
      </c>
      <c r="D7" s="786"/>
      <c r="E7" s="5"/>
    </row>
    <row r="8" spans="1:5" ht="4.9000000000000004" customHeight="1" x14ac:dyDescent="0.25">
      <c r="A8" s="57"/>
      <c r="B8" s="57"/>
      <c r="C8" s="59"/>
      <c r="D8" s="57"/>
    </row>
    <row r="9" spans="1:5" s="155" customFormat="1" ht="39" customHeight="1" x14ac:dyDescent="0.2">
      <c r="A9" s="788" t="s">
        <v>194</v>
      </c>
      <c r="B9" s="788"/>
      <c r="C9" s="788"/>
      <c r="D9" s="788"/>
    </row>
    <row r="10" spans="1:5" ht="15.6" customHeight="1" x14ac:dyDescent="0.3">
      <c r="A10" s="745">
        <v>15591000000</v>
      </c>
      <c r="B10" s="745"/>
      <c r="C10" s="745"/>
      <c r="D10" s="60"/>
    </row>
    <row r="11" spans="1:5" ht="18.75" x14ac:dyDescent="0.3">
      <c r="A11" s="747" t="s">
        <v>0</v>
      </c>
      <c r="B11" s="747"/>
      <c r="C11" s="747"/>
      <c r="D11" s="60"/>
    </row>
    <row r="12" spans="1:5" ht="16.5" thickBot="1" x14ac:dyDescent="0.3">
      <c r="A12" s="61"/>
      <c r="B12" s="61"/>
      <c r="C12" s="61"/>
      <c r="D12" s="61"/>
    </row>
    <row r="13" spans="1:5" ht="26.45" customHeight="1" x14ac:dyDescent="0.3">
      <c r="A13" s="148" t="s">
        <v>75</v>
      </c>
      <c r="B13" s="149" t="s">
        <v>76</v>
      </c>
      <c r="C13" s="789" t="s">
        <v>77</v>
      </c>
      <c r="D13" s="790"/>
      <c r="E13" s="62"/>
    </row>
    <row r="14" spans="1:5" ht="26.45" customHeight="1" x14ac:dyDescent="0.3">
      <c r="A14" s="150">
        <v>11020200</v>
      </c>
      <c r="B14" s="63" t="s">
        <v>78</v>
      </c>
      <c r="C14" s="783" t="s">
        <v>185</v>
      </c>
      <c r="D14" s="784"/>
      <c r="E14" s="62"/>
    </row>
    <row r="15" spans="1:5" ht="18.75" x14ac:dyDescent="0.2">
      <c r="A15" s="151">
        <v>18010000</v>
      </c>
      <c r="B15" s="145" t="s">
        <v>79</v>
      </c>
      <c r="C15" s="783" t="s">
        <v>185</v>
      </c>
      <c r="D15" s="784"/>
    </row>
    <row r="16" spans="1:5" ht="18.75" x14ac:dyDescent="0.2">
      <c r="A16" s="151">
        <v>18020000</v>
      </c>
      <c r="B16" s="145" t="s">
        <v>80</v>
      </c>
      <c r="C16" s="783" t="s">
        <v>186</v>
      </c>
      <c r="D16" s="784"/>
    </row>
    <row r="17" spans="1:199" ht="18.75" x14ac:dyDescent="0.2">
      <c r="A17" s="151">
        <v>18030000</v>
      </c>
      <c r="B17" s="145" t="s">
        <v>81</v>
      </c>
      <c r="C17" s="783" t="s">
        <v>186</v>
      </c>
      <c r="D17" s="784"/>
    </row>
    <row r="18" spans="1:199" ht="24" customHeight="1" x14ac:dyDescent="0.2">
      <c r="A18" s="151">
        <v>19010000</v>
      </c>
      <c r="B18" s="145" t="s">
        <v>82</v>
      </c>
      <c r="C18" s="793" t="s">
        <v>187</v>
      </c>
      <c r="D18" s="794"/>
    </row>
    <row r="19" spans="1:199" ht="37.5" x14ac:dyDescent="0.2">
      <c r="A19" s="151">
        <v>21010300</v>
      </c>
      <c r="B19" s="145" t="s">
        <v>83</v>
      </c>
      <c r="C19" s="783" t="s">
        <v>185</v>
      </c>
      <c r="D19" s="784"/>
    </row>
    <row r="20" spans="1:199" ht="18.75" x14ac:dyDescent="0.2">
      <c r="A20" s="151">
        <v>21050000</v>
      </c>
      <c r="B20" s="145" t="s">
        <v>84</v>
      </c>
      <c r="C20" s="783" t="s">
        <v>188</v>
      </c>
      <c r="D20" s="784"/>
    </row>
    <row r="21" spans="1:199" ht="59.25" customHeight="1" x14ac:dyDescent="0.2">
      <c r="A21" s="152">
        <v>21081100</v>
      </c>
      <c r="B21" s="145" t="s">
        <v>85</v>
      </c>
      <c r="C21" s="791" t="s">
        <v>189</v>
      </c>
      <c r="D21" s="792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  <c r="GK21" s="64"/>
      <c r="GL21" s="64"/>
      <c r="GM21" s="64"/>
      <c r="GN21" s="64"/>
      <c r="GO21" s="64"/>
      <c r="GP21" s="64"/>
      <c r="GQ21" s="64"/>
    </row>
    <row r="22" spans="1:199" ht="40.15" customHeight="1" x14ac:dyDescent="0.2">
      <c r="A22" s="152">
        <v>21081100</v>
      </c>
      <c r="B22" s="145" t="s">
        <v>86</v>
      </c>
      <c r="C22" s="791" t="s">
        <v>190</v>
      </c>
      <c r="D22" s="792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4"/>
      <c r="GH22" s="64"/>
      <c r="GI22" s="64"/>
      <c r="GJ22" s="64"/>
      <c r="GK22" s="64"/>
      <c r="GL22" s="64"/>
      <c r="GM22" s="64"/>
      <c r="GN22" s="64"/>
      <c r="GO22" s="64"/>
      <c r="GP22" s="64"/>
      <c r="GQ22" s="64"/>
    </row>
    <row r="23" spans="1:199" ht="18.75" x14ac:dyDescent="0.2">
      <c r="A23" s="152">
        <v>21081100</v>
      </c>
      <c r="B23" s="145" t="s">
        <v>87</v>
      </c>
      <c r="C23" s="795" t="s">
        <v>109</v>
      </c>
      <c r="D23" s="796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</row>
    <row r="24" spans="1:199" ht="43.9" customHeight="1" x14ac:dyDescent="0.2">
      <c r="A24" s="152">
        <v>22010300</v>
      </c>
      <c r="B24" s="145" t="s">
        <v>88</v>
      </c>
      <c r="C24" s="791" t="s">
        <v>191</v>
      </c>
      <c r="D24" s="792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</row>
    <row r="25" spans="1:199" ht="43.35" customHeight="1" x14ac:dyDescent="0.2">
      <c r="A25" s="152">
        <v>22012500</v>
      </c>
      <c r="B25" s="145" t="s">
        <v>89</v>
      </c>
      <c r="C25" s="791" t="s">
        <v>191</v>
      </c>
      <c r="D25" s="792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  <c r="FI25" s="64"/>
      <c r="FJ25" s="64"/>
      <c r="FK25" s="64"/>
      <c r="FL25" s="64"/>
      <c r="FM25" s="64"/>
      <c r="FN25" s="64"/>
      <c r="FO25" s="64"/>
      <c r="FP25" s="64"/>
      <c r="FQ25" s="64"/>
      <c r="FR25" s="64"/>
      <c r="FS25" s="64"/>
      <c r="FT25" s="64"/>
      <c r="FU25" s="64"/>
      <c r="FV25" s="64"/>
      <c r="FW25" s="64"/>
      <c r="FX25" s="64"/>
      <c r="FY25" s="64"/>
      <c r="FZ25" s="64"/>
      <c r="GA25" s="64"/>
      <c r="GB25" s="64"/>
      <c r="GC25" s="64"/>
      <c r="GD25" s="64"/>
      <c r="GE25" s="64"/>
      <c r="GF25" s="64"/>
      <c r="GG25" s="64"/>
      <c r="GH25" s="64"/>
      <c r="GI25" s="64"/>
      <c r="GJ25" s="64"/>
      <c r="GK25" s="64"/>
      <c r="GL25" s="64"/>
      <c r="GM25" s="64"/>
      <c r="GN25" s="64"/>
      <c r="GO25" s="64"/>
      <c r="GP25" s="64"/>
      <c r="GQ25" s="64"/>
    </row>
    <row r="26" spans="1:199" ht="37.5" x14ac:dyDescent="0.2">
      <c r="A26" s="152">
        <v>22012600</v>
      </c>
      <c r="B26" s="145" t="s">
        <v>90</v>
      </c>
      <c r="C26" s="791" t="s">
        <v>192</v>
      </c>
      <c r="D26" s="792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</row>
    <row r="27" spans="1:199" ht="36.6" customHeight="1" x14ac:dyDescent="0.2">
      <c r="A27" s="152">
        <v>22080400</v>
      </c>
      <c r="B27" s="145" t="s">
        <v>91</v>
      </c>
      <c r="C27" s="791" t="s">
        <v>185</v>
      </c>
      <c r="D27" s="792"/>
    </row>
    <row r="28" spans="1:199" ht="89.45" customHeight="1" x14ac:dyDescent="0.2">
      <c r="A28" s="152">
        <v>24062200</v>
      </c>
      <c r="B28" s="65" t="s">
        <v>92</v>
      </c>
      <c r="C28" s="791" t="s">
        <v>185</v>
      </c>
      <c r="D28" s="792"/>
    </row>
    <row r="29" spans="1:199" ht="27.6" customHeight="1" x14ac:dyDescent="0.2">
      <c r="A29" s="151">
        <v>24170000</v>
      </c>
      <c r="B29" s="145" t="s">
        <v>93</v>
      </c>
      <c r="C29" s="791" t="s">
        <v>193</v>
      </c>
      <c r="D29" s="792"/>
    </row>
    <row r="30" spans="1:199" ht="37.5" x14ac:dyDescent="0.2">
      <c r="A30" s="151">
        <v>31030000</v>
      </c>
      <c r="B30" s="145" t="s">
        <v>94</v>
      </c>
      <c r="C30" s="791" t="s">
        <v>185</v>
      </c>
      <c r="D30" s="792"/>
    </row>
    <row r="31" spans="1:199" ht="39" customHeight="1" x14ac:dyDescent="0.2">
      <c r="A31" s="151">
        <v>33010100</v>
      </c>
      <c r="B31" s="145" t="s">
        <v>95</v>
      </c>
      <c r="C31" s="791" t="s">
        <v>185</v>
      </c>
      <c r="D31" s="792"/>
    </row>
    <row r="32" spans="1:199" ht="57" thickBot="1" x14ac:dyDescent="0.25">
      <c r="A32" s="153">
        <v>50110000</v>
      </c>
      <c r="B32" s="154" t="s">
        <v>96</v>
      </c>
      <c r="C32" s="799" t="s">
        <v>187</v>
      </c>
      <c r="D32" s="800"/>
    </row>
    <row r="33" spans="1:199" ht="18.75" x14ac:dyDescent="0.3">
      <c r="A33" s="66"/>
      <c r="B33" s="67"/>
      <c r="C33" s="68"/>
      <c r="D33" s="68"/>
    </row>
    <row r="34" spans="1:199" s="39" customFormat="1" ht="33.6" customHeight="1" x14ac:dyDescent="0.2">
      <c r="A34" s="69" t="s">
        <v>150</v>
      </c>
      <c r="B34" s="69"/>
      <c r="C34" s="797" t="s">
        <v>120</v>
      </c>
      <c r="D34" s="797"/>
      <c r="E34" s="70"/>
      <c r="F34" s="70"/>
      <c r="G34" s="70"/>
      <c r="H34" s="70"/>
      <c r="I34" s="70"/>
      <c r="J34" s="70"/>
      <c r="K34" s="70"/>
      <c r="L34" s="71"/>
      <c r="M34" s="71"/>
      <c r="N34" s="71"/>
      <c r="O34" s="71"/>
      <c r="P34" s="71"/>
      <c r="Q34" s="71"/>
      <c r="R34" s="72"/>
      <c r="S34" s="73"/>
      <c r="T34" s="72"/>
      <c r="U34" s="73"/>
      <c r="V34" s="73"/>
      <c r="W34" s="73"/>
      <c r="X34" s="73"/>
      <c r="Y34" s="73"/>
      <c r="Z34" s="73"/>
      <c r="AA34" s="73"/>
      <c r="AB34" s="74"/>
      <c r="AC34" s="73"/>
      <c r="AD34" s="75"/>
      <c r="AE34" s="73"/>
    </row>
    <row r="35" spans="1:199" ht="20.25" x14ac:dyDescent="0.3">
      <c r="A35" s="76"/>
      <c r="B35" s="77"/>
      <c r="C35" s="798"/>
      <c r="D35" s="798"/>
    </row>
    <row r="36" spans="1:199" ht="15.75" x14ac:dyDescent="0.25">
      <c r="A36" s="57"/>
      <c r="B36" s="57"/>
      <c r="C36" s="57"/>
      <c r="D36" s="57"/>
    </row>
    <row r="37" spans="1:199" ht="15.75" x14ac:dyDescent="0.25">
      <c r="A37" s="57"/>
      <c r="B37" s="57"/>
      <c r="C37" s="57"/>
      <c r="D37" s="57"/>
    </row>
    <row r="38" spans="1:199" ht="15.75" x14ac:dyDescent="0.25">
      <c r="A38" s="57"/>
      <c r="B38" s="57"/>
      <c r="C38" s="57"/>
      <c r="D38" s="57"/>
    </row>
    <row r="39" spans="1:199" ht="15.75" x14ac:dyDescent="0.25">
      <c r="A39" s="57"/>
      <c r="B39" s="57"/>
      <c r="C39" s="57"/>
      <c r="D39" s="57"/>
    </row>
    <row r="40" spans="1:199" ht="15.75" x14ac:dyDescent="0.25">
      <c r="A40" s="57"/>
      <c r="B40" s="57"/>
      <c r="C40" s="57"/>
      <c r="D40" s="57"/>
    </row>
    <row r="41" spans="1:199" ht="15.75" x14ac:dyDescent="0.25">
      <c r="A41" s="57"/>
      <c r="B41" s="57"/>
      <c r="C41" s="57"/>
      <c r="D41" s="57"/>
    </row>
    <row r="42" spans="1:199" ht="20.25" x14ac:dyDescent="0.3">
      <c r="A42" s="57"/>
      <c r="B42" s="57"/>
      <c r="C42" s="57"/>
      <c r="D42" s="57"/>
      <c r="E42" s="78"/>
      <c r="F42" s="78"/>
      <c r="G42" s="79"/>
      <c r="H42" s="79"/>
      <c r="I42" s="80"/>
      <c r="J42" s="80"/>
      <c r="K42" s="79"/>
      <c r="L42" s="79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  <c r="EO42" s="79"/>
      <c r="EP42" s="79"/>
      <c r="EQ42" s="79"/>
      <c r="ER42" s="79"/>
      <c r="ES42" s="79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79"/>
      <c r="FF42" s="79"/>
      <c r="FG42" s="79"/>
      <c r="FH42" s="79"/>
      <c r="FI42" s="79"/>
      <c r="FJ42" s="79"/>
      <c r="FK42" s="79"/>
      <c r="FL42" s="79"/>
      <c r="FM42" s="79"/>
      <c r="FN42" s="79"/>
      <c r="FO42" s="79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9"/>
      <c r="GJ42" s="79"/>
      <c r="GK42" s="79"/>
      <c r="GL42" s="79"/>
      <c r="GM42" s="79"/>
      <c r="GN42" s="79"/>
      <c r="GO42" s="79"/>
      <c r="GP42" s="79"/>
      <c r="GQ42" s="79"/>
    </row>
    <row r="43" spans="1:199" ht="15.75" x14ac:dyDescent="0.25">
      <c r="A43" s="57"/>
      <c r="B43" s="57"/>
      <c r="C43" s="57"/>
      <c r="D43" s="57"/>
    </row>
    <row r="44" spans="1:199" ht="15.75" x14ac:dyDescent="0.25">
      <c r="A44" s="57"/>
      <c r="B44" s="57"/>
      <c r="C44" s="57"/>
      <c r="D44" s="57"/>
    </row>
    <row r="45" spans="1:199" ht="15.75" x14ac:dyDescent="0.25">
      <c r="A45" s="57"/>
      <c r="B45" s="57"/>
      <c r="C45" s="57"/>
      <c r="D45" s="57"/>
    </row>
    <row r="46" spans="1:199" ht="15.75" x14ac:dyDescent="0.25">
      <c r="A46" s="57"/>
      <c r="B46" s="57"/>
      <c r="C46" s="57"/>
      <c r="D46" s="57"/>
    </row>
    <row r="47" spans="1:199" ht="15.75" x14ac:dyDescent="0.25">
      <c r="A47" s="57"/>
      <c r="B47" s="57"/>
      <c r="C47" s="57"/>
      <c r="D47" s="57"/>
    </row>
    <row r="48" spans="1:199" ht="15.75" x14ac:dyDescent="0.25">
      <c r="A48" s="57"/>
      <c r="B48" s="57"/>
      <c r="C48" s="57"/>
      <c r="D48" s="57"/>
    </row>
    <row r="49" spans="1:4" ht="15.75" x14ac:dyDescent="0.25">
      <c r="A49" s="57"/>
      <c r="B49" s="57"/>
      <c r="C49" s="57"/>
      <c r="D49" s="57"/>
    </row>
    <row r="50" spans="1:4" ht="15.75" x14ac:dyDescent="0.25">
      <c r="A50" s="57"/>
      <c r="B50" s="57"/>
      <c r="C50" s="57"/>
      <c r="D50" s="57"/>
    </row>
    <row r="51" spans="1:4" ht="15.75" x14ac:dyDescent="0.25">
      <c r="A51" s="57"/>
      <c r="B51" s="57"/>
      <c r="C51" s="57"/>
      <c r="D51" s="57"/>
    </row>
    <row r="52" spans="1:4" ht="15.75" x14ac:dyDescent="0.25">
      <c r="A52" s="57"/>
      <c r="B52" s="57"/>
      <c r="C52" s="57"/>
      <c r="D52" s="57"/>
    </row>
    <row r="53" spans="1:4" ht="15.75" x14ac:dyDescent="0.25">
      <c r="A53" s="57"/>
      <c r="B53" s="57"/>
      <c r="C53" s="57"/>
      <c r="D53" s="57"/>
    </row>
    <row r="54" spans="1:4" ht="15.75" x14ac:dyDescent="0.25">
      <c r="A54" s="57"/>
      <c r="B54" s="57"/>
      <c r="C54" s="57"/>
      <c r="D54" s="57"/>
    </row>
    <row r="55" spans="1:4" ht="15.75" x14ac:dyDescent="0.25">
      <c r="A55" s="57"/>
      <c r="B55" s="57"/>
      <c r="C55" s="57"/>
      <c r="D55" s="57"/>
    </row>
    <row r="56" spans="1:4" ht="15.75" x14ac:dyDescent="0.25">
      <c r="A56" s="57"/>
      <c r="B56" s="57"/>
      <c r="C56" s="57"/>
      <c r="D56" s="57"/>
    </row>
    <row r="57" spans="1:4" ht="15.75" x14ac:dyDescent="0.25">
      <c r="A57" s="57"/>
      <c r="B57" s="57"/>
      <c r="C57" s="57"/>
      <c r="D57" s="57"/>
    </row>
    <row r="58" spans="1:4" ht="15.75" x14ac:dyDescent="0.25">
      <c r="A58" s="57"/>
      <c r="B58" s="57"/>
      <c r="C58" s="57"/>
      <c r="D58" s="57"/>
    </row>
    <row r="59" spans="1:4" ht="15.75" x14ac:dyDescent="0.25">
      <c r="A59" s="57"/>
      <c r="B59" s="57"/>
      <c r="C59" s="57"/>
      <c r="D59" s="57"/>
    </row>
    <row r="60" spans="1:4" ht="15.75" x14ac:dyDescent="0.25">
      <c r="A60" s="57"/>
      <c r="B60" s="57"/>
      <c r="C60" s="57"/>
      <c r="D60" s="57"/>
    </row>
    <row r="61" spans="1:4" ht="15.75" x14ac:dyDescent="0.25">
      <c r="A61" s="57"/>
      <c r="B61" s="57"/>
      <c r="C61" s="57"/>
      <c r="D61" s="57"/>
    </row>
    <row r="62" spans="1:4" ht="15.75" x14ac:dyDescent="0.25">
      <c r="A62" s="57"/>
      <c r="B62" s="57"/>
      <c r="C62" s="57"/>
      <c r="D62" s="57"/>
    </row>
  </sheetData>
  <mergeCells count="32">
    <mergeCell ref="C34:D34"/>
    <mergeCell ref="C35:D35"/>
    <mergeCell ref="C27:D27"/>
    <mergeCell ref="C28:D28"/>
    <mergeCell ref="C29:D29"/>
    <mergeCell ref="C30:D30"/>
    <mergeCell ref="C31:D31"/>
    <mergeCell ref="C32:D32"/>
    <mergeCell ref="C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14:D14"/>
    <mergeCell ref="C1:D1"/>
    <mergeCell ref="C2:D2"/>
    <mergeCell ref="C3:D3"/>
    <mergeCell ref="C4:D4"/>
    <mergeCell ref="C5:D5"/>
    <mergeCell ref="C6:D6"/>
    <mergeCell ref="C7:D7"/>
    <mergeCell ref="A9:D9"/>
    <mergeCell ref="A10:C10"/>
    <mergeCell ref="A11:C11"/>
    <mergeCell ref="C13:D13"/>
  </mergeCells>
  <pageMargins left="0.78740157480314965" right="0.78740157480314965" top="1.1811023622047245" bottom="0.39370078740157483" header="0.31496062992125984" footer="0.31496062992125984"/>
  <pageSetup paperSize="9" scale="55" fitToHeight="0" orientation="landscape" r:id="rId1"/>
  <rowBreaks count="1" manualBreakCount="1">
    <brk id="2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view="pageBreakPreview" zoomScaleNormal="100" zoomScaleSheetLayoutView="100" workbookViewId="0">
      <selection activeCell="D7" sqref="D7"/>
    </sheetView>
  </sheetViews>
  <sheetFormatPr defaultColWidth="9.140625" defaultRowHeight="18.75" x14ac:dyDescent="0.3"/>
  <cols>
    <col min="1" max="1" width="17.42578125" style="437" customWidth="1"/>
    <col min="2" max="2" width="34.85546875" style="437" customWidth="1"/>
    <col min="3" max="3" width="16.140625" style="437" customWidth="1"/>
    <col min="4" max="4" width="18.85546875" style="437" bestFit="1" customWidth="1"/>
    <col min="5" max="6" width="18" style="437" bestFit="1" customWidth="1"/>
    <col min="7" max="16384" width="9.140625" style="437"/>
  </cols>
  <sheetData>
    <row r="1" spans="1:6" x14ac:dyDescent="0.3">
      <c r="A1" s="436"/>
      <c r="B1" s="436"/>
      <c r="C1" s="436"/>
      <c r="D1" s="436" t="s">
        <v>353</v>
      </c>
      <c r="E1" s="436"/>
      <c r="F1" s="436"/>
    </row>
    <row r="2" spans="1:6" x14ac:dyDescent="0.3">
      <c r="A2" s="436"/>
      <c r="B2" s="436"/>
      <c r="C2" s="436"/>
      <c r="D2" s="341" t="s">
        <v>145</v>
      </c>
      <c r="E2" s="70"/>
      <c r="F2" s="342"/>
    </row>
    <row r="3" spans="1:6" x14ac:dyDescent="0.3">
      <c r="A3" s="436"/>
      <c r="B3" s="436"/>
      <c r="C3" s="436"/>
      <c r="D3" s="638" t="s">
        <v>152</v>
      </c>
      <c r="E3" s="638"/>
      <c r="F3" s="638"/>
    </row>
    <row r="4" spans="1:6" x14ac:dyDescent="0.3">
      <c r="A4" s="436"/>
      <c r="B4" s="436"/>
      <c r="C4" s="436"/>
      <c r="D4" s="638" t="s">
        <v>153</v>
      </c>
      <c r="E4" s="638"/>
      <c r="F4" s="638"/>
    </row>
    <row r="5" spans="1:6" x14ac:dyDescent="0.3">
      <c r="A5" s="436"/>
      <c r="B5" s="436"/>
      <c r="C5" s="436"/>
      <c r="D5" s="343" t="s">
        <v>154</v>
      </c>
      <c r="E5" s="344"/>
      <c r="F5" s="342"/>
    </row>
    <row r="6" spans="1:6" x14ac:dyDescent="0.3">
      <c r="A6" s="436"/>
      <c r="B6" s="436"/>
      <c r="C6" s="436"/>
      <c r="D6" s="345" t="s">
        <v>155</v>
      </c>
      <c r="E6" s="346"/>
      <c r="F6" s="342"/>
    </row>
    <row r="7" spans="1:6" x14ac:dyDescent="0.3">
      <c r="A7" s="436"/>
      <c r="B7" s="436"/>
      <c r="C7" s="436"/>
      <c r="D7" s="506" t="s">
        <v>245</v>
      </c>
      <c r="E7" s="436"/>
      <c r="F7" s="436"/>
    </row>
    <row r="9" spans="1:6" x14ac:dyDescent="0.3">
      <c r="A9" s="647" t="s">
        <v>354</v>
      </c>
      <c r="B9" s="648"/>
      <c r="C9" s="648"/>
      <c r="D9" s="648"/>
      <c r="E9" s="648"/>
      <c r="F9" s="648"/>
    </row>
    <row r="10" spans="1:6" x14ac:dyDescent="0.3">
      <c r="A10" s="438" t="s">
        <v>97</v>
      </c>
      <c r="B10" s="436"/>
      <c r="C10" s="436"/>
      <c r="D10" s="436"/>
      <c r="E10" s="436"/>
      <c r="F10" s="436"/>
    </row>
    <row r="11" spans="1:6" x14ac:dyDescent="0.3">
      <c r="A11" s="436" t="s">
        <v>0</v>
      </c>
      <c r="B11" s="436"/>
      <c r="C11" s="436"/>
      <c r="D11" s="436"/>
      <c r="E11" s="436"/>
      <c r="F11" s="439" t="s">
        <v>1</v>
      </c>
    </row>
    <row r="12" spans="1:6" x14ac:dyDescent="0.3">
      <c r="A12" s="649" t="s">
        <v>247</v>
      </c>
      <c r="B12" s="649" t="s">
        <v>355</v>
      </c>
      <c r="C12" s="649" t="s">
        <v>249</v>
      </c>
      <c r="D12" s="649" t="s">
        <v>250</v>
      </c>
      <c r="E12" s="649" t="s">
        <v>251</v>
      </c>
      <c r="F12" s="649"/>
    </row>
    <row r="13" spans="1:6" x14ac:dyDescent="0.3">
      <c r="A13" s="649"/>
      <c r="B13" s="649"/>
      <c r="C13" s="649"/>
      <c r="D13" s="649"/>
      <c r="E13" s="649" t="s">
        <v>252</v>
      </c>
      <c r="F13" s="649" t="s">
        <v>253</v>
      </c>
    </row>
    <row r="14" spans="1:6" x14ac:dyDescent="0.3">
      <c r="A14" s="649"/>
      <c r="B14" s="649"/>
      <c r="C14" s="649"/>
      <c r="D14" s="649"/>
      <c r="E14" s="649"/>
      <c r="F14" s="649"/>
    </row>
    <row r="15" spans="1:6" x14ac:dyDescent="0.3">
      <c r="A15" s="440">
        <v>1</v>
      </c>
      <c r="B15" s="440">
        <v>2</v>
      </c>
      <c r="C15" s="440">
        <v>3</v>
      </c>
      <c r="D15" s="440">
        <v>4</v>
      </c>
      <c r="E15" s="440">
        <v>5</v>
      </c>
      <c r="F15" s="440">
        <v>6</v>
      </c>
    </row>
    <row r="16" spans="1:6" x14ac:dyDescent="0.3">
      <c r="A16" s="644" t="s">
        <v>356</v>
      </c>
      <c r="B16" s="645"/>
      <c r="C16" s="645"/>
      <c r="D16" s="645"/>
      <c r="E16" s="645"/>
      <c r="F16" s="646"/>
    </row>
    <row r="17" spans="1:7" x14ac:dyDescent="0.3">
      <c r="A17" s="445" t="s">
        <v>357</v>
      </c>
      <c r="B17" s="443" t="s">
        <v>358</v>
      </c>
      <c r="C17" s="441">
        <v>0</v>
      </c>
      <c r="D17" s="441">
        <v>-56734500</v>
      </c>
      <c r="E17" s="441">
        <v>56734500</v>
      </c>
      <c r="F17" s="441">
        <v>56734500</v>
      </c>
    </row>
    <row r="18" spans="1:7" ht="56.25" x14ac:dyDescent="0.3">
      <c r="A18" s="445" t="s">
        <v>359</v>
      </c>
      <c r="B18" s="443" t="s">
        <v>360</v>
      </c>
      <c r="C18" s="441">
        <v>0</v>
      </c>
      <c r="D18" s="441">
        <v>-56734500</v>
      </c>
      <c r="E18" s="441">
        <v>56734500</v>
      </c>
      <c r="F18" s="441">
        <v>56734500</v>
      </c>
    </row>
    <row r="19" spans="1:7" x14ac:dyDescent="0.3">
      <c r="A19" s="446" t="s">
        <v>361</v>
      </c>
      <c r="B19" s="447" t="s">
        <v>362</v>
      </c>
      <c r="C19" s="442">
        <v>1000000</v>
      </c>
      <c r="D19" s="442">
        <v>1000000</v>
      </c>
      <c r="E19" s="442">
        <v>0</v>
      </c>
      <c r="F19" s="442">
        <v>0</v>
      </c>
    </row>
    <row r="20" spans="1:7" x14ac:dyDescent="0.3">
      <c r="A20" s="446" t="s">
        <v>363</v>
      </c>
      <c r="B20" s="447" t="s">
        <v>364</v>
      </c>
      <c r="C20" s="442">
        <v>1000000</v>
      </c>
      <c r="D20" s="442">
        <v>1000000</v>
      </c>
      <c r="E20" s="442">
        <v>0</v>
      </c>
      <c r="F20" s="442">
        <v>0</v>
      </c>
    </row>
    <row r="21" spans="1:7" ht="88.5" customHeight="1" x14ac:dyDescent="0.3">
      <c r="A21" s="446" t="s">
        <v>365</v>
      </c>
      <c r="B21" s="447" t="s">
        <v>366</v>
      </c>
      <c r="C21" s="442">
        <v>0</v>
      </c>
      <c r="D21" s="442">
        <v>-56734500</v>
      </c>
      <c r="E21" s="442">
        <v>56734500</v>
      </c>
      <c r="F21" s="442">
        <v>56734500</v>
      </c>
    </row>
    <row r="22" spans="1:7" x14ac:dyDescent="0.3">
      <c r="A22" s="448" t="s">
        <v>349</v>
      </c>
      <c r="B22" s="449" t="s">
        <v>367</v>
      </c>
      <c r="C22" s="450">
        <v>0</v>
      </c>
      <c r="D22" s="450">
        <v>-56734500</v>
      </c>
      <c r="E22" s="450">
        <v>56734500</v>
      </c>
      <c r="F22" s="450">
        <v>56734500</v>
      </c>
    </row>
    <row r="23" spans="1:7" x14ac:dyDescent="0.3">
      <c r="A23" s="644" t="s">
        <v>368</v>
      </c>
      <c r="B23" s="645"/>
      <c r="C23" s="645"/>
      <c r="D23" s="645"/>
      <c r="E23" s="645"/>
      <c r="F23" s="646"/>
    </row>
    <row r="24" spans="1:7" ht="37.5" x14ac:dyDescent="0.3">
      <c r="A24" s="445" t="s">
        <v>369</v>
      </c>
      <c r="B24" s="443" t="s">
        <v>370</v>
      </c>
      <c r="C24" s="441">
        <v>0</v>
      </c>
      <c r="D24" s="441">
        <v>-56734500</v>
      </c>
      <c r="E24" s="441">
        <v>56734500</v>
      </c>
      <c r="F24" s="441">
        <v>56734500</v>
      </c>
    </row>
    <row r="25" spans="1:7" ht="37.5" x14ac:dyDescent="0.3">
      <c r="A25" s="445" t="s">
        <v>371</v>
      </c>
      <c r="B25" s="443" t="s">
        <v>372</v>
      </c>
      <c r="C25" s="441">
        <v>0</v>
      </c>
      <c r="D25" s="441">
        <v>-56734500</v>
      </c>
      <c r="E25" s="441">
        <v>56734500</v>
      </c>
      <c r="F25" s="441">
        <v>56734500</v>
      </c>
    </row>
    <row r="26" spans="1:7" x14ac:dyDescent="0.3">
      <c r="A26" s="446" t="s">
        <v>373</v>
      </c>
      <c r="B26" s="447" t="s">
        <v>362</v>
      </c>
      <c r="C26" s="442">
        <v>1000000</v>
      </c>
      <c r="D26" s="442">
        <v>1000000</v>
      </c>
      <c r="E26" s="442">
        <v>0</v>
      </c>
      <c r="F26" s="442">
        <v>0</v>
      </c>
    </row>
    <row r="27" spans="1:7" x14ac:dyDescent="0.3">
      <c r="A27" s="446" t="s">
        <v>374</v>
      </c>
      <c r="B27" s="447" t="s">
        <v>364</v>
      </c>
      <c r="C27" s="442">
        <v>1000000</v>
      </c>
      <c r="D27" s="442">
        <v>1000000</v>
      </c>
      <c r="E27" s="442">
        <v>0</v>
      </c>
      <c r="F27" s="442">
        <v>0</v>
      </c>
    </row>
    <row r="28" spans="1:7" ht="93.75" customHeight="1" x14ac:dyDescent="0.3">
      <c r="A28" s="446" t="s">
        <v>375</v>
      </c>
      <c r="B28" s="447" t="s">
        <v>366</v>
      </c>
      <c r="C28" s="442">
        <v>0</v>
      </c>
      <c r="D28" s="442">
        <v>-56734500</v>
      </c>
      <c r="E28" s="442">
        <v>56734500</v>
      </c>
      <c r="F28" s="442">
        <v>56734500</v>
      </c>
    </row>
    <row r="29" spans="1:7" x14ac:dyDescent="0.3">
      <c r="A29" s="448" t="s">
        <v>349</v>
      </c>
      <c r="B29" s="449" t="s">
        <v>367</v>
      </c>
      <c r="C29" s="450">
        <v>0</v>
      </c>
      <c r="D29" s="450">
        <v>-56734500</v>
      </c>
      <c r="E29" s="450">
        <v>56734500</v>
      </c>
      <c r="F29" s="450">
        <v>56734500</v>
      </c>
    </row>
    <row r="31" spans="1:7" x14ac:dyDescent="0.3">
      <c r="A31" s="643"/>
      <c r="B31" s="643"/>
      <c r="C31" s="643"/>
      <c r="D31" s="643"/>
      <c r="E31" s="643"/>
      <c r="F31" s="643"/>
    </row>
    <row r="32" spans="1:7" ht="18.75" customHeight="1" x14ac:dyDescent="0.3">
      <c r="A32" s="642" t="s">
        <v>351</v>
      </c>
      <c r="B32" s="642"/>
      <c r="C32" s="642"/>
      <c r="D32" s="444"/>
      <c r="E32" s="642" t="s">
        <v>352</v>
      </c>
      <c r="F32" s="642"/>
      <c r="G32" s="642"/>
    </row>
  </sheetData>
  <mergeCells count="15">
    <mergeCell ref="D3:F3"/>
    <mergeCell ref="D4:F4"/>
    <mergeCell ref="A32:C32"/>
    <mergeCell ref="E32:G32"/>
    <mergeCell ref="A31:F31"/>
    <mergeCell ref="A16:F16"/>
    <mergeCell ref="A23:F23"/>
    <mergeCell ref="A9:F9"/>
    <mergeCell ref="A12:A14"/>
    <mergeCell ref="B12:B14"/>
    <mergeCell ref="C12:C14"/>
    <mergeCell ref="D12:D14"/>
    <mergeCell ref="E12:F12"/>
    <mergeCell ref="E13:E14"/>
    <mergeCell ref="F13:F14"/>
  </mergeCells>
  <pageMargins left="0.7" right="0.7" top="0.75" bottom="0.75" header="0.3" footer="0.3"/>
  <pageSetup paperSize="9" scale="7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view="pageBreakPreview" zoomScale="70" zoomScaleNormal="100" zoomScaleSheetLayoutView="70" workbookViewId="0">
      <pane ySplit="17" topLeftCell="A108" activePane="bottomLeft" state="frozen"/>
      <selection pane="bottomLeft" activeCell="F132" sqref="F132"/>
    </sheetView>
  </sheetViews>
  <sheetFormatPr defaultRowHeight="12.75" x14ac:dyDescent="0.2"/>
  <cols>
    <col min="1" max="1" width="17.85546875" customWidth="1"/>
    <col min="2" max="2" width="10.28515625" customWidth="1"/>
    <col min="4" max="4" width="45" customWidth="1"/>
    <col min="5" max="5" width="20.28515625" customWidth="1"/>
    <col min="6" max="6" width="21.85546875" customWidth="1"/>
    <col min="7" max="7" width="19.28515625" customWidth="1"/>
    <col min="8" max="8" width="18.5703125" customWidth="1"/>
    <col min="9" max="9" width="9.42578125" bestFit="1" customWidth="1"/>
    <col min="10" max="10" width="20.85546875" customWidth="1"/>
    <col min="11" max="11" width="18" customWidth="1"/>
    <col min="12" max="12" width="18" bestFit="1" customWidth="1"/>
    <col min="13" max="13" width="16.42578125" bestFit="1" customWidth="1"/>
    <col min="14" max="14" width="12.7109375" bestFit="1" customWidth="1"/>
    <col min="15" max="15" width="17.5703125" customWidth="1"/>
    <col min="16" max="16" width="21.5703125" customWidth="1"/>
  </cols>
  <sheetData>
    <row r="1" spans="1:16" ht="18.75" x14ac:dyDescent="0.3">
      <c r="A1" s="451"/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2" t="s">
        <v>376</v>
      </c>
      <c r="N1" s="452"/>
      <c r="O1" s="452"/>
      <c r="P1" s="451"/>
    </row>
    <row r="2" spans="1:16" ht="18.75" x14ac:dyDescent="0.25">
      <c r="A2" s="451"/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341" t="s">
        <v>145</v>
      </c>
      <c r="N2" s="70"/>
      <c r="O2" s="342"/>
      <c r="P2" s="451"/>
    </row>
    <row r="3" spans="1:16" ht="18.75" x14ac:dyDescent="0.25">
      <c r="A3" s="451"/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638" t="s">
        <v>152</v>
      </c>
      <c r="N3" s="638"/>
      <c r="O3" s="638"/>
      <c r="P3" s="451"/>
    </row>
    <row r="4" spans="1:16" ht="18.75" x14ac:dyDescent="0.25">
      <c r="A4" s="451"/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  <c r="M4" s="638" t="s">
        <v>153</v>
      </c>
      <c r="N4" s="638"/>
      <c r="O4" s="638"/>
      <c r="P4" s="451"/>
    </row>
    <row r="5" spans="1:16" ht="18.75" x14ac:dyDescent="0.3">
      <c r="A5" s="451"/>
      <c r="B5" s="451"/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343" t="s">
        <v>154</v>
      </c>
      <c r="N5" s="344"/>
      <c r="O5" s="342"/>
      <c r="P5" s="451"/>
    </row>
    <row r="6" spans="1:16" ht="18.75" x14ac:dyDescent="0.3">
      <c r="A6" s="451"/>
      <c r="B6" s="451"/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345" t="s">
        <v>155</v>
      </c>
      <c r="N6" s="346"/>
      <c r="O6" s="342"/>
      <c r="P6" s="451"/>
    </row>
    <row r="7" spans="1:16" ht="18.75" x14ac:dyDescent="0.25">
      <c r="A7" s="451"/>
      <c r="B7" s="451"/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638" t="s">
        <v>377</v>
      </c>
      <c r="N7" s="638"/>
      <c r="O7" s="638"/>
      <c r="P7" s="451"/>
    </row>
    <row r="9" spans="1:16" ht="20.25" x14ac:dyDescent="0.3">
      <c r="A9" s="652" t="s">
        <v>378</v>
      </c>
      <c r="B9" s="653"/>
      <c r="C9" s="653"/>
      <c r="D9" s="653"/>
      <c r="E9" s="653"/>
      <c r="F9" s="653"/>
      <c r="G9" s="653"/>
      <c r="H9" s="653"/>
      <c r="I9" s="653"/>
      <c r="J9" s="653"/>
      <c r="K9" s="653"/>
      <c r="L9" s="653"/>
      <c r="M9" s="653"/>
      <c r="N9" s="653"/>
      <c r="O9" s="653"/>
      <c r="P9" s="653"/>
    </row>
    <row r="10" spans="1:16" ht="20.25" x14ac:dyDescent="0.3">
      <c r="A10" s="652" t="s">
        <v>379</v>
      </c>
      <c r="B10" s="653"/>
      <c r="C10" s="653"/>
      <c r="D10" s="653"/>
      <c r="E10" s="653"/>
      <c r="F10" s="653"/>
      <c r="G10" s="653"/>
      <c r="H10" s="653"/>
      <c r="I10" s="653"/>
      <c r="J10" s="653"/>
      <c r="K10" s="653"/>
      <c r="L10" s="653"/>
      <c r="M10" s="653"/>
      <c r="N10" s="653"/>
      <c r="O10" s="653"/>
      <c r="P10" s="653"/>
    </row>
    <row r="11" spans="1:16" ht="18.75" x14ac:dyDescent="0.3">
      <c r="A11" s="453" t="s">
        <v>97</v>
      </c>
      <c r="B11" s="454"/>
      <c r="C11" s="454"/>
      <c r="D11" s="454"/>
      <c r="E11" s="454"/>
      <c r="F11" s="454"/>
      <c r="G11" s="454"/>
      <c r="H11" s="454"/>
      <c r="I11" s="454"/>
      <c r="J11" s="454"/>
      <c r="K11" s="454"/>
      <c r="L11" s="454"/>
      <c r="M11" s="454"/>
      <c r="N11" s="454"/>
      <c r="O11" s="454"/>
      <c r="P11" s="454"/>
    </row>
    <row r="12" spans="1:16" ht="15" x14ac:dyDescent="0.25">
      <c r="A12" s="451" t="s">
        <v>0</v>
      </c>
      <c r="B12" s="451"/>
      <c r="C12" s="451"/>
      <c r="D12" s="451"/>
      <c r="E12" s="451"/>
      <c r="F12" s="451"/>
      <c r="G12" s="451"/>
      <c r="H12" s="451"/>
      <c r="I12" s="451"/>
      <c r="J12" s="451"/>
      <c r="K12" s="451"/>
      <c r="L12" s="451"/>
      <c r="M12" s="451"/>
      <c r="N12" s="451"/>
      <c r="O12" s="451"/>
      <c r="P12" s="455" t="s">
        <v>1</v>
      </c>
    </row>
    <row r="13" spans="1:16" ht="15" x14ac:dyDescent="0.2">
      <c r="A13" s="654" t="s">
        <v>2</v>
      </c>
      <c r="B13" s="654" t="s">
        <v>3</v>
      </c>
      <c r="C13" s="654" t="s">
        <v>380</v>
      </c>
      <c r="D13" s="651" t="s">
        <v>381</v>
      </c>
      <c r="E13" s="651" t="s">
        <v>250</v>
      </c>
      <c r="F13" s="651"/>
      <c r="G13" s="651"/>
      <c r="H13" s="651"/>
      <c r="I13" s="651"/>
      <c r="J13" s="651" t="s">
        <v>251</v>
      </c>
      <c r="K13" s="651"/>
      <c r="L13" s="651"/>
      <c r="M13" s="651"/>
      <c r="N13" s="651"/>
      <c r="O13" s="651"/>
      <c r="P13" s="651" t="s">
        <v>382</v>
      </c>
    </row>
    <row r="14" spans="1:16" ht="15" x14ac:dyDescent="0.2">
      <c r="A14" s="651"/>
      <c r="B14" s="651"/>
      <c r="C14" s="651"/>
      <c r="D14" s="651"/>
      <c r="E14" s="651" t="s">
        <v>252</v>
      </c>
      <c r="F14" s="651" t="s">
        <v>4</v>
      </c>
      <c r="G14" s="651" t="s">
        <v>383</v>
      </c>
      <c r="H14" s="651"/>
      <c r="I14" s="651" t="s">
        <v>384</v>
      </c>
      <c r="J14" s="651" t="s">
        <v>252</v>
      </c>
      <c r="K14" s="651" t="s">
        <v>253</v>
      </c>
      <c r="L14" s="651" t="s">
        <v>4</v>
      </c>
      <c r="M14" s="651" t="s">
        <v>383</v>
      </c>
      <c r="N14" s="651"/>
      <c r="O14" s="651" t="s">
        <v>384</v>
      </c>
      <c r="P14" s="651"/>
    </row>
    <row r="15" spans="1:16" x14ac:dyDescent="0.2">
      <c r="A15" s="651"/>
      <c r="B15" s="651"/>
      <c r="C15" s="651"/>
      <c r="D15" s="651"/>
      <c r="E15" s="651"/>
      <c r="F15" s="651"/>
      <c r="G15" s="651" t="s">
        <v>385</v>
      </c>
      <c r="H15" s="651" t="s">
        <v>386</v>
      </c>
      <c r="I15" s="651"/>
      <c r="J15" s="651"/>
      <c r="K15" s="651"/>
      <c r="L15" s="651"/>
      <c r="M15" s="651" t="s">
        <v>385</v>
      </c>
      <c r="N15" s="651" t="s">
        <v>386</v>
      </c>
      <c r="O15" s="651"/>
      <c r="P15" s="651"/>
    </row>
    <row r="16" spans="1:16" ht="49.5" customHeight="1" x14ac:dyDescent="0.2">
      <c r="A16" s="651"/>
      <c r="B16" s="651"/>
      <c r="C16" s="651"/>
      <c r="D16" s="651"/>
      <c r="E16" s="651"/>
      <c r="F16" s="651"/>
      <c r="G16" s="651"/>
      <c r="H16" s="651"/>
      <c r="I16" s="651"/>
      <c r="J16" s="651"/>
      <c r="K16" s="651"/>
      <c r="L16" s="651"/>
      <c r="M16" s="651"/>
      <c r="N16" s="651"/>
      <c r="O16" s="651"/>
      <c r="P16" s="651"/>
    </row>
    <row r="17" spans="1:16" ht="15" x14ac:dyDescent="0.2">
      <c r="A17" s="456">
        <v>1</v>
      </c>
      <c r="B17" s="456">
        <v>2</v>
      </c>
      <c r="C17" s="456">
        <v>3</v>
      </c>
      <c r="D17" s="456">
        <v>4</v>
      </c>
      <c r="E17" s="456">
        <v>5</v>
      </c>
      <c r="F17" s="456">
        <v>6</v>
      </c>
      <c r="G17" s="456">
        <v>7</v>
      </c>
      <c r="H17" s="456">
        <v>8</v>
      </c>
      <c r="I17" s="456">
        <v>9</v>
      </c>
      <c r="J17" s="456">
        <v>10</v>
      </c>
      <c r="K17" s="456">
        <v>11</v>
      </c>
      <c r="L17" s="456">
        <v>12</v>
      </c>
      <c r="M17" s="456">
        <v>13</v>
      </c>
      <c r="N17" s="456">
        <v>14</v>
      </c>
      <c r="O17" s="456">
        <v>15</v>
      </c>
      <c r="P17" s="456">
        <v>16</v>
      </c>
    </row>
    <row r="18" spans="1:16" ht="75" x14ac:dyDescent="0.2">
      <c r="A18" s="457" t="s">
        <v>5</v>
      </c>
      <c r="B18" s="457" t="s">
        <v>6</v>
      </c>
      <c r="C18" s="457" t="s">
        <v>6</v>
      </c>
      <c r="D18" s="458" t="s">
        <v>387</v>
      </c>
      <c r="E18" s="459">
        <v>80432959</v>
      </c>
      <c r="F18" s="459">
        <v>80432959</v>
      </c>
      <c r="G18" s="459">
        <v>28703957</v>
      </c>
      <c r="H18" s="459">
        <v>2636023</v>
      </c>
      <c r="I18" s="459">
        <v>0</v>
      </c>
      <c r="J18" s="459">
        <v>3328359</v>
      </c>
      <c r="K18" s="459">
        <v>3328359</v>
      </c>
      <c r="L18" s="459">
        <v>0</v>
      </c>
      <c r="M18" s="459">
        <v>0</v>
      </c>
      <c r="N18" s="459">
        <v>0</v>
      </c>
      <c r="O18" s="459">
        <v>3328359</v>
      </c>
      <c r="P18" s="459">
        <f>E18+J18</f>
        <v>83761318</v>
      </c>
    </row>
    <row r="19" spans="1:16" ht="71.25" customHeight="1" x14ac:dyDescent="0.2">
      <c r="A19" s="560" t="s">
        <v>7</v>
      </c>
      <c r="B19" s="560" t="s">
        <v>6</v>
      </c>
      <c r="C19" s="560" t="s">
        <v>6</v>
      </c>
      <c r="D19" s="561" t="s">
        <v>387</v>
      </c>
      <c r="E19" s="562">
        <v>80432959</v>
      </c>
      <c r="F19" s="562">
        <v>80432959</v>
      </c>
      <c r="G19" s="562">
        <v>28703957</v>
      </c>
      <c r="H19" s="562">
        <v>2636023</v>
      </c>
      <c r="I19" s="562">
        <v>0</v>
      </c>
      <c r="J19" s="562">
        <v>3328359</v>
      </c>
      <c r="K19" s="562">
        <v>3328359</v>
      </c>
      <c r="L19" s="562">
        <v>0</v>
      </c>
      <c r="M19" s="562">
        <v>0</v>
      </c>
      <c r="N19" s="562">
        <v>0</v>
      </c>
      <c r="O19" s="562">
        <v>3328359</v>
      </c>
      <c r="P19" s="562">
        <f t="shared" ref="P19:P85" si="0">E19+J19</f>
        <v>83761318</v>
      </c>
    </row>
    <row r="20" spans="1:16" ht="112.5" x14ac:dyDescent="0.2">
      <c r="A20" s="460" t="s">
        <v>98</v>
      </c>
      <c r="B20" s="460" t="s">
        <v>99</v>
      </c>
      <c r="C20" s="460" t="s">
        <v>8</v>
      </c>
      <c r="D20" s="461" t="s">
        <v>100</v>
      </c>
      <c r="E20" s="462">
        <v>35810639</v>
      </c>
      <c r="F20" s="462">
        <v>35810639</v>
      </c>
      <c r="G20" s="462">
        <v>28703957</v>
      </c>
      <c r="H20" s="462">
        <v>2636023</v>
      </c>
      <c r="I20" s="462">
        <v>0</v>
      </c>
      <c r="J20" s="462">
        <v>281320</v>
      </c>
      <c r="K20" s="462">
        <v>281320</v>
      </c>
      <c r="L20" s="462">
        <v>0</v>
      </c>
      <c r="M20" s="462">
        <v>0</v>
      </c>
      <c r="N20" s="462">
        <v>0</v>
      </c>
      <c r="O20" s="462">
        <v>281320</v>
      </c>
      <c r="P20" s="462">
        <f t="shared" si="0"/>
        <v>36091959</v>
      </c>
    </row>
    <row r="21" spans="1:16" ht="37.5" x14ac:dyDescent="0.2">
      <c r="A21" s="460" t="s">
        <v>388</v>
      </c>
      <c r="B21" s="460" t="s">
        <v>389</v>
      </c>
      <c r="C21" s="460" t="s">
        <v>390</v>
      </c>
      <c r="D21" s="461" t="s">
        <v>391</v>
      </c>
      <c r="E21" s="462">
        <v>49000</v>
      </c>
      <c r="F21" s="462">
        <v>49000</v>
      </c>
      <c r="G21" s="462">
        <v>0</v>
      </c>
      <c r="H21" s="462">
        <v>0</v>
      </c>
      <c r="I21" s="462">
        <v>0</v>
      </c>
      <c r="J21" s="462">
        <v>0</v>
      </c>
      <c r="K21" s="462">
        <v>0</v>
      </c>
      <c r="L21" s="462">
        <v>0</v>
      </c>
      <c r="M21" s="462">
        <v>0</v>
      </c>
      <c r="N21" s="462">
        <v>0</v>
      </c>
      <c r="O21" s="462">
        <v>0</v>
      </c>
      <c r="P21" s="462">
        <f t="shared" si="0"/>
        <v>49000</v>
      </c>
    </row>
    <row r="22" spans="1:16" ht="37.5" x14ac:dyDescent="0.2">
      <c r="A22" s="460" t="s">
        <v>9</v>
      </c>
      <c r="B22" s="460" t="s">
        <v>10</v>
      </c>
      <c r="C22" s="460" t="s">
        <v>11</v>
      </c>
      <c r="D22" s="461" t="s">
        <v>12</v>
      </c>
      <c r="E22" s="462">
        <v>24995297</v>
      </c>
      <c r="F22" s="462">
        <v>24995297</v>
      </c>
      <c r="G22" s="462">
        <v>0</v>
      </c>
      <c r="H22" s="462">
        <v>0</v>
      </c>
      <c r="I22" s="462">
        <v>0</v>
      </c>
      <c r="J22" s="462">
        <v>2974839</v>
      </c>
      <c r="K22" s="462">
        <v>2974839</v>
      </c>
      <c r="L22" s="462">
        <v>0</v>
      </c>
      <c r="M22" s="462">
        <v>0</v>
      </c>
      <c r="N22" s="462">
        <v>0</v>
      </c>
      <c r="O22" s="462">
        <v>2974839</v>
      </c>
      <c r="P22" s="462">
        <f t="shared" si="0"/>
        <v>27970136</v>
      </c>
    </row>
    <row r="23" spans="1:16" ht="75" x14ac:dyDescent="0.2">
      <c r="A23" s="460" t="s">
        <v>392</v>
      </c>
      <c r="B23" s="460" t="s">
        <v>393</v>
      </c>
      <c r="C23" s="460" t="s">
        <v>394</v>
      </c>
      <c r="D23" s="461" t="s">
        <v>395</v>
      </c>
      <c r="E23" s="462">
        <v>543071</v>
      </c>
      <c r="F23" s="462">
        <v>543071</v>
      </c>
      <c r="G23" s="462">
        <v>0</v>
      </c>
      <c r="H23" s="462">
        <v>0</v>
      </c>
      <c r="I23" s="462">
        <v>0</v>
      </c>
      <c r="J23" s="462">
        <v>0</v>
      </c>
      <c r="K23" s="462">
        <v>0</v>
      </c>
      <c r="L23" s="462">
        <v>0</v>
      </c>
      <c r="M23" s="462">
        <v>0</v>
      </c>
      <c r="N23" s="462">
        <v>0</v>
      </c>
      <c r="O23" s="462">
        <v>0</v>
      </c>
      <c r="P23" s="462">
        <f t="shared" si="0"/>
        <v>543071</v>
      </c>
    </row>
    <row r="24" spans="1:16" ht="37.5" x14ac:dyDescent="0.2">
      <c r="A24" s="460" t="s">
        <v>396</v>
      </c>
      <c r="B24" s="460" t="s">
        <v>397</v>
      </c>
      <c r="C24" s="460" t="s">
        <v>398</v>
      </c>
      <c r="D24" s="461" t="s">
        <v>399</v>
      </c>
      <c r="E24" s="462">
        <v>2731972</v>
      </c>
      <c r="F24" s="462">
        <v>2731972</v>
      </c>
      <c r="G24" s="462">
        <v>0</v>
      </c>
      <c r="H24" s="462">
        <v>0</v>
      </c>
      <c r="I24" s="462">
        <v>0</v>
      </c>
      <c r="J24" s="462">
        <v>0</v>
      </c>
      <c r="K24" s="462">
        <v>0</v>
      </c>
      <c r="L24" s="462">
        <v>0</v>
      </c>
      <c r="M24" s="462">
        <v>0</v>
      </c>
      <c r="N24" s="462">
        <v>0</v>
      </c>
      <c r="O24" s="462">
        <v>0</v>
      </c>
      <c r="P24" s="462">
        <f t="shared" si="0"/>
        <v>2731972</v>
      </c>
    </row>
    <row r="25" spans="1:16" ht="37.5" x14ac:dyDescent="0.2">
      <c r="A25" s="460" t="s">
        <v>400</v>
      </c>
      <c r="B25" s="460" t="s">
        <v>401</v>
      </c>
      <c r="C25" s="460" t="s">
        <v>402</v>
      </c>
      <c r="D25" s="461" t="s">
        <v>403</v>
      </c>
      <c r="E25" s="462">
        <v>177516</v>
      </c>
      <c r="F25" s="462">
        <v>177516</v>
      </c>
      <c r="G25" s="462">
        <v>0</v>
      </c>
      <c r="H25" s="462">
        <v>0</v>
      </c>
      <c r="I25" s="462">
        <v>0</v>
      </c>
      <c r="J25" s="462">
        <v>0</v>
      </c>
      <c r="K25" s="462">
        <v>0</v>
      </c>
      <c r="L25" s="462">
        <v>0</v>
      </c>
      <c r="M25" s="462">
        <v>0</v>
      </c>
      <c r="N25" s="462">
        <v>0</v>
      </c>
      <c r="O25" s="462">
        <v>0</v>
      </c>
      <c r="P25" s="462">
        <f t="shared" si="0"/>
        <v>177516</v>
      </c>
    </row>
    <row r="26" spans="1:16" ht="56.25" x14ac:dyDescent="0.2">
      <c r="A26" s="460" t="s">
        <v>112</v>
      </c>
      <c r="B26" s="460" t="s">
        <v>404</v>
      </c>
      <c r="C26" s="460" t="s">
        <v>101</v>
      </c>
      <c r="D26" s="461" t="s">
        <v>113</v>
      </c>
      <c r="E26" s="462">
        <v>0</v>
      </c>
      <c r="F26" s="462">
        <v>0</v>
      </c>
      <c r="G26" s="462">
        <v>0</v>
      </c>
      <c r="H26" s="462">
        <v>0</v>
      </c>
      <c r="I26" s="462">
        <v>0</v>
      </c>
      <c r="J26" s="462">
        <v>57000</v>
      </c>
      <c r="K26" s="462">
        <v>57000</v>
      </c>
      <c r="L26" s="462">
        <v>0</v>
      </c>
      <c r="M26" s="462">
        <v>0</v>
      </c>
      <c r="N26" s="462">
        <v>0</v>
      </c>
      <c r="O26" s="462">
        <v>57000</v>
      </c>
      <c r="P26" s="462">
        <f t="shared" si="0"/>
        <v>57000</v>
      </c>
    </row>
    <row r="27" spans="1:16" ht="112.5" x14ac:dyDescent="0.2">
      <c r="A27" s="460" t="s">
        <v>114</v>
      </c>
      <c r="B27" s="460" t="s">
        <v>115</v>
      </c>
      <c r="C27" s="460" t="s">
        <v>101</v>
      </c>
      <c r="D27" s="461" t="s">
        <v>116</v>
      </c>
      <c r="E27" s="462">
        <v>0</v>
      </c>
      <c r="F27" s="462">
        <v>0</v>
      </c>
      <c r="G27" s="462">
        <v>0</v>
      </c>
      <c r="H27" s="462">
        <v>0</v>
      </c>
      <c r="I27" s="462">
        <v>0</v>
      </c>
      <c r="J27" s="462">
        <v>15200</v>
      </c>
      <c r="K27" s="462">
        <v>15200</v>
      </c>
      <c r="L27" s="462">
        <v>0</v>
      </c>
      <c r="M27" s="462">
        <v>0</v>
      </c>
      <c r="N27" s="462">
        <v>0</v>
      </c>
      <c r="O27" s="462">
        <v>15200</v>
      </c>
      <c r="P27" s="462">
        <f t="shared" si="0"/>
        <v>15200</v>
      </c>
    </row>
    <row r="28" spans="1:16" ht="37.5" x14ac:dyDescent="0.2">
      <c r="A28" s="460" t="s">
        <v>405</v>
      </c>
      <c r="B28" s="460" t="s">
        <v>406</v>
      </c>
      <c r="C28" s="460" t="s">
        <v>101</v>
      </c>
      <c r="D28" s="461" t="s">
        <v>407</v>
      </c>
      <c r="E28" s="462">
        <v>40071</v>
      </c>
      <c r="F28" s="462">
        <v>40071</v>
      </c>
      <c r="G28" s="462">
        <v>0</v>
      </c>
      <c r="H28" s="462">
        <v>0</v>
      </c>
      <c r="I28" s="462">
        <v>0</v>
      </c>
      <c r="J28" s="462">
        <v>0</v>
      </c>
      <c r="K28" s="462">
        <v>0</v>
      </c>
      <c r="L28" s="462">
        <v>0</v>
      </c>
      <c r="M28" s="462">
        <v>0</v>
      </c>
      <c r="N28" s="462">
        <v>0</v>
      </c>
      <c r="O28" s="462">
        <v>0</v>
      </c>
      <c r="P28" s="462">
        <f t="shared" si="0"/>
        <v>40071</v>
      </c>
    </row>
    <row r="29" spans="1:16" ht="37.5" x14ac:dyDescent="0.2">
      <c r="A29" s="460" t="s">
        <v>408</v>
      </c>
      <c r="B29" s="460" t="s">
        <v>409</v>
      </c>
      <c r="C29" s="460" t="s">
        <v>410</v>
      </c>
      <c r="D29" s="461" t="s">
        <v>411</v>
      </c>
      <c r="E29" s="462">
        <v>11945766</v>
      </c>
      <c r="F29" s="462">
        <v>11945766</v>
      </c>
      <c r="G29" s="462">
        <v>0</v>
      </c>
      <c r="H29" s="462">
        <v>0</v>
      </c>
      <c r="I29" s="462">
        <v>0</v>
      </c>
      <c r="J29" s="462">
        <v>0</v>
      </c>
      <c r="K29" s="462">
        <v>0</v>
      </c>
      <c r="L29" s="462">
        <v>0</v>
      </c>
      <c r="M29" s="462">
        <v>0</v>
      </c>
      <c r="N29" s="462">
        <v>0</v>
      </c>
      <c r="O29" s="462">
        <v>0</v>
      </c>
      <c r="P29" s="462">
        <f t="shared" si="0"/>
        <v>11945766</v>
      </c>
    </row>
    <row r="30" spans="1:16" ht="37.5" x14ac:dyDescent="0.2">
      <c r="A30" s="460" t="s">
        <v>412</v>
      </c>
      <c r="B30" s="460" t="s">
        <v>413</v>
      </c>
      <c r="C30" s="460" t="s">
        <v>414</v>
      </c>
      <c r="D30" s="461" t="s">
        <v>415</v>
      </c>
      <c r="E30" s="462">
        <v>4139627</v>
      </c>
      <c r="F30" s="462">
        <v>4139627</v>
      </c>
      <c r="G30" s="462">
        <v>0</v>
      </c>
      <c r="H30" s="462">
        <v>0</v>
      </c>
      <c r="I30" s="462">
        <v>0</v>
      </c>
      <c r="J30" s="462">
        <v>0</v>
      </c>
      <c r="K30" s="462">
        <v>0</v>
      </c>
      <c r="L30" s="462">
        <v>0</v>
      </c>
      <c r="M30" s="462">
        <v>0</v>
      </c>
      <c r="N30" s="462">
        <v>0</v>
      </c>
      <c r="O30" s="462">
        <v>0</v>
      </c>
      <c r="P30" s="462">
        <f t="shared" si="0"/>
        <v>4139627</v>
      </c>
    </row>
    <row r="31" spans="1:16" ht="56.25" x14ac:dyDescent="0.2">
      <c r="A31" s="457" t="s">
        <v>16</v>
      </c>
      <c r="B31" s="457" t="s">
        <v>6</v>
      </c>
      <c r="C31" s="457" t="s">
        <v>6</v>
      </c>
      <c r="D31" s="458" t="s">
        <v>416</v>
      </c>
      <c r="E31" s="459">
        <f>F31+I31</f>
        <v>263995773</v>
      </c>
      <c r="F31" s="459">
        <f>F32</f>
        <v>263995773</v>
      </c>
      <c r="G31" s="459">
        <f t="shared" ref="G31:I31" si="1">G32</f>
        <v>203543156</v>
      </c>
      <c r="H31" s="459">
        <f t="shared" si="1"/>
        <v>31535862</v>
      </c>
      <c r="I31" s="459">
        <f t="shared" si="1"/>
        <v>0</v>
      </c>
      <c r="J31" s="459">
        <v>15881940</v>
      </c>
      <c r="K31" s="459">
        <v>0</v>
      </c>
      <c r="L31" s="459">
        <v>15881940</v>
      </c>
      <c r="M31" s="459">
        <v>2458172</v>
      </c>
      <c r="N31" s="459">
        <v>95418</v>
      </c>
      <c r="O31" s="459">
        <v>0</v>
      </c>
      <c r="P31" s="459">
        <f t="shared" si="0"/>
        <v>279877713</v>
      </c>
    </row>
    <row r="32" spans="1:16" ht="68.25" customHeight="1" x14ac:dyDescent="0.2">
      <c r="A32" s="560" t="s">
        <v>17</v>
      </c>
      <c r="B32" s="560" t="s">
        <v>6</v>
      </c>
      <c r="C32" s="560" t="s">
        <v>6</v>
      </c>
      <c r="D32" s="561" t="s">
        <v>416</v>
      </c>
      <c r="E32" s="562">
        <f>F32+I32</f>
        <v>263995773</v>
      </c>
      <c r="F32" s="562">
        <f t="shared" ref="F32:I32" si="2">F33+F34+F35+F36+F37+F38+F39+F40+F41+F42</f>
        <v>263995773</v>
      </c>
      <c r="G32" s="562">
        <f t="shared" si="2"/>
        <v>203543156</v>
      </c>
      <c r="H32" s="562">
        <f t="shared" si="2"/>
        <v>31535862</v>
      </c>
      <c r="I32" s="562">
        <f t="shared" si="2"/>
        <v>0</v>
      </c>
      <c r="J32" s="562">
        <v>15881940</v>
      </c>
      <c r="K32" s="562">
        <v>0</v>
      </c>
      <c r="L32" s="562">
        <v>15881940</v>
      </c>
      <c r="M32" s="562">
        <v>2458172</v>
      </c>
      <c r="N32" s="562">
        <v>95418</v>
      </c>
      <c r="O32" s="562">
        <v>0</v>
      </c>
      <c r="P32" s="562">
        <f t="shared" si="0"/>
        <v>279877713</v>
      </c>
    </row>
    <row r="33" spans="1:16" ht="75" x14ac:dyDescent="0.2">
      <c r="A33" s="460" t="s">
        <v>417</v>
      </c>
      <c r="B33" s="460" t="s">
        <v>18</v>
      </c>
      <c r="C33" s="460" t="s">
        <v>8</v>
      </c>
      <c r="D33" s="461" t="s">
        <v>102</v>
      </c>
      <c r="E33" s="462">
        <v>4929791</v>
      </c>
      <c r="F33" s="462">
        <v>4929791</v>
      </c>
      <c r="G33" s="462">
        <v>4305956</v>
      </c>
      <c r="H33" s="462">
        <v>204736</v>
      </c>
      <c r="I33" s="462">
        <v>0</v>
      </c>
      <c r="J33" s="462">
        <v>0</v>
      </c>
      <c r="K33" s="462">
        <v>0</v>
      </c>
      <c r="L33" s="462">
        <v>0</v>
      </c>
      <c r="M33" s="462">
        <v>0</v>
      </c>
      <c r="N33" s="462">
        <v>0</v>
      </c>
      <c r="O33" s="462">
        <v>0</v>
      </c>
      <c r="P33" s="462">
        <f t="shared" si="0"/>
        <v>4929791</v>
      </c>
    </row>
    <row r="34" spans="1:16" ht="18.75" x14ac:dyDescent="0.2">
      <c r="A34" s="460" t="s">
        <v>19</v>
      </c>
      <c r="B34" s="460" t="s">
        <v>20</v>
      </c>
      <c r="C34" s="460" t="s">
        <v>21</v>
      </c>
      <c r="D34" s="461" t="s">
        <v>22</v>
      </c>
      <c r="E34" s="462">
        <v>97462648</v>
      </c>
      <c r="F34" s="462">
        <v>97462648</v>
      </c>
      <c r="G34" s="462">
        <v>72383849</v>
      </c>
      <c r="H34" s="462">
        <v>11712560</v>
      </c>
      <c r="I34" s="462">
        <v>0</v>
      </c>
      <c r="J34" s="462">
        <v>2468100</v>
      </c>
      <c r="K34" s="462">
        <v>0</v>
      </c>
      <c r="L34" s="462">
        <v>2468100</v>
      </c>
      <c r="M34" s="462">
        <v>0</v>
      </c>
      <c r="N34" s="462">
        <v>0</v>
      </c>
      <c r="O34" s="462">
        <v>0</v>
      </c>
      <c r="P34" s="462">
        <f t="shared" si="0"/>
        <v>99930748</v>
      </c>
    </row>
    <row r="35" spans="1:16" ht="75" x14ac:dyDescent="0.2">
      <c r="A35" s="460" t="s">
        <v>418</v>
      </c>
      <c r="B35" s="460" t="s">
        <v>219</v>
      </c>
      <c r="C35" s="460" t="s">
        <v>220</v>
      </c>
      <c r="D35" s="461" t="s">
        <v>221</v>
      </c>
      <c r="E35" s="462">
        <v>73415939</v>
      </c>
      <c r="F35" s="462">
        <v>73415939</v>
      </c>
      <c r="G35" s="462">
        <v>41557944</v>
      </c>
      <c r="H35" s="462">
        <v>18596622</v>
      </c>
      <c r="I35" s="462">
        <v>0</v>
      </c>
      <c r="J35" s="462">
        <v>13413840</v>
      </c>
      <c r="K35" s="462">
        <v>0</v>
      </c>
      <c r="L35" s="462">
        <v>13413840</v>
      </c>
      <c r="M35" s="462">
        <v>2458172</v>
      </c>
      <c r="N35" s="462">
        <v>95418</v>
      </c>
      <c r="O35" s="462">
        <v>0</v>
      </c>
      <c r="P35" s="462">
        <f t="shared" si="0"/>
        <v>86829779</v>
      </c>
    </row>
    <row r="36" spans="1:16" ht="56.25" customHeight="1" x14ac:dyDescent="0.2">
      <c r="A36" s="514" t="s">
        <v>680</v>
      </c>
      <c r="B36" s="460">
        <v>1031</v>
      </c>
      <c r="C36" s="460">
        <v>921</v>
      </c>
      <c r="D36" s="461" t="s">
        <v>679</v>
      </c>
      <c r="E36" s="462">
        <f>F36+I36</f>
        <v>71924600</v>
      </c>
      <c r="F36" s="462">
        <v>71924600</v>
      </c>
      <c r="G36" s="462">
        <v>71924600</v>
      </c>
      <c r="H36" s="462"/>
      <c r="I36" s="462"/>
      <c r="J36" s="462"/>
      <c r="K36" s="462"/>
      <c r="L36" s="462"/>
      <c r="M36" s="462"/>
      <c r="N36" s="462"/>
      <c r="O36" s="462"/>
      <c r="P36" s="462">
        <f t="shared" si="0"/>
        <v>71924600</v>
      </c>
    </row>
    <row r="37" spans="1:16" ht="75" x14ac:dyDescent="0.2">
      <c r="A37" s="460" t="s">
        <v>419</v>
      </c>
      <c r="B37" s="460" t="s">
        <v>420</v>
      </c>
      <c r="C37" s="460" t="s">
        <v>210</v>
      </c>
      <c r="D37" s="461" t="s">
        <v>421</v>
      </c>
      <c r="E37" s="462">
        <v>6687562</v>
      </c>
      <c r="F37" s="462">
        <v>6687562</v>
      </c>
      <c r="G37" s="462">
        <v>5774475</v>
      </c>
      <c r="H37" s="462">
        <v>399086</v>
      </c>
      <c r="I37" s="462">
        <v>0</v>
      </c>
      <c r="J37" s="462">
        <v>0</v>
      </c>
      <c r="K37" s="462">
        <v>0</v>
      </c>
      <c r="L37" s="462">
        <v>0</v>
      </c>
      <c r="M37" s="462">
        <v>0</v>
      </c>
      <c r="N37" s="462">
        <v>0</v>
      </c>
      <c r="O37" s="462">
        <v>0</v>
      </c>
      <c r="P37" s="462">
        <f t="shared" si="0"/>
        <v>6687562</v>
      </c>
    </row>
    <row r="38" spans="1:16" ht="37.5" x14ac:dyDescent="0.2">
      <c r="A38" s="460" t="s">
        <v>422</v>
      </c>
      <c r="B38" s="460" t="s">
        <v>423</v>
      </c>
      <c r="C38" s="460" t="s">
        <v>23</v>
      </c>
      <c r="D38" s="461" t="s">
        <v>424</v>
      </c>
      <c r="E38" s="462">
        <v>5360678</v>
      </c>
      <c r="F38" s="462">
        <v>5360678</v>
      </c>
      <c r="G38" s="462">
        <v>4904880</v>
      </c>
      <c r="H38" s="462">
        <v>235643</v>
      </c>
      <c r="I38" s="462">
        <v>0</v>
      </c>
      <c r="J38" s="462">
        <v>0</v>
      </c>
      <c r="K38" s="462">
        <v>0</v>
      </c>
      <c r="L38" s="462">
        <v>0</v>
      </c>
      <c r="M38" s="462">
        <v>0</v>
      </c>
      <c r="N38" s="462">
        <v>0</v>
      </c>
      <c r="O38" s="462">
        <v>0</v>
      </c>
      <c r="P38" s="462">
        <f t="shared" si="0"/>
        <v>5360678</v>
      </c>
    </row>
    <row r="39" spans="1:16" ht="37.5" x14ac:dyDescent="0.2">
      <c r="A39" s="460" t="s">
        <v>425</v>
      </c>
      <c r="B39" s="460" t="s">
        <v>426</v>
      </c>
      <c r="C39" s="460" t="s">
        <v>23</v>
      </c>
      <c r="D39" s="461" t="s">
        <v>427</v>
      </c>
      <c r="E39" s="462">
        <v>38708</v>
      </c>
      <c r="F39" s="462">
        <v>38708</v>
      </c>
      <c r="G39" s="462">
        <v>0</v>
      </c>
      <c r="H39" s="462">
        <v>0</v>
      </c>
      <c r="I39" s="462">
        <v>0</v>
      </c>
      <c r="J39" s="462">
        <v>0</v>
      </c>
      <c r="K39" s="462">
        <v>0</v>
      </c>
      <c r="L39" s="462">
        <v>0</v>
      </c>
      <c r="M39" s="462">
        <v>0</v>
      </c>
      <c r="N39" s="462">
        <v>0</v>
      </c>
      <c r="O39" s="462">
        <v>0</v>
      </c>
      <c r="P39" s="462">
        <f t="shared" si="0"/>
        <v>38708</v>
      </c>
    </row>
    <row r="40" spans="1:16" ht="56.25" x14ac:dyDescent="0.2">
      <c r="A40" s="460" t="s">
        <v>428</v>
      </c>
      <c r="B40" s="460" t="s">
        <v>429</v>
      </c>
      <c r="C40" s="460" t="s">
        <v>23</v>
      </c>
      <c r="D40" s="461" t="s">
        <v>430</v>
      </c>
      <c r="E40" s="462">
        <v>1308536</v>
      </c>
      <c r="F40" s="462">
        <v>1308536</v>
      </c>
      <c r="G40" s="462">
        <v>750063</v>
      </c>
      <c r="H40" s="462">
        <v>324571</v>
      </c>
      <c r="I40" s="462">
        <v>0</v>
      </c>
      <c r="J40" s="462">
        <v>0</v>
      </c>
      <c r="K40" s="462">
        <v>0</v>
      </c>
      <c r="L40" s="462">
        <v>0</v>
      </c>
      <c r="M40" s="462">
        <v>0</v>
      </c>
      <c r="N40" s="462">
        <v>0</v>
      </c>
      <c r="O40" s="462">
        <v>0</v>
      </c>
      <c r="P40" s="462">
        <f t="shared" si="0"/>
        <v>1308536</v>
      </c>
    </row>
    <row r="41" spans="1:16" ht="56.25" x14ac:dyDescent="0.2">
      <c r="A41" s="460" t="s">
        <v>431</v>
      </c>
      <c r="B41" s="460" t="s">
        <v>432</v>
      </c>
      <c r="C41" s="460" t="s">
        <v>23</v>
      </c>
      <c r="D41" s="461" t="s">
        <v>433</v>
      </c>
      <c r="E41" s="462">
        <v>1698920</v>
      </c>
      <c r="F41" s="462">
        <v>1698920</v>
      </c>
      <c r="G41" s="462">
        <v>1507009</v>
      </c>
      <c r="H41" s="462">
        <v>48677</v>
      </c>
      <c r="I41" s="462">
        <v>0</v>
      </c>
      <c r="J41" s="462">
        <v>0</v>
      </c>
      <c r="K41" s="462">
        <v>0</v>
      </c>
      <c r="L41" s="462">
        <v>0</v>
      </c>
      <c r="M41" s="462">
        <v>0</v>
      </c>
      <c r="N41" s="462">
        <v>0</v>
      </c>
      <c r="O41" s="462">
        <v>0</v>
      </c>
      <c r="P41" s="462">
        <f t="shared" si="0"/>
        <v>1698920</v>
      </c>
    </row>
    <row r="42" spans="1:16" ht="127.5" customHeight="1" x14ac:dyDescent="0.2">
      <c r="A42" s="460" t="s">
        <v>434</v>
      </c>
      <c r="B42" s="460" t="s">
        <v>435</v>
      </c>
      <c r="C42" s="460" t="s">
        <v>436</v>
      </c>
      <c r="D42" s="461" t="s">
        <v>437</v>
      </c>
      <c r="E42" s="462">
        <v>1168391</v>
      </c>
      <c r="F42" s="462">
        <v>1168391</v>
      </c>
      <c r="G42" s="462">
        <v>434380</v>
      </c>
      <c r="H42" s="462">
        <v>13967</v>
      </c>
      <c r="I42" s="462">
        <v>0</v>
      </c>
      <c r="J42" s="462">
        <v>0</v>
      </c>
      <c r="K42" s="462">
        <v>0</v>
      </c>
      <c r="L42" s="462">
        <v>0</v>
      </c>
      <c r="M42" s="462">
        <v>0</v>
      </c>
      <c r="N42" s="462">
        <v>0</v>
      </c>
      <c r="O42" s="462">
        <v>0</v>
      </c>
      <c r="P42" s="462">
        <f t="shared" si="0"/>
        <v>1168391</v>
      </c>
    </row>
    <row r="43" spans="1:16" ht="75" x14ac:dyDescent="0.2">
      <c r="A43" s="457" t="s">
        <v>24</v>
      </c>
      <c r="B43" s="457" t="s">
        <v>6</v>
      </c>
      <c r="C43" s="457" t="s">
        <v>6</v>
      </c>
      <c r="D43" s="458" t="s">
        <v>129</v>
      </c>
      <c r="E43" s="459">
        <f>E44</f>
        <v>46392046</v>
      </c>
      <c r="F43" s="459">
        <f>F44</f>
        <v>46392046</v>
      </c>
      <c r="G43" s="459">
        <f>G44</f>
        <v>18268452</v>
      </c>
      <c r="H43" s="459">
        <f>H44</f>
        <v>649554</v>
      </c>
      <c r="I43" s="459">
        <v>0</v>
      </c>
      <c r="J43" s="459">
        <f>J44</f>
        <v>92000</v>
      </c>
      <c r="K43" s="459">
        <f>K44</f>
        <v>75000</v>
      </c>
      <c r="L43" s="459">
        <f>L44</f>
        <v>17000</v>
      </c>
      <c r="M43" s="459">
        <v>0</v>
      </c>
      <c r="N43" s="459">
        <v>0</v>
      </c>
      <c r="O43" s="459">
        <f>O44</f>
        <v>75000</v>
      </c>
      <c r="P43" s="459">
        <f t="shared" si="0"/>
        <v>46484046</v>
      </c>
    </row>
    <row r="44" spans="1:16" ht="71.25" customHeight="1" x14ac:dyDescent="0.2">
      <c r="A44" s="560" t="s">
        <v>25</v>
      </c>
      <c r="B44" s="560" t="s">
        <v>6</v>
      </c>
      <c r="C44" s="560" t="s">
        <v>6</v>
      </c>
      <c r="D44" s="561" t="s">
        <v>129</v>
      </c>
      <c r="E44" s="562">
        <f>E45+E46+E47+E48+E49+E50+E51+E52</f>
        <v>46392046</v>
      </c>
      <c r="F44" s="562">
        <f>F45+F46+F47+F48+F49+F50+F51+F52</f>
        <v>46392046</v>
      </c>
      <c r="G44" s="562">
        <f>G45+G46+G47+G48+G49+G50+G51+G52</f>
        <v>18268452</v>
      </c>
      <c r="H44" s="562">
        <f>H45+H46+H47+H48+H49+H50+H51+H52</f>
        <v>649554</v>
      </c>
      <c r="I44" s="562">
        <v>0</v>
      </c>
      <c r="J44" s="562">
        <f>J45+J46+J47+J48+J49+J50+J51+J52</f>
        <v>92000</v>
      </c>
      <c r="K44" s="562">
        <f>K45+K46+K47+K48+K49+K50+K51+K52</f>
        <v>75000</v>
      </c>
      <c r="L44" s="562">
        <f>L45+L46+L47+L48+L49+L50+L51+L52</f>
        <v>17000</v>
      </c>
      <c r="M44" s="562">
        <v>0</v>
      </c>
      <c r="N44" s="562">
        <v>0</v>
      </c>
      <c r="O44" s="562">
        <f>O45+O46+O47+O48+O49+O50+O51+O52</f>
        <v>75000</v>
      </c>
      <c r="P44" s="562">
        <f>E44+J44</f>
        <v>46484046</v>
      </c>
    </row>
    <row r="45" spans="1:16" ht="75" x14ac:dyDescent="0.2">
      <c r="A45" s="460" t="s">
        <v>103</v>
      </c>
      <c r="B45" s="460" t="s">
        <v>18</v>
      </c>
      <c r="C45" s="460" t="s">
        <v>8</v>
      </c>
      <c r="D45" s="461" t="s">
        <v>102</v>
      </c>
      <c r="E45" s="462">
        <v>8421525</v>
      </c>
      <c r="F45" s="462">
        <v>8421525</v>
      </c>
      <c r="G45" s="462">
        <v>7941506</v>
      </c>
      <c r="H45" s="462">
        <v>202301</v>
      </c>
      <c r="I45" s="462">
        <v>0</v>
      </c>
      <c r="J45" s="462">
        <v>0</v>
      </c>
      <c r="K45" s="462">
        <v>0</v>
      </c>
      <c r="L45" s="462">
        <v>0</v>
      </c>
      <c r="M45" s="462">
        <v>0</v>
      </c>
      <c r="N45" s="462">
        <v>0</v>
      </c>
      <c r="O45" s="462">
        <v>0</v>
      </c>
      <c r="P45" s="462">
        <f>E45+J45</f>
        <v>8421525</v>
      </c>
    </row>
    <row r="46" spans="1:16" ht="56.25" x14ac:dyDescent="0.2">
      <c r="A46" s="460" t="s">
        <v>104</v>
      </c>
      <c r="B46" s="460" t="s">
        <v>105</v>
      </c>
      <c r="C46" s="460" t="s">
        <v>20</v>
      </c>
      <c r="D46" s="461" t="s">
        <v>106</v>
      </c>
      <c r="E46" s="462">
        <v>4917141</v>
      </c>
      <c r="F46" s="462">
        <v>4917141</v>
      </c>
      <c r="G46" s="462">
        <v>4196845</v>
      </c>
      <c r="H46" s="462">
        <v>344006</v>
      </c>
      <c r="I46" s="462">
        <v>0</v>
      </c>
      <c r="J46" s="462">
        <v>75000</v>
      </c>
      <c r="K46" s="462">
        <v>75000</v>
      </c>
      <c r="L46" s="462">
        <v>0</v>
      </c>
      <c r="M46" s="462">
        <v>0</v>
      </c>
      <c r="N46" s="462">
        <v>0</v>
      </c>
      <c r="O46" s="462">
        <v>75000</v>
      </c>
      <c r="P46" s="462">
        <f t="shared" si="0"/>
        <v>4992141</v>
      </c>
    </row>
    <row r="47" spans="1:16" ht="150" x14ac:dyDescent="0.2">
      <c r="A47" s="460" t="s">
        <v>438</v>
      </c>
      <c r="B47" s="460" t="s">
        <v>439</v>
      </c>
      <c r="C47" s="460" t="s">
        <v>20</v>
      </c>
      <c r="D47" s="461" t="s">
        <v>440</v>
      </c>
      <c r="E47" s="462">
        <v>258600</v>
      </c>
      <c r="F47" s="462">
        <v>258600</v>
      </c>
      <c r="G47" s="462">
        <v>0</v>
      </c>
      <c r="H47" s="462">
        <v>0</v>
      </c>
      <c r="I47" s="462">
        <v>0</v>
      </c>
      <c r="J47" s="462">
        <v>0</v>
      </c>
      <c r="K47" s="462">
        <v>0</v>
      </c>
      <c r="L47" s="462">
        <v>0</v>
      </c>
      <c r="M47" s="462">
        <v>0</v>
      </c>
      <c r="N47" s="462">
        <v>0</v>
      </c>
      <c r="O47" s="462">
        <v>0</v>
      </c>
      <c r="P47" s="462">
        <f t="shared" si="0"/>
        <v>258600</v>
      </c>
    </row>
    <row r="48" spans="1:16" ht="93.75" x14ac:dyDescent="0.2">
      <c r="A48" s="460" t="s">
        <v>196</v>
      </c>
      <c r="B48" s="460" t="s">
        <v>441</v>
      </c>
      <c r="C48" s="460" t="s">
        <v>442</v>
      </c>
      <c r="D48" s="461" t="s">
        <v>197</v>
      </c>
      <c r="E48" s="462">
        <v>6465508</v>
      </c>
      <c r="F48" s="462">
        <v>6465508</v>
      </c>
      <c r="G48" s="462">
        <v>6130101</v>
      </c>
      <c r="H48" s="462">
        <v>103247</v>
      </c>
      <c r="I48" s="462">
        <v>0</v>
      </c>
      <c r="J48" s="462">
        <v>17000</v>
      </c>
      <c r="K48" s="462">
        <v>0</v>
      </c>
      <c r="L48" s="462">
        <v>17000</v>
      </c>
      <c r="M48" s="462">
        <v>0</v>
      </c>
      <c r="N48" s="462">
        <v>0</v>
      </c>
      <c r="O48" s="462">
        <v>0</v>
      </c>
      <c r="P48" s="462">
        <f t="shared" si="0"/>
        <v>6482508</v>
      </c>
    </row>
    <row r="49" spans="1:16" ht="37.5" x14ac:dyDescent="0.2">
      <c r="A49" s="460" t="s">
        <v>443</v>
      </c>
      <c r="B49" s="460" t="s">
        <v>444</v>
      </c>
      <c r="C49" s="460" t="s">
        <v>442</v>
      </c>
      <c r="D49" s="461" t="s">
        <v>445</v>
      </c>
      <c r="E49" s="462">
        <v>25982962</v>
      </c>
      <c r="F49" s="462">
        <v>25982962</v>
      </c>
      <c r="G49" s="462">
        <v>0</v>
      </c>
      <c r="H49" s="462">
        <v>0</v>
      </c>
      <c r="I49" s="462">
        <v>0</v>
      </c>
      <c r="J49" s="462">
        <v>0</v>
      </c>
      <c r="K49" s="462">
        <v>0</v>
      </c>
      <c r="L49" s="462">
        <v>0</v>
      </c>
      <c r="M49" s="462">
        <v>0</v>
      </c>
      <c r="N49" s="462">
        <v>0</v>
      </c>
      <c r="O49" s="462">
        <v>0</v>
      </c>
      <c r="P49" s="462">
        <f t="shared" si="0"/>
        <v>25982962</v>
      </c>
    </row>
    <row r="50" spans="1:16" ht="78" customHeight="1" x14ac:dyDescent="0.2">
      <c r="A50" s="514" t="s">
        <v>703</v>
      </c>
      <c r="B50" s="460">
        <v>3050</v>
      </c>
      <c r="C50" s="460">
        <v>1070</v>
      </c>
      <c r="D50" s="461" t="s">
        <v>690</v>
      </c>
      <c r="E50" s="462">
        <v>148318</v>
      </c>
      <c r="F50" s="462">
        <v>148318</v>
      </c>
      <c r="G50" s="462"/>
      <c r="H50" s="462"/>
      <c r="I50" s="462"/>
      <c r="J50" s="462"/>
      <c r="K50" s="462"/>
      <c r="L50" s="462"/>
      <c r="M50" s="462"/>
      <c r="N50" s="462"/>
      <c r="O50" s="462"/>
      <c r="P50" s="462">
        <f>E50+J50</f>
        <v>148318</v>
      </c>
    </row>
    <row r="51" spans="1:16" ht="68.25" customHeight="1" x14ac:dyDescent="0.2">
      <c r="A51" s="546" t="s">
        <v>691</v>
      </c>
      <c r="B51" s="547" t="s">
        <v>692</v>
      </c>
      <c r="C51" s="548">
        <v>1030</v>
      </c>
      <c r="D51" s="549" t="s">
        <v>693</v>
      </c>
      <c r="E51" s="462">
        <v>178853</v>
      </c>
      <c r="F51" s="462">
        <v>178853</v>
      </c>
      <c r="G51" s="462"/>
      <c r="H51" s="462"/>
      <c r="I51" s="462"/>
      <c r="J51" s="462"/>
      <c r="K51" s="462"/>
      <c r="L51" s="462"/>
      <c r="M51" s="462"/>
      <c r="N51" s="462"/>
      <c r="O51" s="462"/>
      <c r="P51" s="462">
        <f>E51+J51</f>
        <v>178853</v>
      </c>
    </row>
    <row r="52" spans="1:16" ht="106.5" customHeight="1" x14ac:dyDescent="0.2">
      <c r="A52" s="546" t="s">
        <v>694</v>
      </c>
      <c r="B52" s="547" t="s">
        <v>695</v>
      </c>
      <c r="C52" s="547" t="s">
        <v>20</v>
      </c>
      <c r="D52" s="550" t="s">
        <v>696</v>
      </c>
      <c r="E52" s="462">
        <v>19139</v>
      </c>
      <c r="F52" s="462">
        <v>19139</v>
      </c>
      <c r="G52" s="462"/>
      <c r="H52" s="462"/>
      <c r="I52" s="462"/>
      <c r="J52" s="462"/>
      <c r="K52" s="462"/>
      <c r="L52" s="462"/>
      <c r="M52" s="462"/>
      <c r="N52" s="462"/>
      <c r="O52" s="462"/>
      <c r="P52" s="462">
        <f>E52+J52</f>
        <v>19139</v>
      </c>
    </row>
    <row r="53" spans="1:16" ht="75" x14ac:dyDescent="0.2">
      <c r="A53" s="457" t="s">
        <v>26</v>
      </c>
      <c r="B53" s="457" t="s">
        <v>6</v>
      </c>
      <c r="C53" s="457" t="s">
        <v>6</v>
      </c>
      <c r="D53" s="458" t="s">
        <v>446</v>
      </c>
      <c r="E53" s="459">
        <v>2366975</v>
      </c>
      <c r="F53" s="459">
        <v>2366975</v>
      </c>
      <c r="G53" s="459">
        <v>2188090</v>
      </c>
      <c r="H53" s="459">
        <v>0</v>
      </c>
      <c r="I53" s="459">
        <v>0</v>
      </c>
      <c r="J53" s="459">
        <v>46000</v>
      </c>
      <c r="K53" s="459">
        <v>46000</v>
      </c>
      <c r="L53" s="459">
        <v>0</v>
      </c>
      <c r="M53" s="459">
        <v>0</v>
      </c>
      <c r="N53" s="459">
        <v>0</v>
      </c>
      <c r="O53" s="459">
        <v>46000</v>
      </c>
      <c r="P53" s="459">
        <f t="shared" si="0"/>
        <v>2412975</v>
      </c>
    </row>
    <row r="54" spans="1:16" ht="71.25" customHeight="1" x14ac:dyDescent="0.2">
      <c r="A54" s="560" t="s">
        <v>27</v>
      </c>
      <c r="B54" s="560" t="s">
        <v>6</v>
      </c>
      <c r="C54" s="560" t="s">
        <v>6</v>
      </c>
      <c r="D54" s="561" t="s">
        <v>446</v>
      </c>
      <c r="E54" s="562">
        <v>2366975</v>
      </c>
      <c r="F54" s="562">
        <v>2366975</v>
      </c>
      <c r="G54" s="562">
        <v>2188090</v>
      </c>
      <c r="H54" s="562">
        <v>0</v>
      </c>
      <c r="I54" s="562">
        <v>0</v>
      </c>
      <c r="J54" s="562">
        <v>46000</v>
      </c>
      <c r="K54" s="562">
        <v>46000</v>
      </c>
      <c r="L54" s="562">
        <v>0</v>
      </c>
      <c r="M54" s="562">
        <v>0</v>
      </c>
      <c r="N54" s="562">
        <v>0</v>
      </c>
      <c r="O54" s="562">
        <v>46000</v>
      </c>
      <c r="P54" s="562">
        <f t="shared" si="0"/>
        <v>2412975</v>
      </c>
    </row>
    <row r="55" spans="1:16" ht="75" x14ac:dyDescent="0.2">
      <c r="A55" s="460" t="s">
        <v>107</v>
      </c>
      <c r="B55" s="460" t="s">
        <v>18</v>
      </c>
      <c r="C55" s="460" t="s">
        <v>8</v>
      </c>
      <c r="D55" s="461" t="s">
        <v>102</v>
      </c>
      <c r="E55" s="462">
        <v>2266975</v>
      </c>
      <c r="F55" s="462">
        <v>2266975</v>
      </c>
      <c r="G55" s="462">
        <v>2188090</v>
      </c>
      <c r="H55" s="462">
        <v>0</v>
      </c>
      <c r="I55" s="462">
        <v>0</v>
      </c>
      <c r="J55" s="462">
        <v>46000</v>
      </c>
      <c r="K55" s="462">
        <v>46000</v>
      </c>
      <c r="L55" s="462">
        <v>0</v>
      </c>
      <c r="M55" s="462">
        <v>0</v>
      </c>
      <c r="N55" s="462">
        <v>0</v>
      </c>
      <c r="O55" s="462">
        <v>46000</v>
      </c>
      <c r="P55" s="462">
        <f t="shared" si="0"/>
        <v>2312975</v>
      </c>
    </row>
    <row r="56" spans="1:16" ht="37.5" x14ac:dyDescent="0.2">
      <c r="A56" s="460" t="s">
        <v>447</v>
      </c>
      <c r="B56" s="460" t="s">
        <v>448</v>
      </c>
      <c r="C56" s="460" t="s">
        <v>436</v>
      </c>
      <c r="D56" s="461" t="s">
        <v>449</v>
      </c>
      <c r="E56" s="462">
        <v>100000</v>
      </c>
      <c r="F56" s="462">
        <v>100000</v>
      </c>
      <c r="G56" s="462">
        <v>0</v>
      </c>
      <c r="H56" s="462">
        <v>0</v>
      </c>
      <c r="I56" s="462">
        <v>0</v>
      </c>
      <c r="J56" s="462">
        <v>0</v>
      </c>
      <c r="K56" s="462">
        <v>0</v>
      </c>
      <c r="L56" s="462">
        <v>0</v>
      </c>
      <c r="M56" s="462">
        <v>0</v>
      </c>
      <c r="N56" s="462">
        <v>0</v>
      </c>
      <c r="O56" s="462">
        <v>0</v>
      </c>
      <c r="P56" s="462">
        <f t="shared" si="0"/>
        <v>100000</v>
      </c>
    </row>
    <row r="57" spans="1:16" ht="89.25" customHeight="1" x14ac:dyDescent="0.2">
      <c r="A57" s="457" t="s">
        <v>28</v>
      </c>
      <c r="B57" s="457" t="s">
        <v>6</v>
      </c>
      <c r="C57" s="457" t="s">
        <v>6</v>
      </c>
      <c r="D57" s="458" t="s">
        <v>131</v>
      </c>
      <c r="E57" s="459">
        <v>109043742</v>
      </c>
      <c r="F57" s="459">
        <v>109043742</v>
      </c>
      <c r="G57" s="459">
        <v>55557999</v>
      </c>
      <c r="H57" s="459">
        <v>6566659</v>
      </c>
      <c r="I57" s="459">
        <v>0</v>
      </c>
      <c r="J57" s="459">
        <v>1354340</v>
      </c>
      <c r="K57" s="459">
        <v>298080</v>
      </c>
      <c r="L57" s="459">
        <v>1056260</v>
      </c>
      <c r="M57" s="459">
        <v>885060</v>
      </c>
      <c r="N57" s="459">
        <v>0</v>
      </c>
      <c r="O57" s="459">
        <v>298080</v>
      </c>
      <c r="P57" s="459">
        <f t="shared" si="0"/>
        <v>110398082</v>
      </c>
    </row>
    <row r="58" spans="1:16" ht="75" x14ac:dyDescent="0.2">
      <c r="A58" s="560" t="s">
        <v>29</v>
      </c>
      <c r="B58" s="560" t="s">
        <v>6</v>
      </c>
      <c r="C58" s="560" t="s">
        <v>6</v>
      </c>
      <c r="D58" s="561" t="s">
        <v>131</v>
      </c>
      <c r="E58" s="562">
        <v>109043742</v>
      </c>
      <c r="F58" s="562">
        <v>109043742</v>
      </c>
      <c r="G58" s="562">
        <v>55557999</v>
      </c>
      <c r="H58" s="562">
        <f>H59+H60+H61+H62+H63+H64+H65+H66+H67+H68+H69+H70+H71</f>
        <v>6566659</v>
      </c>
      <c r="I58" s="562">
        <v>0</v>
      </c>
      <c r="J58" s="562">
        <v>1354340</v>
      </c>
      <c r="K58" s="562">
        <v>298080</v>
      </c>
      <c r="L58" s="562">
        <v>1056260</v>
      </c>
      <c r="M58" s="562">
        <v>885060</v>
      </c>
      <c r="N58" s="562">
        <v>0</v>
      </c>
      <c r="O58" s="562">
        <v>298080</v>
      </c>
      <c r="P58" s="562">
        <f t="shared" si="0"/>
        <v>110398082</v>
      </c>
    </row>
    <row r="59" spans="1:16" ht="75" x14ac:dyDescent="0.2">
      <c r="A59" s="460" t="s">
        <v>450</v>
      </c>
      <c r="B59" s="460" t="s">
        <v>18</v>
      </c>
      <c r="C59" s="460" t="s">
        <v>8</v>
      </c>
      <c r="D59" s="461" t="s">
        <v>102</v>
      </c>
      <c r="E59" s="462">
        <v>3032371</v>
      </c>
      <c r="F59" s="462">
        <v>3032371</v>
      </c>
      <c r="G59" s="462">
        <v>2975263</v>
      </c>
      <c r="H59" s="462">
        <v>0</v>
      </c>
      <c r="I59" s="462">
        <v>0</v>
      </c>
      <c r="J59" s="462">
        <v>0</v>
      </c>
      <c r="K59" s="462">
        <v>0</v>
      </c>
      <c r="L59" s="462">
        <v>0</v>
      </c>
      <c r="M59" s="462">
        <v>0</v>
      </c>
      <c r="N59" s="462">
        <v>0</v>
      </c>
      <c r="O59" s="462">
        <v>0</v>
      </c>
      <c r="P59" s="462">
        <f t="shared" si="0"/>
        <v>3032371</v>
      </c>
    </row>
    <row r="60" spans="1:16" ht="37.5" x14ac:dyDescent="0.2">
      <c r="A60" s="460" t="s">
        <v>451</v>
      </c>
      <c r="B60" s="460" t="s">
        <v>452</v>
      </c>
      <c r="C60" s="460" t="s">
        <v>210</v>
      </c>
      <c r="D60" s="461" t="s">
        <v>198</v>
      </c>
      <c r="E60" s="462">
        <v>15144001</v>
      </c>
      <c r="F60" s="462">
        <v>15144001</v>
      </c>
      <c r="G60" s="462">
        <v>14439935</v>
      </c>
      <c r="H60" s="462">
        <v>425291</v>
      </c>
      <c r="I60" s="462">
        <v>0</v>
      </c>
      <c r="J60" s="462">
        <v>932342</v>
      </c>
      <c r="K60" s="462">
        <v>47282</v>
      </c>
      <c r="L60" s="462">
        <v>885060</v>
      </c>
      <c r="M60" s="462">
        <v>885060</v>
      </c>
      <c r="N60" s="462">
        <v>0</v>
      </c>
      <c r="O60" s="462">
        <v>47282</v>
      </c>
      <c r="P60" s="462">
        <f t="shared" si="0"/>
        <v>16076343</v>
      </c>
    </row>
    <row r="61" spans="1:16" ht="75" x14ac:dyDescent="0.2">
      <c r="A61" s="460" t="s">
        <v>453</v>
      </c>
      <c r="B61" s="460" t="s">
        <v>454</v>
      </c>
      <c r="C61" s="460" t="s">
        <v>436</v>
      </c>
      <c r="D61" s="461" t="s">
        <v>455</v>
      </c>
      <c r="E61" s="462">
        <v>369732</v>
      </c>
      <c r="F61" s="462">
        <v>369732</v>
      </c>
      <c r="G61" s="462">
        <v>0</v>
      </c>
      <c r="H61" s="462">
        <v>0</v>
      </c>
      <c r="I61" s="462">
        <v>0</v>
      </c>
      <c r="J61" s="462">
        <v>0</v>
      </c>
      <c r="K61" s="462">
        <v>0</v>
      </c>
      <c r="L61" s="462">
        <v>0</v>
      </c>
      <c r="M61" s="462">
        <v>0</v>
      </c>
      <c r="N61" s="462">
        <v>0</v>
      </c>
      <c r="O61" s="462">
        <v>0</v>
      </c>
      <c r="P61" s="462">
        <f t="shared" si="0"/>
        <v>369732</v>
      </c>
    </row>
    <row r="62" spans="1:16" ht="18.75" x14ac:dyDescent="0.2">
      <c r="A62" s="460" t="s">
        <v>30</v>
      </c>
      <c r="B62" s="460" t="s">
        <v>31</v>
      </c>
      <c r="C62" s="460" t="s">
        <v>32</v>
      </c>
      <c r="D62" s="461" t="s">
        <v>33</v>
      </c>
      <c r="E62" s="462">
        <v>5087570</v>
      </c>
      <c r="F62" s="462">
        <v>5087570</v>
      </c>
      <c r="G62" s="462">
        <v>4452429</v>
      </c>
      <c r="H62" s="462">
        <v>317493</v>
      </c>
      <c r="I62" s="462">
        <v>0</v>
      </c>
      <c r="J62" s="462">
        <v>108000</v>
      </c>
      <c r="K62" s="462">
        <v>108000</v>
      </c>
      <c r="L62" s="462">
        <v>0</v>
      </c>
      <c r="M62" s="462">
        <v>0</v>
      </c>
      <c r="N62" s="462">
        <v>0</v>
      </c>
      <c r="O62" s="462">
        <v>108000</v>
      </c>
      <c r="P62" s="462">
        <f t="shared" si="0"/>
        <v>5195570</v>
      </c>
    </row>
    <row r="63" spans="1:16" ht="37.5" x14ac:dyDescent="0.2">
      <c r="A63" s="460" t="s">
        <v>34</v>
      </c>
      <c r="B63" s="460" t="s">
        <v>35</v>
      </c>
      <c r="C63" s="460" t="s">
        <v>32</v>
      </c>
      <c r="D63" s="461" t="s">
        <v>36</v>
      </c>
      <c r="E63" s="462">
        <v>1319968</v>
      </c>
      <c r="F63" s="462">
        <v>1319968</v>
      </c>
      <c r="G63" s="462">
        <v>1097448</v>
      </c>
      <c r="H63" s="462">
        <v>108458</v>
      </c>
      <c r="I63" s="462">
        <v>0</v>
      </c>
      <c r="J63" s="462">
        <v>67499</v>
      </c>
      <c r="K63" s="462">
        <v>67499</v>
      </c>
      <c r="L63" s="462">
        <v>0</v>
      </c>
      <c r="M63" s="462">
        <v>0</v>
      </c>
      <c r="N63" s="462">
        <v>0</v>
      </c>
      <c r="O63" s="462">
        <v>67499</v>
      </c>
      <c r="P63" s="462">
        <f t="shared" si="0"/>
        <v>1387467</v>
      </c>
    </row>
    <row r="64" spans="1:16" ht="56.25" x14ac:dyDescent="0.2">
      <c r="A64" s="460" t="s">
        <v>456</v>
      </c>
      <c r="B64" s="460" t="s">
        <v>457</v>
      </c>
      <c r="C64" s="460" t="s">
        <v>211</v>
      </c>
      <c r="D64" s="461" t="s">
        <v>199</v>
      </c>
      <c r="E64" s="462">
        <v>26486366</v>
      </c>
      <c r="F64" s="462">
        <v>26486366</v>
      </c>
      <c r="G64" s="462">
        <v>19436095</v>
      </c>
      <c r="H64" s="462">
        <v>5040852</v>
      </c>
      <c r="I64" s="462">
        <v>0</v>
      </c>
      <c r="J64" s="462">
        <v>222499</v>
      </c>
      <c r="K64" s="462">
        <v>51299</v>
      </c>
      <c r="L64" s="462">
        <v>171200</v>
      </c>
      <c r="M64" s="462">
        <v>0</v>
      </c>
      <c r="N64" s="462">
        <v>0</v>
      </c>
      <c r="O64" s="462">
        <v>51299</v>
      </c>
      <c r="P64" s="462">
        <f t="shared" si="0"/>
        <v>26708865</v>
      </c>
    </row>
    <row r="65" spans="1:16" ht="56.25" x14ac:dyDescent="0.2">
      <c r="A65" s="460" t="s">
        <v>458</v>
      </c>
      <c r="B65" s="460" t="s">
        <v>459</v>
      </c>
      <c r="C65" s="460" t="s">
        <v>212</v>
      </c>
      <c r="D65" s="461" t="s">
        <v>200</v>
      </c>
      <c r="E65" s="462">
        <v>2347668</v>
      </c>
      <c r="F65" s="462">
        <v>2347668</v>
      </c>
      <c r="G65" s="462">
        <v>2245363</v>
      </c>
      <c r="H65" s="462">
        <v>0</v>
      </c>
      <c r="I65" s="462">
        <v>0</v>
      </c>
      <c r="J65" s="462">
        <v>24000</v>
      </c>
      <c r="K65" s="462">
        <v>24000</v>
      </c>
      <c r="L65" s="462">
        <v>0</v>
      </c>
      <c r="M65" s="462">
        <v>0</v>
      </c>
      <c r="N65" s="462">
        <v>0</v>
      </c>
      <c r="O65" s="462">
        <v>24000</v>
      </c>
      <c r="P65" s="462">
        <f t="shared" si="0"/>
        <v>2371668</v>
      </c>
    </row>
    <row r="66" spans="1:16" ht="37.5" x14ac:dyDescent="0.2">
      <c r="A66" s="460" t="s">
        <v>460</v>
      </c>
      <c r="B66" s="460" t="s">
        <v>461</v>
      </c>
      <c r="C66" s="460" t="s">
        <v>212</v>
      </c>
      <c r="D66" s="461" t="s">
        <v>462</v>
      </c>
      <c r="E66" s="462">
        <v>329000</v>
      </c>
      <c r="F66" s="462">
        <v>329000</v>
      </c>
      <c r="G66" s="462">
        <v>0</v>
      </c>
      <c r="H66" s="462">
        <v>0</v>
      </c>
      <c r="I66" s="462">
        <v>0</v>
      </c>
      <c r="J66" s="462">
        <v>0</v>
      </c>
      <c r="K66" s="462">
        <v>0</v>
      </c>
      <c r="L66" s="462">
        <v>0</v>
      </c>
      <c r="M66" s="462">
        <v>0</v>
      </c>
      <c r="N66" s="462">
        <v>0</v>
      </c>
      <c r="O66" s="462">
        <v>0</v>
      </c>
      <c r="P66" s="462">
        <f t="shared" si="0"/>
        <v>329000</v>
      </c>
    </row>
    <row r="67" spans="1:16" ht="56.25" x14ac:dyDescent="0.2">
      <c r="A67" s="460" t="s">
        <v>463</v>
      </c>
      <c r="B67" s="460" t="s">
        <v>464</v>
      </c>
      <c r="C67" s="460" t="s">
        <v>465</v>
      </c>
      <c r="D67" s="461" t="s">
        <v>466</v>
      </c>
      <c r="E67" s="462">
        <v>100000</v>
      </c>
      <c r="F67" s="462">
        <v>100000</v>
      </c>
      <c r="G67" s="462">
        <v>0</v>
      </c>
      <c r="H67" s="462">
        <v>0</v>
      </c>
      <c r="I67" s="462">
        <v>0</v>
      </c>
      <c r="J67" s="462">
        <v>0</v>
      </c>
      <c r="K67" s="462">
        <v>0</v>
      </c>
      <c r="L67" s="462">
        <v>0</v>
      </c>
      <c r="M67" s="462">
        <v>0</v>
      </c>
      <c r="N67" s="462">
        <v>0</v>
      </c>
      <c r="O67" s="462">
        <v>0</v>
      </c>
      <c r="P67" s="462">
        <f t="shared" si="0"/>
        <v>100000</v>
      </c>
    </row>
    <row r="68" spans="1:16" ht="75" x14ac:dyDescent="0.2">
      <c r="A68" s="460" t="s">
        <v>467</v>
      </c>
      <c r="B68" s="460" t="s">
        <v>468</v>
      </c>
      <c r="C68" s="460" t="s">
        <v>465</v>
      </c>
      <c r="D68" s="461" t="s">
        <v>469</v>
      </c>
      <c r="E68" s="462">
        <v>11868093</v>
      </c>
      <c r="F68" s="462">
        <v>11868093</v>
      </c>
      <c r="G68" s="462">
        <v>7014572</v>
      </c>
      <c r="H68" s="462">
        <v>559734</v>
      </c>
      <c r="I68" s="462">
        <v>0</v>
      </c>
      <c r="J68" s="462">
        <v>0</v>
      </c>
      <c r="K68" s="462">
        <v>0</v>
      </c>
      <c r="L68" s="462">
        <v>0</v>
      </c>
      <c r="M68" s="462">
        <v>0</v>
      </c>
      <c r="N68" s="462">
        <v>0</v>
      </c>
      <c r="O68" s="462">
        <v>0</v>
      </c>
      <c r="P68" s="462">
        <f t="shared" si="0"/>
        <v>11868093</v>
      </c>
    </row>
    <row r="69" spans="1:16" ht="37.5" x14ac:dyDescent="0.2">
      <c r="A69" s="460" t="s">
        <v>470</v>
      </c>
      <c r="B69" s="460" t="s">
        <v>471</v>
      </c>
      <c r="C69" s="460" t="s">
        <v>465</v>
      </c>
      <c r="D69" s="461" t="s">
        <v>472</v>
      </c>
      <c r="E69" s="462">
        <v>36452533</v>
      </c>
      <c r="F69" s="462">
        <v>36452533</v>
      </c>
      <c r="G69" s="462">
        <v>0</v>
      </c>
      <c r="H69" s="462">
        <v>0</v>
      </c>
      <c r="I69" s="462">
        <v>0</v>
      </c>
      <c r="J69" s="462">
        <v>0</v>
      </c>
      <c r="K69" s="462">
        <v>0</v>
      </c>
      <c r="L69" s="462">
        <v>0</v>
      </c>
      <c r="M69" s="462">
        <v>0</v>
      </c>
      <c r="N69" s="462">
        <v>0</v>
      </c>
      <c r="O69" s="462">
        <v>0</v>
      </c>
      <c r="P69" s="462">
        <f t="shared" si="0"/>
        <v>36452533</v>
      </c>
    </row>
    <row r="70" spans="1:16" ht="93.75" x14ac:dyDescent="0.2">
      <c r="A70" s="460" t="s">
        <v>473</v>
      </c>
      <c r="B70" s="460" t="s">
        <v>474</v>
      </c>
      <c r="C70" s="460" t="s">
        <v>465</v>
      </c>
      <c r="D70" s="461" t="s">
        <v>475</v>
      </c>
      <c r="E70" s="462">
        <v>5828440</v>
      </c>
      <c r="F70" s="462">
        <v>5828440</v>
      </c>
      <c r="G70" s="462">
        <v>3896894</v>
      </c>
      <c r="H70" s="462">
        <v>114831</v>
      </c>
      <c r="I70" s="462">
        <v>0</v>
      </c>
      <c r="J70" s="462">
        <v>0</v>
      </c>
      <c r="K70" s="462">
        <v>0</v>
      </c>
      <c r="L70" s="462">
        <v>0</v>
      </c>
      <c r="M70" s="462">
        <v>0</v>
      </c>
      <c r="N70" s="462">
        <v>0</v>
      </c>
      <c r="O70" s="462">
        <v>0</v>
      </c>
      <c r="P70" s="462">
        <f t="shared" si="0"/>
        <v>5828440</v>
      </c>
    </row>
    <row r="71" spans="1:16" ht="75" x14ac:dyDescent="0.2">
      <c r="A71" s="460" t="s">
        <v>476</v>
      </c>
      <c r="B71" s="460" t="s">
        <v>477</v>
      </c>
      <c r="C71" s="460" t="s">
        <v>465</v>
      </c>
      <c r="D71" s="461" t="s">
        <v>478</v>
      </c>
      <c r="E71" s="462">
        <v>678000</v>
      </c>
      <c r="F71" s="462">
        <v>678000</v>
      </c>
      <c r="G71" s="462">
        <v>0</v>
      </c>
      <c r="H71" s="462">
        <v>0</v>
      </c>
      <c r="I71" s="462">
        <v>0</v>
      </c>
      <c r="J71" s="462">
        <v>0</v>
      </c>
      <c r="K71" s="462">
        <v>0</v>
      </c>
      <c r="L71" s="462">
        <v>0</v>
      </c>
      <c r="M71" s="462">
        <v>0</v>
      </c>
      <c r="N71" s="462">
        <v>0</v>
      </c>
      <c r="O71" s="462">
        <v>0</v>
      </c>
      <c r="P71" s="462">
        <f t="shared" si="0"/>
        <v>678000</v>
      </c>
    </row>
    <row r="72" spans="1:16" ht="93.75" x14ac:dyDescent="0.2">
      <c r="A72" s="457" t="s">
        <v>37</v>
      </c>
      <c r="B72" s="457" t="s">
        <v>6</v>
      </c>
      <c r="C72" s="457" t="s">
        <v>6</v>
      </c>
      <c r="D72" s="458" t="s">
        <v>240</v>
      </c>
      <c r="E72" s="459">
        <v>62585482</v>
      </c>
      <c r="F72" s="459">
        <v>62585482</v>
      </c>
      <c r="G72" s="459">
        <v>4511869</v>
      </c>
      <c r="H72" s="459">
        <f>H73</f>
        <v>327927</v>
      </c>
      <c r="I72" s="459">
        <v>0</v>
      </c>
      <c r="J72" s="459">
        <v>5467943</v>
      </c>
      <c r="K72" s="459">
        <v>5024543</v>
      </c>
      <c r="L72" s="459">
        <v>443400</v>
      </c>
      <c r="M72" s="459">
        <v>0</v>
      </c>
      <c r="N72" s="459">
        <v>0</v>
      </c>
      <c r="O72" s="459">
        <v>5024543</v>
      </c>
      <c r="P72" s="459">
        <f t="shared" si="0"/>
        <v>68053425</v>
      </c>
    </row>
    <row r="73" spans="1:16" ht="87" customHeight="1" x14ac:dyDescent="0.2">
      <c r="A73" s="560" t="s">
        <v>38</v>
      </c>
      <c r="B73" s="560" t="s">
        <v>6</v>
      </c>
      <c r="C73" s="560" t="s">
        <v>6</v>
      </c>
      <c r="D73" s="561" t="s">
        <v>240</v>
      </c>
      <c r="E73" s="562">
        <v>62585482</v>
      </c>
      <c r="F73" s="562">
        <v>62585482</v>
      </c>
      <c r="G73" s="562">
        <v>4511869</v>
      </c>
      <c r="H73" s="562">
        <f>H74+H75+H76+H77+H78+H79+H80+H81</f>
        <v>327927</v>
      </c>
      <c r="I73" s="562">
        <v>0</v>
      </c>
      <c r="J73" s="562">
        <v>5467943</v>
      </c>
      <c r="K73" s="562">
        <v>5024543</v>
      </c>
      <c r="L73" s="562">
        <v>443400</v>
      </c>
      <c r="M73" s="562">
        <v>0</v>
      </c>
      <c r="N73" s="562">
        <v>0</v>
      </c>
      <c r="O73" s="562">
        <v>5024543</v>
      </c>
      <c r="P73" s="562">
        <f t="shared" si="0"/>
        <v>68053425</v>
      </c>
    </row>
    <row r="74" spans="1:16" ht="75" x14ac:dyDescent="0.2">
      <c r="A74" s="460" t="s">
        <v>201</v>
      </c>
      <c r="B74" s="460" t="s">
        <v>18</v>
      </c>
      <c r="C74" s="460" t="s">
        <v>8</v>
      </c>
      <c r="D74" s="461" t="s">
        <v>102</v>
      </c>
      <c r="E74" s="462">
        <v>4605957</v>
      </c>
      <c r="F74" s="462">
        <v>4605957</v>
      </c>
      <c r="G74" s="462">
        <v>4511869</v>
      </c>
      <c r="H74" s="462">
        <v>0</v>
      </c>
      <c r="I74" s="462">
        <v>0</v>
      </c>
      <c r="J74" s="462">
        <v>25500</v>
      </c>
      <c r="K74" s="462">
        <v>25500</v>
      </c>
      <c r="L74" s="462">
        <v>0</v>
      </c>
      <c r="M74" s="462">
        <v>0</v>
      </c>
      <c r="N74" s="462">
        <v>0</v>
      </c>
      <c r="O74" s="462">
        <v>25500</v>
      </c>
      <c r="P74" s="462">
        <f t="shared" si="0"/>
        <v>4631457</v>
      </c>
    </row>
    <row r="75" spans="1:16" ht="37.5" x14ac:dyDescent="0.2">
      <c r="A75" s="460" t="s">
        <v>479</v>
      </c>
      <c r="B75" s="460" t="s">
        <v>480</v>
      </c>
      <c r="C75" s="460" t="s">
        <v>481</v>
      </c>
      <c r="D75" s="461" t="s">
        <v>482</v>
      </c>
      <c r="E75" s="462">
        <v>10550</v>
      </c>
      <c r="F75" s="462">
        <v>10550</v>
      </c>
      <c r="G75" s="462">
        <v>0</v>
      </c>
      <c r="H75" s="462">
        <v>0</v>
      </c>
      <c r="I75" s="462">
        <v>0</v>
      </c>
      <c r="J75" s="462">
        <v>0</v>
      </c>
      <c r="K75" s="462">
        <v>0</v>
      </c>
      <c r="L75" s="462">
        <v>0</v>
      </c>
      <c r="M75" s="462">
        <v>0</v>
      </c>
      <c r="N75" s="462">
        <v>0</v>
      </c>
      <c r="O75" s="462">
        <v>0</v>
      </c>
      <c r="P75" s="462">
        <f t="shared" si="0"/>
        <v>10550</v>
      </c>
    </row>
    <row r="76" spans="1:16" ht="56.25" x14ac:dyDescent="0.2">
      <c r="A76" s="460" t="s">
        <v>483</v>
      </c>
      <c r="B76" s="460" t="s">
        <v>484</v>
      </c>
      <c r="C76" s="460" t="s">
        <v>14</v>
      </c>
      <c r="D76" s="461" t="s">
        <v>485</v>
      </c>
      <c r="E76" s="462">
        <v>1526996</v>
      </c>
      <c r="F76" s="462">
        <v>1526996</v>
      </c>
      <c r="G76" s="462">
        <v>0</v>
      </c>
      <c r="H76" s="462">
        <v>0</v>
      </c>
      <c r="I76" s="462">
        <v>0</v>
      </c>
      <c r="J76" s="462">
        <v>0</v>
      </c>
      <c r="K76" s="462">
        <v>0</v>
      </c>
      <c r="L76" s="462">
        <v>0</v>
      </c>
      <c r="M76" s="462">
        <v>0</v>
      </c>
      <c r="N76" s="462">
        <v>0</v>
      </c>
      <c r="O76" s="462">
        <v>0</v>
      </c>
      <c r="P76" s="462">
        <f t="shared" si="0"/>
        <v>1526996</v>
      </c>
    </row>
    <row r="77" spans="1:16" ht="37.5" x14ac:dyDescent="0.2">
      <c r="A77" s="460" t="s">
        <v>133</v>
      </c>
      <c r="B77" s="460" t="s">
        <v>134</v>
      </c>
      <c r="C77" s="460" t="s">
        <v>14</v>
      </c>
      <c r="D77" s="461" t="s">
        <v>122</v>
      </c>
      <c r="E77" s="462">
        <v>0</v>
      </c>
      <c r="F77" s="462">
        <v>0</v>
      </c>
      <c r="G77" s="462">
        <v>0</v>
      </c>
      <c r="H77" s="462">
        <v>0</v>
      </c>
      <c r="I77" s="462">
        <v>0</v>
      </c>
      <c r="J77" s="462">
        <v>4264354</v>
      </c>
      <c r="K77" s="462">
        <v>4264354</v>
      </c>
      <c r="L77" s="462">
        <v>0</v>
      </c>
      <c r="M77" s="462">
        <v>0</v>
      </c>
      <c r="N77" s="462">
        <v>0</v>
      </c>
      <c r="O77" s="462">
        <v>4264354</v>
      </c>
      <c r="P77" s="462">
        <f t="shared" si="0"/>
        <v>4264354</v>
      </c>
    </row>
    <row r="78" spans="1:16" ht="37.5" x14ac:dyDescent="0.2">
      <c r="A78" s="460" t="s">
        <v>39</v>
      </c>
      <c r="B78" s="460" t="s">
        <v>13</v>
      </c>
      <c r="C78" s="460" t="s">
        <v>14</v>
      </c>
      <c r="D78" s="461" t="s">
        <v>15</v>
      </c>
      <c r="E78" s="462">
        <v>53131632</v>
      </c>
      <c r="F78" s="462">
        <v>53131632</v>
      </c>
      <c r="G78" s="462">
        <v>0</v>
      </c>
      <c r="H78" s="462">
        <v>0</v>
      </c>
      <c r="I78" s="462">
        <v>0</v>
      </c>
      <c r="J78" s="462">
        <v>734689</v>
      </c>
      <c r="K78" s="462">
        <v>734689</v>
      </c>
      <c r="L78" s="462">
        <v>0</v>
      </c>
      <c r="M78" s="462">
        <v>0</v>
      </c>
      <c r="N78" s="462">
        <v>0</v>
      </c>
      <c r="O78" s="462">
        <v>734689</v>
      </c>
      <c r="P78" s="462">
        <f t="shared" si="0"/>
        <v>53866321</v>
      </c>
    </row>
    <row r="79" spans="1:16" ht="75" x14ac:dyDescent="0.2">
      <c r="A79" s="460" t="s">
        <v>486</v>
      </c>
      <c r="B79" s="460" t="s">
        <v>40</v>
      </c>
      <c r="C79" s="460" t="s">
        <v>41</v>
      </c>
      <c r="D79" s="461" t="s">
        <v>42</v>
      </c>
      <c r="E79" s="462">
        <v>2982420</v>
      </c>
      <c r="F79" s="462">
        <v>2982420</v>
      </c>
      <c r="G79" s="462">
        <v>0</v>
      </c>
      <c r="H79" s="462">
        <v>0</v>
      </c>
      <c r="I79" s="462">
        <v>0</v>
      </c>
      <c r="J79" s="462">
        <v>0</v>
      </c>
      <c r="K79" s="462">
        <v>0</v>
      </c>
      <c r="L79" s="462">
        <v>0</v>
      </c>
      <c r="M79" s="462">
        <v>0</v>
      </c>
      <c r="N79" s="462">
        <v>0</v>
      </c>
      <c r="O79" s="462">
        <v>0</v>
      </c>
      <c r="P79" s="462">
        <f t="shared" si="0"/>
        <v>2982420</v>
      </c>
    </row>
    <row r="80" spans="1:16" ht="56.25" x14ac:dyDescent="0.2">
      <c r="A80" s="460" t="s">
        <v>487</v>
      </c>
      <c r="B80" s="460" t="s">
        <v>488</v>
      </c>
      <c r="C80" s="460" t="s">
        <v>489</v>
      </c>
      <c r="D80" s="461" t="s">
        <v>490</v>
      </c>
      <c r="E80" s="462">
        <v>327927</v>
      </c>
      <c r="F80" s="462">
        <v>327927</v>
      </c>
      <c r="G80" s="462">
        <v>0</v>
      </c>
      <c r="H80" s="462">
        <v>327927</v>
      </c>
      <c r="I80" s="462">
        <v>0</v>
      </c>
      <c r="J80" s="462">
        <v>0</v>
      </c>
      <c r="K80" s="462">
        <v>0</v>
      </c>
      <c r="L80" s="462">
        <v>0</v>
      </c>
      <c r="M80" s="462">
        <v>0</v>
      </c>
      <c r="N80" s="462">
        <v>0</v>
      </c>
      <c r="O80" s="462">
        <v>0</v>
      </c>
      <c r="P80" s="462">
        <f t="shared" si="0"/>
        <v>327927</v>
      </c>
    </row>
    <row r="81" spans="1:16" ht="37.5" x14ac:dyDescent="0.2">
      <c r="A81" s="460" t="s">
        <v>43</v>
      </c>
      <c r="B81" s="460" t="s">
        <v>491</v>
      </c>
      <c r="C81" s="460" t="s">
        <v>44</v>
      </c>
      <c r="D81" s="461" t="s">
        <v>45</v>
      </c>
      <c r="E81" s="462">
        <v>0</v>
      </c>
      <c r="F81" s="462">
        <v>0</v>
      </c>
      <c r="G81" s="462">
        <v>0</v>
      </c>
      <c r="H81" s="462">
        <v>0</v>
      </c>
      <c r="I81" s="462">
        <v>0</v>
      </c>
      <c r="J81" s="462">
        <v>443400</v>
      </c>
      <c r="K81" s="462">
        <v>0</v>
      </c>
      <c r="L81" s="462">
        <v>443400</v>
      </c>
      <c r="M81" s="462">
        <v>0</v>
      </c>
      <c r="N81" s="462">
        <v>0</v>
      </c>
      <c r="O81" s="462">
        <v>0</v>
      </c>
      <c r="P81" s="462">
        <f t="shared" si="0"/>
        <v>443400</v>
      </c>
    </row>
    <row r="82" spans="1:16" ht="85.5" customHeight="1" x14ac:dyDescent="0.2">
      <c r="A82" s="457" t="s">
        <v>46</v>
      </c>
      <c r="B82" s="457" t="s">
        <v>6</v>
      </c>
      <c r="C82" s="457" t="s">
        <v>6</v>
      </c>
      <c r="D82" s="458" t="s">
        <v>492</v>
      </c>
      <c r="E82" s="459">
        <v>3609777</v>
      </c>
      <c r="F82" s="459">
        <v>3609777</v>
      </c>
      <c r="G82" s="459">
        <v>3328222</v>
      </c>
      <c r="H82" s="459">
        <v>118663</v>
      </c>
      <c r="I82" s="459">
        <v>0</v>
      </c>
      <c r="J82" s="459">
        <f>J83</f>
        <v>46898608</v>
      </c>
      <c r="K82" s="459">
        <f t="shared" ref="K82:O82" si="3">K83</f>
        <v>46898608</v>
      </c>
      <c r="L82" s="459">
        <f t="shared" si="3"/>
        <v>0</v>
      </c>
      <c r="M82" s="459">
        <f t="shared" si="3"/>
        <v>0</v>
      </c>
      <c r="N82" s="459">
        <f t="shared" si="3"/>
        <v>0</v>
      </c>
      <c r="O82" s="459">
        <f t="shared" si="3"/>
        <v>46898608</v>
      </c>
      <c r="P82" s="459">
        <f t="shared" si="0"/>
        <v>50508385</v>
      </c>
    </row>
    <row r="83" spans="1:16" ht="85.5" customHeight="1" x14ac:dyDescent="0.2">
      <c r="A83" s="560" t="s">
        <v>47</v>
      </c>
      <c r="B83" s="560" t="s">
        <v>6</v>
      </c>
      <c r="C83" s="560" t="s">
        <v>6</v>
      </c>
      <c r="D83" s="561" t="s">
        <v>492</v>
      </c>
      <c r="E83" s="562">
        <v>3609777</v>
      </c>
      <c r="F83" s="562">
        <v>3609777</v>
      </c>
      <c r="G83" s="562">
        <v>3328222</v>
      </c>
      <c r="H83" s="562">
        <v>118663</v>
      </c>
      <c r="I83" s="562">
        <v>0</v>
      </c>
      <c r="J83" s="562">
        <f>J84+J85+J86+J87+J88+J89</f>
        <v>46898608</v>
      </c>
      <c r="K83" s="562">
        <f t="shared" ref="K83:O83" si="4">K84+K85+K86+K87+K88+K89</f>
        <v>46898608</v>
      </c>
      <c r="L83" s="562">
        <f t="shared" si="4"/>
        <v>0</v>
      </c>
      <c r="M83" s="562">
        <f t="shared" si="4"/>
        <v>0</v>
      </c>
      <c r="N83" s="562">
        <f t="shared" si="4"/>
        <v>0</v>
      </c>
      <c r="O83" s="562">
        <f t="shared" si="4"/>
        <v>46898608</v>
      </c>
      <c r="P83" s="562">
        <f t="shared" si="0"/>
        <v>50508385</v>
      </c>
    </row>
    <row r="84" spans="1:16" ht="123" customHeight="1" x14ac:dyDescent="0.2">
      <c r="A84" s="460" t="s">
        <v>213</v>
      </c>
      <c r="B84" s="460" t="s">
        <v>99</v>
      </c>
      <c r="C84" s="460" t="s">
        <v>8</v>
      </c>
      <c r="D84" s="461" t="s">
        <v>100</v>
      </c>
      <c r="E84" s="462">
        <v>0</v>
      </c>
      <c r="F84" s="462">
        <v>0</v>
      </c>
      <c r="G84" s="462">
        <v>0</v>
      </c>
      <c r="H84" s="462">
        <v>0</v>
      </c>
      <c r="I84" s="462">
        <v>0</v>
      </c>
      <c r="J84" s="462">
        <f>5500000-1480000</f>
        <v>4020000</v>
      </c>
      <c r="K84" s="462">
        <f>5500000-1480000</f>
        <v>4020000</v>
      </c>
      <c r="L84" s="462">
        <v>0</v>
      </c>
      <c r="M84" s="462">
        <v>0</v>
      </c>
      <c r="N84" s="462">
        <v>0</v>
      </c>
      <c r="O84" s="462">
        <f>5500000-1480000</f>
        <v>4020000</v>
      </c>
      <c r="P84" s="462">
        <f t="shared" si="0"/>
        <v>4020000</v>
      </c>
    </row>
    <row r="85" spans="1:16" ht="75" x14ac:dyDescent="0.2">
      <c r="A85" s="460" t="s">
        <v>493</v>
      </c>
      <c r="B85" s="460" t="s">
        <v>18</v>
      </c>
      <c r="C85" s="460" t="s">
        <v>8</v>
      </c>
      <c r="D85" s="461" t="s">
        <v>102</v>
      </c>
      <c r="E85" s="462">
        <v>3609777</v>
      </c>
      <c r="F85" s="462">
        <v>3609777</v>
      </c>
      <c r="G85" s="462">
        <v>3328222</v>
      </c>
      <c r="H85" s="462">
        <v>118663</v>
      </c>
      <c r="I85" s="462">
        <v>0</v>
      </c>
      <c r="J85" s="462">
        <v>0</v>
      </c>
      <c r="K85" s="462">
        <v>0</v>
      </c>
      <c r="L85" s="462">
        <v>0</v>
      </c>
      <c r="M85" s="462">
        <v>0</v>
      </c>
      <c r="N85" s="462">
        <v>0</v>
      </c>
      <c r="O85" s="462">
        <v>0</v>
      </c>
      <c r="P85" s="462">
        <f t="shared" si="0"/>
        <v>3609777</v>
      </c>
    </row>
    <row r="86" spans="1:16" ht="75" x14ac:dyDescent="0.2">
      <c r="A86" s="460" t="s">
        <v>218</v>
      </c>
      <c r="B86" s="460" t="s">
        <v>219</v>
      </c>
      <c r="C86" s="460" t="s">
        <v>220</v>
      </c>
      <c r="D86" s="461" t="s">
        <v>221</v>
      </c>
      <c r="E86" s="462">
        <v>0</v>
      </c>
      <c r="F86" s="462">
        <v>0</v>
      </c>
      <c r="G86" s="462">
        <v>0</v>
      </c>
      <c r="H86" s="462">
        <v>0</v>
      </c>
      <c r="I86" s="462">
        <v>0</v>
      </c>
      <c r="J86" s="462">
        <v>4990761</v>
      </c>
      <c r="K86" s="462">
        <v>4990761</v>
      </c>
      <c r="L86" s="462">
        <v>0</v>
      </c>
      <c r="M86" s="462">
        <v>0</v>
      </c>
      <c r="N86" s="462">
        <v>0</v>
      </c>
      <c r="O86" s="462">
        <v>4990761</v>
      </c>
      <c r="P86" s="462">
        <f t="shared" ref="P86:P108" si="5">E86+J86</f>
        <v>4990761</v>
      </c>
    </row>
    <row r="87" spans="1:16" ht="56.25" x14ac:dyDescent="0.2">
      <c r="A87" s="460" t="s">
        <v>225</v>
      </c>
      <c r="B87" s="460" t="s">
        <v>226</v>
      </c>
      <c r="C87" s="460" t="s">
        <v>14</v>
      </c>
      <c r="D87" s="461" t="s">
        <v>111</v>
      </c>
      <c r="E87" s="462">
        <v>0</v>
      </c>
      <c r="F87" s="462">
        <v>0</v>
      </c>
      <c r="G87" s="462">
        <v>0</v>
      </c>
      <c r="H87" s="462">
        <v>0</v>
      </c>
      <c r="I87" s="462">
        <v>0</v>
      </c>
      <c r="J87" s="462">
        <v>3606782</v>
      </c>
      <c r="K87" s="462">
        <v>3606782</v>
      </c>
      <c r="L87" s="462">
        <v>0</v>
      </c>
      <c r="M87" s="462">
        <v>0</v>
      </c>
      <c r="N87" s="462">
        <v>0</v>
      </c>
      <c r="O87" s="462">
        <v>3606782</v>
      </c>
      <c r="P87" s="462">
        <f t="shared" si="5"/>
        <v>3606782</v>
      </c>
    </row>
    <row r="88" spans="1:16" ht="37.5" x14ac:dyDescent="0.2">
      <c r="A88" s="460" t="s">
        <v>228</v>
      </c>
      <c r="B88" s="460" t="s">
        <v>13</v>
      </c>
      <c r="C88" s="460" t="s">
        <v>14</v>
      </c>
      <c r="D88" s="461" t="s">
        <v>15</v>
      </c>
      <c r="E88" s="462">
        <v>0</v>
      </c>
      <c r="F88" s="462">
        <v>0</v>
      </c>
      <c r="G88" s="462">
        <v>0</v>
      </c>
      <c r="H88" s="462">
        <v>0</v>
      </c>
      <c r="I88" s="462">
        <v>0</v>
      </c>
      <c r="J88" s="462">
        <f>26658408+1480000</f>
        <v>28138408</v>
      </c>
      <c r="K88" s="462">
        <f>26658408+1480000</f>
        <v>28138408</v>
      </c>
      <c r="L88" s="462">
        <v>0</v>
      </c>
      <c r="M88" s="462">
        <v>0</v>
      </c>
      <c r="N88" s="462">
        <v>0</v>
      </c>
      <c r="O88" s="462">
        <f>26658408+1480000</f>
        <v>28138408</v>
      </c>
      <c r="P88" s="462">
        <f t="shared" si="5"/>
        <v>28138408</v>
      </c>
    </row>
    <row r="89" spans="1:16" ht="75" x14ac:dyDescent="0.2">
      <c r="A89" s="460" t="s">
        <v>138</v>
      </c>
      <c r="B89" s="460" t="s">
        <v>40</v>
      </c>
      <c r="C89" s="460" t="s">
        <v>41</v>
      </c>
      <c r="D89" s="461" t="s">
        <v>42</v>
      </c>
      <c r="E89" s="462">
        <v>0</v>
      </c>
      <c r="F89" s="462">
        <v>0</v>
      </c>
      <c r="G89" s="462">
        <v>0</v>
      </c>
      <c r="H89" s="462">
        <v>0</v>
      </c>
      <c r="I89" s="462">
        <v>0</v>
      </c>
      <c r="J89" s="462">
        <v>6142657</v>
      </c>
      <c r="K89" s="462">
        <v>6142657</v>
      </c>
      <c r="L89" s="462">
        <v>0</v>
      </c>
      <c r="M89" s="462">
        <v>0</v>
      </c>
      <c r="N89" s="462">
        <v>0</v>
      </c>
      <c r="O89" s="462">
        <v>6142657</v>
      </c>
      <c r="P89" s="462">
        <f t="shared" si="5"/>
        <v>6142657</v>
      </c>
    </row>
    <row r="90" spans="1:16" ht="75" x14ac:dyDescent="0.2">
      <c r="A90" s="457" t="s">
        <v>108</v>
      </c>
      <c r="B90" s="457" t="s">
        <v>6</v>
      </c>
      <c r="C90" s="457" t="s">
        <v>6</v>
      </c>
      <c r="D90" s="458" t="s">
        <v>187</v>
      </c>
      <c r="E90" s="459">
        <v>4778307</v>
      </c>
      <c r="F90" s="459">
        <v>4778307</v>
      </c>
      <c r="G90" s="459">
        <v>4484037</v>
      </c>
      <c r="H90" s="459">
        <v>0</v>
      </c>
      <c r="I90" s="459">
        <v>0</v>
      </c>
      <c r="J90" s="459">
        <v>1550000</v>
      </c>
      <c r="K90" s="459">
        <v>1550000</v>
      </c>
      <c r="L90" s="459">
        <v>0</v>
      </c>
      <c r="M90" s="459">
        <v>0</v>
      </c>
      <c r="N90" s="459">
        <v>0</v>
      </c>
      <c r="O90" s="459">
        <v>1550000</v>
      </c>
      <c r="P90" s="459">
        <f t="shared" si="5"/>
        <v>6328307</v>
      </c>
    </row>
    <row r="91" spans="1:16" ht="85.5" customHeight="1" x14ac:dyDescent="0.2">
      <c r="A91" s="560" t="s">
        <v>110</v>
      </c>
      <c r="B91" s="560" t="s">
        <v>6</v>
      </c>
      <c r="C91" s="560" t="s">
        <v>6</v>
      </c>
      <c r="D91" s="561" t="s">
        <v>187</v>
      </c>
      <c r="E91" s="562">
        <v>4778307</v>
      </c>
      <c r="F91" s="562">
        <v>4778307</v>
      </c>
      <c r="G91" s="562">
        <v>4484037</v>
      </c>
      <c r="H91" s="562">
        <v>0</v>
      </c>
      <c r="I91" s="562">
        <v>0</v>
      </c>
      <c r="J91" s="562">
        <v>1550000</v>
      </c>
      <c r="K91" s="562">
        <v>1550000</v>
      </c>
      <c r="L91" s="562">
        <v>0</v>
      </c>
      <c r="M91" s="562">
        <v>0</v>
      </c>
      <c r="N91" s="562">
        <v>0</v>
      </c>
      <c r="O91" s="562">
        <v>1550000</v>
      </c>
      <c r="P91" s="562">
        <f t="shared" si="5"/>
        <v>6328307</v>
      </c>
    </row>
    <row r="92" spans="1:16" ht="75" x14ac:dyDescent="0.2">
      <c r="A92" s="460" t="s">
        <v>494</v>
      </c>
      <c r="B92" s="460" t="s">
        <v>18</v>
      </c>
      <c r="C92" s="460" t="s">
        <v>8</v>
      </c>
      <c r="D92" s="461" t="s">
        <v>102</v>
      </c>
      <c r="E92" s="462">
        <v>4778307</v>
      </c>
      <c r="F92" s="462">
        <v>4778307</v>
      </c>
      <c r="G92" s="462">
        <v>4484037</v>
      </c>
      <c r="H92" s="462">
        <v>0</v>
      </c>
      <c r="I92" s="462">
        <v>0</v>
      </c>
      <c r="J92" s="462">
        <v>0</v>
      </c>
      <c r="K92" s="462">
        <v>0</v>
      </c>
      <c r="L92" s="462">
        <v>0</v>
      </c>
      <c r="M92" s="462">
        <v>0</v>
      </c>
      <c r="N92" s="462">
        <v>0</v>
      </c>
      <c r="O92" s="462">
        <v>0</v>
      </c>
      <c r="P92" s="462">
        <f t="shared" si="5"/>
        <v>4778307</v>
      </c>
    </row>
    <row r="93" spans="1:16" ht="56.25" x14ac:dyDescent="0.2">
      <c r="A93" s="460" t="s">
        <v>143</v>
      </c>
      <c r="B93" s="460" t="s">
        <v>144</v>
      </c>
      <c r="C93" s="460" t="s">
        <v>137</v>
      </c>
      <c r="D93" s="461" t="s">
        <v>142</v>
      </c>
      <c r="E93" s="462">
        <v>0</v>
      </c>
      <c r="F93" s="462">
        <v>0</v>
      </c>
      <c r="G93" s="462">
        <v>0</v>
      </c>
      <c r="H93" s="462">
        <v>0</v>
      </c>
      <c r="I93" s="462">
        <v>0</v>
      </c>
      <c r="J93" s="462">
        <v>1550000</v>
      </c>
      <c r="K93" s="462">
        <v>1550000</v>
      </c>
      <c r="L93" s="462">
        <v>0</v>
      </c>
      <c r="M93" s="462">
        <v>0</v>
      </c>
      <c r="N93" s="462">
        <v>0</v>
      </c>
      <c r="O93" s="462">
        <v>1550000</v>
      </c>
      <c r="P93" s="462">
        <f t="shared" si="5"/>
        <v>1550000</v>
      </c>
    </row>
    <row r="94" spans="1:16" ht="75" x14ac:dyDescent="0.2">
      <c r="A94" s="457" t="s">
        <v>495</v>
      </c>
      <c r="B94" s="457" t="s">
        <v>6</v>
      </c>
      <c r="C94" s="457" t="s">
        <v>6</v>
      </c>
      <c r="D94" s="458" t="s">
        <v>496</v>
      </c>
      <c r="E94" s="459">
        <v>10861234</v>
      </c>
      <c r="F94" s="459">
        <v>10861234</v>
      </c>
      <c r="G94" s="459">
        <v>4423936</v>
      </c>
      <c r="H94" s="459">
        <v>0</v>
      </c>
      <c r="I94" s="459">
        <v>0</v>
      </c>
      <c r="J94" s="459">
        <v>0</v>
      </c>
      <c r="K94" s="459">
        <v>0</v>
      </c>
      <c r="L94" s="459">
        <v>0</v>
      </c>
      <c r="M94" s="459">
        <v>0</v>
      </c>
      <c r="N94" s="459">
        <v>0</v>
      </c>
      <c r="O94" s="459">
        <v>0</v>
      </c>
      <c r="P94" s="459">
        <f t="shared" si="5"/>
        <v>10861234</v>
      </c>
    </row>
    <row r="95" spans="1:16" ht="71.25" customHeight="1" x14ac:dyDescent="0.2">
      <c r="A95" s="560" t="s">
        <v>497</v>
      </c>
      <c r="B95" s="560" t="s">
        <v>6</v>
      </c>
      <c r="C95" s="560" t="s">
        <v>6</v>
      </c>
      <c r="D95" s="561" t="s">
        <v>496</v>
      </c>
      <c r="E95" s="562">
        <v>10861234</v>
      </c>
      <c r="F95" s="562">
        <v>10861234</v>
      </c>
      <c r="G95" s="562">
        <v>4423936</v>
      </c>
      <c r="H95" s="562">
        <v>0</v>
      </c>
      <c r="I95" s="562">
        <v>0</v>
      </c>
      <c r="J95" s="562">
        <v>0</v>
      </c>
      <c r="K95" s="562">
        <v>0</v>
      </c>
      <c r="L95" s="562">
        <v>0</v>
      </c>
      <c r="M95" s="562">
        <v>0</v>
      </c>
      <c r="N95" s="562">
        <v>0</v>
      </c>
      <c r="O95" s="562">
        <v>0</v>
      </c>
      <c r="P95" s="562">
        <f t="shared" si="5"/>
        <v>10861234</v>
      </c>
    </row>
    <row r="96" spans="1:16" ht="75" x14ac:dyDescent="0.2">
      <c r="A96" s="460" t="s">
        <v>498</v>
      </c>
      <c r="B96" s="460" t="s">
        <v>18</v>
      </c>
      <c r="C96" s="460" t="s">
        <v>8</v>
      </c>
      <c r="D96" s="461" t="s">
        <v>102</v>
      </c>
      <c r="E96" s="462">
        <v>4568884</v>
      </c>
      <c r="F96" s="462">
        <v>4568884</v>
      </c>
      <c r="G96" s="462">
        <v>4423936</v>
      </c>
      <c r="H96" s="462">
        <v>0</v>
      </c>
      <c r="I96" s="462">
        <v>0</v>
      </c>
      <c r="J96" s="462">
        <v>0</v>
      </c>
      <c r="K96" s="462">
        <v>0</v>
      </c>
      <c r="L96" s="462">
        <v>0</v>
      </c>
      <c r="M96" s="462">
        <v>0</v>
      </c>
      <c r="N96" s="462">
        <v>0</v>
      </c>
      <c r="O96" s="462">
        <v>0</v>
      </c>
      <c r="P96" s="462">
        <f t="shared" si="5"/>
        <v>4568884</v>
      </c>
    </row>
    <row r="97" spans="1:16" ht="18.75" x14ac:dyDescent="0.2">
      <c r="A97" s="460" t="s">
        <v>499</v>
      </c>
      <c r="B97" s="460" t="s">
        <v>500</v>
      </c>
      <c r="C97" s="460" t="s">
        <v>501</v>
      </c>
      <c r="D97" s="461" t="s">
        <v>502</v>
      </c>
      <c r="E97" s="462">
        <v>6021350</v>
      </c>
      <c r="F97" s="462">
        <v>6021350</v>
      </c>
      <c r="G97" s="462">
        <v>0</v>
      </c>
      <c r="H97" s="462">
        <v>0</v>
      </c>
      <c r="I97" s="462">
        <v>0</v>
      </c>
      <c r="J97" s="462">
        <v>0</v>
      </c>
      <c r="K97" s="462">
        <v>0</v>
      </c>
      <c r="L97" s="462">
        <v>0</v>
      </c>
      <c r="M97" s="462">
        <v>0</v>
      </c>
      <c r="N97" s="462">
        <v>0</v>
      </c>
      <c r="O97" s="462">
        <v>0</v>
      </c>
      <c r="P97" s="462">
        <f t="shared" si="5"/>
        <v>6021350</v>
      </c>
    </row>
    <row r="98" spans="1:16" ht="37.5" x14ac:dyDescent="0.2">
      <c r="A98" s="460" t="s">
        <v>503</v>
      </c>
      <c r="B98" s="460" t="s">
        <v>504</v>
      </c>
      <c r="C98" s="460" t="s">
        <v>101</v>
      </c>
      <c r="D98" s="461" t="s">
        <v>505</v>
      </c>
      <c r="E98" s="462">
        <v>271000</v>
      </c>
      <c r="F98" s="462">
        <v>271000</v>
      </c>
      <c r="G98" s="462">
        <v>0</v>
      </c>
      <c r="H98" s="462">
        <v>0</v>
      </c>
      <c r="I98" s="462">
        <v>0</v>
      </c>
      <c r="J98" s="462">
        <v>0</v>
      </c>
      <c r="K98" s="462">
        <v>0</v>
      </c>
      <c r="L98" s="462">
        <v>0</v>
      </c>
      <c r="M98" s="462">
        <v>0</v>
      </c>
      <c r="N98" s="462">
        <v>0</v>
      </c>
      <c r="O98" s="462">
        <v>0</v>
      </c>
      <c r="P98" s="462">
        <f t="shared" si="5"/>
        <v>271000</v>
      </c>
    </row>
    <row r="99" spans="1:16" ht="75" x14ac:dyDescent="0.2">
      <c r="A99" s="457" t="s">
        <v>203</v>
      </c>
      <c r="B99" s="457" t="s">
        <v>6</v>
      </c>
      <c r="C99" s="457" t="s">
        <v>6</v>
      </c>
      <c r="D99" s="458" t="s">
        <v>185</v>
      </c>
      <c r="E99" s="459">
        <v>4875303</v>
      </c>
      <c r="F99" s="459">
        <v>4875303</v>
      </c>
      <c r="G99" s="459">
        <v>3294537</v>
      </c>
      <c r="H99" s="459">
        <v>410810</v>
      </c>
      <c r="I99" s="459">
        <v>0</v>
      </c>
      <c r="J99" s="459">
        <v>69850</v>
      </c>
      <c r="K99" s="459">
        <v>69850</v>
      </c>
      <c r="L99" s="459">
        <v>0</v>
      </c>
      <c r="M99" s="459">
        <v>0</v>
      </c>
      <c r="N99" s="459">
        <v>0</v>
      </c>
      <c r="O99" s="459">
        <v>69850</v>
      </c>
      <c r="P99" s="459">
        <f t="shared" si="5"/>
        <v>4945153</v>
      </c>
    </row>
    <row r="100" spans="1:16" ht="78" customHeight="1" x14ac:dyDescent="0.2">
      <c r="A100" s="560" t="s">
        <v>204</v>
      </c>
      <c r="B100" s="560" t="s">
        <v>6</v>
      </c>
      <c r="C100" s="560" t="s">
        <v>6</v>
      </c>
      <c r="D100" s="561" t="s">
        <v>185</v>
      </c>
      <c r="E100" s="562">
        <v>4875303</v>
      </c>
      <c r="F100" s="562">
        <v>4875303</v>
      </c>
      <c r="G100" s="562">
        <v>3294537</v>
      </c>
      <c r="H100" s="562">
        <v>410810</v>
      </c>
      <c r="I100" s="562">
        <v>0</v>
      </c>
      <c r="J100" s="562">
        <v>69850</v>
      </c>
      <c r="K100" s="562">
        <v>69850</v>
      </c>
      <c r="L100" s="562">
        <v>0</v>
      </c>
      <c r="M100" s="562">
        <v>0</v>
      </c>
      <c r="N100" s="562">
        <v>0</v>
      </c>
      <c r="O100" s="562">
        <v>69850</v>
      </c>
      <c r="P100" s="562">
        <f t="shared" si="5"/>
        <v>4945153</v>
      </c>
    </row>
    <row r="101" spans="1:16" ht="75" x14ac:dyDescent="0.2">
      <c r="A101" s="460" t="s">
        <v>205</v>
      </c>
      <c r="B101" s="460" t="s">
        <v>18</v>
      </c>
      <c r="C101" s="460" t="s">
        <v>8</v>
      </c>
      <c r="D101" s="461" t="s">
        <v>102</v>
      </c>
      <c r="E101" s="462">
        <v>3483198</v>
      </c>
      <c r="F101" s="462">
        <v>3483198</v>
      </c>
      <c r="G101" s="462">
        <v>3294537</v>
      </c>
      <c r="H101" s="462">
        <v>0</v>
      </c>
      <c r="I101" s="462">
        <v>0</v>
      </c>
      <c r="J101" s="462">
        <v>69850</v>
      </c>
      <c r="K101" s="462">
        <v>69850</v>
      </c>
      <c r="L101" s="462">
        <v>0</v>
      </c>
      <c r="M101" s="462">
        <v>0</v>
      </c>
      <c r="N101" s="462">
        <v>0</v>
      </c>
      <c r="O101" s="462">
        <v>69850</v>
      </c>
      <c r="P101" s="462">
        <f t="shared" si="5"/>
        <v>3553048</v>
      </c>
    </row>
    <row r="102" spans="1:16" ht="37.5" x14ac:dyDescent="0.2">
      <c r="A102" s="460" t="s">
        <v>506</v>
      </c>
      <c r="B102" s="460" t="s">
        <v>504</v>
      </c>
      <c r="C102" s="460" t="s">
        <v>101</v>
      </c>
      <c r="D102" s="461" t="s">
        <v>505</v>
      </c>
      <c r="E102" s="462">
        <v>1098605</v>
      </c>
      <c r="F102" s="462">
        <v>1098605</v>
      </c>
      <c r="G102" s="462">
        <v>0</v>
      </c>
      <c r="H102" s="462">
        <v>410810</v>
      </c>
      <c r="I102" s="462">
        <v>0</v>
      </c>
      <c r="J102" s="462">
        <v>0</v>
      </c>
      <c r="K102" s="462">
        <v>0</v>
      </c>
      <c r="L102" s="462">
        <v>0</v>
      </c>
      <c r="M102" s="462">
        <v>0</v>
      </c>
      <c r="N102" s="462">
        <v>0</v>
      </c>
      <c r="O102" s="462">
        <v>0</v>
      </c>
      <c r="P102" s="462">
        <f t="shared" si="5"/>
        <v>1098605</v>
      </c>
    </row>
    <row r="103" spans="1:16" ht="56.25" x14ac:dyDescent="0.2">
      <c r="A103" s="460" t="s">
        <v>507</v>
      </c>
      <c r="B103" s="460" t="s">
        <v>488</v>
      </c>
      <c r="C103" s="460" t="s">
        <v>489</v>
      </c>
      <c r="D103" s="461" t="s">
        <v>490</v>
      </c>
      <c r="E103" s="462">
        <v>293500</v>
      </c>
      <c r="F103" s="462">
        <v>293500</v>
      </c>
      <c r="G103" s="462">
        <v>0</v>
      </c>
      <c r="H103" s="462">
        <v>0</v>
      </c>
      <c r="I103" s="462">
        <v>0</v>
      </c>
      <c r="J103" s="462">
        <v>0</v>
      </c>
      <c r="K103" s="462">
        <v>0</v>
      </c>
      <c r="L103" s="462">
        <v>0</v>
      </c>
      <c r="M103" s="462">
        <v>0</v>
      </c>
      <c r="N103" s="462">
        <v>0</v>
      </c>
      <c r="O103" s="462">
        <v>0</v>
      </c>
      <c r="P103" s="462">
        <f t="shared" si="5"/>
        <v>293500</v>
      </c>
    </row>
    <row r="104" spans="1:16" ht="75" x14ac:dyDescent="0.2">
      <c r="A104" s="457" t="s">
        <v>206</v>
      </c>
      <c r="B104" s="457" t="s">
        <v>6</v>
      </c>
      <c r="C104" s="457" t="s">
        <v>6</v>
      </c>
      <c r="D104" s="458" t="s">
        <v>188</v>
      </c>
      <c r="E104" s="459">
        <v>63772712</v>
      </c>
      <c r="F104" s="459">
        <v>63772712</v>
      </c>
      <c r="G104" s="459">
        <v>6625919</v>
      </c>
      <c r="H104" s="459">
        <v>0</v>
      </c>
      <c r="I104" s="459">
        <v>0</v>
      </c>
      <c r="J104" s="459">
        <v>141660</v>
      </c>
      <c r="K104" s="459">
        <v>141660</v>
      </c>
      <c r="L104" s="459">
        <v>0</v>
      </c>
      <c r="M104" s="459">
        <v>0</v>
      </c>
      <c r="N104" s="459">
        <v>0</v>
      </c>
      <c r="O104" s="459">
        <v>141660</v>
      </c>
      <c r="P104" s="459">
        <f t="shared" si="5"/>
        <v>63914372</v>
      </c>
    </row>
    <row r="105" spans="1:16" ht="68.25" customHeight="1" x14ac:dyDescent="0.2">
      <c r="A105" s="560" t="s">
        <v>207</v>
      </c>
      <c r="B105" s="560" t="s">
        <v>6</v>
      </c>
      <c r="C105" s="560" t="s">
        <v>6</v>
      </c>
      <c r="D105" s="561" t="s">
        <v>188</v>
      </c>
      <c r="E105" s="562">
        <v>63772712</v>
      </c>
      <c r="F105" s="562">
        <v>63772712</v>
      </c>
      <c r="G105" s="562">
        <v>6625919</v>
      </c>
      <c r="H105" s="562">
        <v>0</v>
      </c>
      <c r="I105" s="562">
        <v>0</v>
      </c>
      <c r="J105" s="562">
        <v>141660</v>
      </c>
      <c r="K105" s="562">
        <v>141660</v>
      </c>
      <c r="L105" s="562">
        <v>0</v>
      </c>
      <c r="M105" s="562">
        <v>0</v>
      </c>
      <c r="N105" s="562">
        <v>0</v>
      </c>
      <c r="O105" s="562">
        <v>141660</v>
      </c>
      <c r="P105" s="562">
        <f t="shared" si="5"/>
        <v>63914372</v>
      </c>
    </row>
    <row r="106" spans="1:16" ht="75" x14ac:dyDescent="0.2">
      <c r="A106" s="460" t="s">
        <v>208</v>
      </c>
      <c r="B106" s="460" t="s">
        <v>18</v>
      </c>
      <c r="C106" s="460" t="s">
        <v>8</v>
      </c>
      <c r="D106" s="461" t="s">
        <v>102</v>
      </c>
      <c r="E106" s="462">
        <v>6939912</v>
      </c>
      <c r="F106" s="462">
        <v>6939912</v>
      </c>
      <c r="G106" s="462">
        <v>6625919</v>
      </c>
      <c r="H106" s="462">
        <v>0</v>
      </c>
      <c r="I106" s="462">
        <v>0</v>
      </c>
      <c r="J106" s="462">
        <v>141660</v>
      </c>
      <c r="K106" s="462">
        <v>141660</v>
      </c>
      <c r="L106" s="462">
        <v>0</v>
      </c>
      <c r="M106" s="462">
        <v>0</v>
      </c>
      <c r="N106" s="462">
        <v>0</v>
      </c>
      <c r="O106" s="462">
        <v>141660</v>
      </c>
      <c r="P106" s="462">
        <f t="shared" si="5"/>
        <v>7081572</v>
      </c>
    </row>
    <row r="107" spans="1:16" ht="18.75" x14ac:dyDescent="0.2">
      <c r="A107" s="460" t="s">
        <v>508</v>
      </c>
      <c r="B107" s="460" t="s">
        <v>509</v>
      </c>
      <c r="C107" s="460" t="s">
        <v>390</v>
      </c>
      <c r="D107" s="461" t="s">
        <v>510</v>
      </c>
      <c r="E107" s="462">
        <v>4000000</v>
      </c>
      <c r="F107" s="462">
        <v>4000000</v>
      </c>
      <c r="G107" s="462">
        <v>0</v>
      </c>
      <c r="H107" s="462">
        <v>0</v>
      </c>
      <c r="I107" s="462">
        <v>0</v>
      </c>
      <c r="J107" s="462">
        <v>0</v>
      </c>
      <c r="K107" s="462">
        <v>0</v>
      </c>
      <c r="L107" s="462">
        <v>0</v>
      </c>
      <c r="M107" s="462">
        <v>0</v>
      </c>
      <c r="N107" s="462">
        <v>0</v>
      </c>
      <c r="O107" s="462">
        <v>0</v>
      </c>
      <c r="P107" s="462">
        <f t="shared" si="5"/>
        <v>4000000</v>
      </c>
    </row>
    <row r="108" spans="1:16" ht="18.75" x14ac:dyDescent="0.2">
      <c r="A108" s="460" t="s">
        <v>511</v>
      </c>
      <c r="B108" s="460" t="s">
        <v>512</v>
      </c>
      <c r="C108" s="460" t="s">
        <v>389</v>
      </c>
      <c r="D108" s="461" t="s">
        <v>513</v>
      </c>
      <c r="E108" s="462">
        <v>52832800</v>
      </c>
      <c r="F108" s="462">
        <v>52832800</v>
      </c>
      <c r="G108" s="462">
        <v>0</v>
      </c>
      <c r="H108" s="462">
        <v>0</v>
      </c>
      <c r="I108" s="462">
        <v>0</v>
      </c>
      <c r="J108" s="462">
        <v>0</v>
      </c>
      <c r="K108" s="462">
        <v>0</v>
      </c>
      <c r="L108" s="462">
        <v>0</v>
      </c>
      <c r="M108" s="462">
        <v>0</v>
      </c>
      <c r="N108" s="462">
        <v>0</v>
      </c>
      <c r="O108" s="462">
        <v>0</v>
      </c>
      <c r="P108" s="462">
        <f t="shared" si="5"/>
        <v>52832800</v>
      </c>
    </row>
    <row r="109" spans="1:16" ht="18.75" x14ac:dyDescent="0.2">
      <c r="A109" s="457" t="s">
        <v>349</v>
      </c>
      <c r="B109" s="457" t="s">
        <v>349</v>
      </c>
      <c r="C109" s="457" t="s">
        <v>349</v>
      </c>
      <c r="D109" s="463" t="s">
        <v>48</v>
      </c>
      <c r="E109" s="459">
        <f>F109+I109</f>
        <v>652714310</v>
      </c>
      <c r="F109" s="459">
        <f>F18+F31+F43+F53+F57+F72+F82+F90+F94+F99+F104</f>
        <v>652714310</v>
      </c>
      <c r="G109" s="459">
        <f>G18+G31+G43+G53+G57+G72+G82+G90+G94+G99+G104</f>
        <v>334930174</v>
      </c>
      <c r="H109" s="459">
        <f>H18+H31+H43+H53+H57+H72+H82+H90+H94+H99+H104</f>
        <v>42245498</v>
      </c>
      <c r="I109" s="459">
        <v>0</v>
      </c>
      <c r="J109" s="459">
        <v>74830700</v>
      </c>
      <c r="K109" s="459">
        <v>57432100</v>
      </c>
      <c r="L109" s="459">
        <v>17398600</v>
      </c>
      <c r="M109" s="459">
        <v>3343232</v>
      </c>
      <c r="N109" s="459">
        <v>95418</v>
      </c>
      <c r="O109" s="459">
        <v>57432100</v>
      </c>
      <c r="P109" s="459">
        <f>E109+J109</f>
        <v>727545010</v>
      </c>
    </row>
    <row r="111" spans="1:16" ht="15" x14ac:dyDescent="0.25">
      <c r="A111" s="650"/>
      <c r="B111" s="650"/>
      <c r="C111" s="650"/>
      <c r="D111" s="650"/>
      <c r="E111" s="650"/>
      <c r="F111" s="650"/>
      <c r="G111" s="650"/>
      <c r="H111" s="650"/>
      <c r="I111" s="650"/>
      <c r="J111" s="650"/>
      <c r="K111" s="650"/>
      <c r="L111" s="650"/>
      <c r="M111" s="650"/>
      <c r="N111" s="650"/>
      <c r="O111" s="650"/>
      <c r="P111" s="650"/>
    </row>
    <row r="112" spans="1:16" ht="18.75" x14ac:dyDescent="0.3">
      <c r="D112" s="637" t="s">
        <v>148</v>
      </c>
      <c r="E112" s="637"/>
      <c r="F112" s="637"/>
      <c r="G112" s="637"/>
      <c r="H112" s="637"/>
      <c r="I112" s="637"/>
      <c r="J112" s="637"/>
      <c r="K112" s="637"/>
      <c r="L112" s="637"/>
      <c r="M112" s="637"/>
    </row>
  </sheetData>
  <mergeCells count="27">
    <mergeCell ref="M7:O7"/>
    <mergeCell ref="M3:O3"/>
    <mergeCell ref="M4:O4"/>
    <mergeCell ref="D112:M112"/>
    <mergeCell ref="A9:P9"/>
    <mergeCell ref="A10:P10"/>
    <mergeCell ref="A13:A16"/>
    <mergeCell ref="B13:B16"/>
    <mergeCell ref="C13:C16"/>
    <mergeCell ref="D13:D16"/>
    <mergeCell ref="E13:I13"/>
    <mergeCell ref="E14:E16"/>
    <mergeCell ref="F14:F16"/>
    <mergeCell ref="G14:H14"/>
    <mergeCell ref="O14:O16"/>
    <mergeCell ref="P13:P16"/>
    <mergeCell ref="A111:P111"/>
    <mergeCell ref="G15:G16"/>
    <mergeCell ref="H15:H16"/>
    <mergeCell ref="I14:I16"/>
    <mergeCell ref="J13:O13"/>
    <mergeCell ref="J14:J16"/>
    <mergeCell ref="K14:K16"/>
    <mergeCell ref="L14:L16"/>
    <mergeCell ref="M14:N14"/>
    <mergeCell ref="M15:M16"/>
    <mergeCell ref="N15:N16"/>
  </mergeCells>
  <pageMargins left="0.7" right="0.7" top="0.75" bottom="0.75" header="0.3" footer="0.3"/>
  <pageSetup paperSize="9" scale="49" orientation="landscape" horizontalDpi="300" verticalDpi="300" r:id="rId1"/>
  <rowBreaks count="1" manualBreakCount="1">
    <brk id="8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Normal="100" zoomScaleSheetLayoutView="100" workbookViewId="0">
      <selection activeCell="E4" sqref="E4"/>
    </sheetView>
  </sheetViews>
  <sheetFormatPr defaultRowHeight="12.75" x14ac:dyDescent="0.2"/>
  <cols>
    <col min="1" max="1" width="12.5703125" customWidth="1"/>
    <col min="2" max="2" width="11.7109375" customWidth="1"/>
    <col min="3" max="3" width="13.140625" customWidth="1"/>
    <col min="4" max="4" width="40" customWidth="1"/>
    <col min="5" max="5" width="8.42578125" customWidth="1"/>
    <col min="8" max="8" width="7.28515625" customWidth="1"/>
    <col min="9" max="9" width="8.5703125" customWidth="1"/>
    <col min="12" max="12" width="8.28515625" customWidth="1"/>
    <col min="13" max="13" width="8.42578125" customWidth="1"/>
    <col min="16" max="16" width="9" customWidth="1"/>
  </cols>
  <sheetData>
    <row r="1" spans="1:16" ht="15" x14ac:dyDescent="0.25">
      <c r="L1" s="353"/>
      <c r="M1" s="353"/>
      <c r="N1" s="353"/>
    </row>
    <row r="2" spans="1:16" ht="15.75" x14ac:dyDescent="0.2">
      <c r="K2" s="1" t="s">
        <v>523</v>
      </c>
      <c r="L2" s="2"/>
      <c r="M2" s="3"/>
    </row>
    <row r="3" spans="1:16" ht="18.75" x14ac:dyDescent="0.2">
      <c r="K3" s="341" t="s">
        <v>145</v>
      </c>
      <c r="L3" s="70"/>
      <c r="M3" s="342"/>
    </row>
    <row r="4" spans="1:16" ht="18.75" x14ac:dyDescent="0.2">
      <c r="K4" s="385" t="s">
        <v>152</v>
      </c>
      <c r="L4" s="385"/>
      <c r="M4" s="385"/>
      <c r="N4" s="385"/>
      <c r="O4" s="385"/>
    </row>
    <row r="5" spans="1:16" ht="18.75" x14ac:dyDescent="0.2">
      <c r="K5" s="352" t="s">
        <v>153</v>
      </c>
      <c r="L5" s="352"/>
      <c r="M5" s="352"/>
    </row>
    <row r="6" spans="1:16" ht="18.75" x14ac:dyDescent="0.3">
      <c r="K6" s="343" t="s">
        <v>154</v>
      </c>
      <c r="L6" s="344"/>
      <c r="M6" s="342"/>
    </row>
    <row r="7" spans="1:16" ht="18.75" x14ac:dyDescent="0.3">
      <c r="K7" s="345" t="s">
        <v>155</v>
      </c>
      <c r="L7" s="346"/>
      <c r="M7" s="342"/>
    </row>
    <row r="8" spans="1:16" ht="15.75" x14ac:dyDescent="0.2">
      <c r="K8" s="435"/>
      <c r="L8" s="1"/>
      <c r="M8" s="3"/>
    </row>
    <row r="10" spans="1:16" ht="17.25" x14ac:dyDescent="0.2">
      <c r="D10" s="665" t="s">
        <v>514</v>
      </c>
      <c r="E10" s="665"/>
      <c r="F10" s="665"/>
      <c r="G10" s="665"/>
      <c r="H10" s="665"/>
      <c r="I10" s="665"/>
      <c r="J10" s="665"/>
      <c r="K10" s="665"/>
      <c r="L10" s="665"/>
    </row>
    <row r="11" spans="1:16" ht="17.25" x14ac:dyDescent="0.2">
      <c r="B11" s="665" t="s">
        <v>524</v>
      </c>
      <c r="C11" s="665"/>
      <c r="D11" s="665"/>
      <c r="E11" s="665"/>
      <c r="F11" s="665"/>
      <c r="G11" s="665"/>
      <c r="H11" s="665"/>
      <c r="I11" s="665"/>
      <c r="J11" s="665"/>
      <c r="K11" s="665"/>
      <c r="L11" s="665"/>
      <c r="M11" s="665"/>
      <c r="N11" s="665"/>
    </row>
    <row r="12" spans="1:16" ht="17.25" x14ac:dyDescent="0.2">
      <c r="B12" s="354"/>
      <c r="C12" s="354"/>
      <c r="D12" s="354"/>
      <c r="E12" s="354"/>
      <c r="F12" s="354"/>
      <c r="G12" s="354"/>
      <c r="H12" s="354"/>
      <c r="I12" s="354"/>
      <c r="J12" s="354"/>
      <c r="K12" s="354"/>
      <c r="L12" s="354"/>
      <c r="M12" s="354"/>
      <c r="N12" s="354"/>
    </row>
    <row r="13" spans="1:16" s="353" customFormat="1" ht="15.75" x14ac:dyDescent="0.25">
      <c r="A13" s="666">
        <v>1559100000</v>
      </c>
      <c r="B13" s="666"/>
    </row>
    <row r="14" spans="1:16" s="353" customFormat="1" ht="15.75" x14ac:dyDescent="0.25">
      <c r="A14" s="355" t="s">
        <v>0</v>
      </c>
      <c r="B14" s="355"/>
      <c r="O14" s="356" t="s">
        <v>515</v>
      </c>
    </row>
    <row r="15" spans="1:16" ht="13.5" thickBot="1" x14ac:dyDescent="0.25"/>
    <row r="16" spans="1:16" ht="16.5" thickBot="1" x14ac:dyDescent="0.25">
      <c r="A16" s="656" t="s">
        <v>2</v>
      </c>
      <c r="B16" s="656" t="s">
        <v>3</v>
      </c>
      <c r="C16" s="656" t="s">
        <v>380</v>
      </c>
      <c r="D16" s="661" t="s">
        <v>516</v>
      </c>
      <c r="E16" s="658" t="s">
        <v>517</v>
      </c>
      <c r="F16" s="664"/>
      <c r="G16" s="664"/>
      <c r="H16" s="659"/>
      <c r="I16" s="658" t="s">
        <v>518</v>
      </c>
      <c r="J16" s="664"/>
      <c r="K16" s="664"/>
      <c r="L16" s="659"/>
      <c r="M16" s="658" t="s">
        <v>519</v>
      </c>
      <c r="N16" s="664"/>
      <c r="O16" s="664"/>
      <c r="P16" s="659"/>
    </row>
    <row r="17" spans="1:16" ht="16.5" thickBot="1" x14ac:dyDescent="0.25">
      <c r="A17" s="660"/>
      <c r="B17" s="660"/>
      <c r="C17" s="660"/>
      <c r="D17" s="662"/>
      <c r="E17" s="656" t="s">
        <v>520</v>
      </c>
      <c r="F17" s="658" t="s">
        <v>521</v>
      </c>
      <c r="G17" s="659"/>
      <c r="H17" s="656" t="s">
        <v>522</v>
      </c>
      <c r="I17" s="656" t="s">
        <v>520</v>
      </c>
      <c r="J17" s="658" t="s">
        <v>521</v>
      </c>
      <c r="K17" s="659"/>
      <c r="L17" s="656" t="s">
        <v>522</v>
      </c>
      <c r="M17" s="656" t="s">
        <v>520</v>
      </c>
      <c r="N17" s="658" t="s">
        <v>521</v>
      </c>
      <c r="O17" s="659"/>
      <c r="P17" s="656" t="s">
        <v>522</v>
      </c>
    </row>
    <row r="18" spans="1:16" ht="147.75" customHeight="1" thickBot="1" x14ac:dyDescent="0.25">
      <c r="A18" s="657"/>
      <c r="B18" s="657"/>
      <c r="C18" s="657"/>
      <c r="D18" s="663"/>
      <c r="E18" s="657"/>
      <c r="F18" s="357" t="s">
        <v>252</v>
      </c>
      <c r="G18" s="357" t="s">
        <v>253</v>
      </c>
      <c r="H18" s="657"/>
      <c r="I18" s="657"/>
      <c r="J18" s="357" t="s">
        <v>252</v>
      </c>
      <c r="K18" s="357" t="s">
        <v>253</v>
      </c>
      <c r="L18" s="657"/>
      <c r="M18" s="657"/>
      <c r="N18" s="357" t="s">
        <v>252</v>
      </c>
      <c r="O18" s="357" t="s">
        <v>253</v>
      </c>
      <c r="P18" s="657"/>
    </row>
    <row r="19" spans="1:16" ht="16.5" thickBot="1" x14ac:dyDescent="0.25">
      <c r="A19" s="358">
        <v>1</v>
      </c>
      <c r="B19" s="359">
        <v>2</v>
      </c>
      <c r="C19" s="359">
        <v>3</v>
      </c>
      <c r="D19" s="359">
        <v>4</v>
      </c>
      <c r="E19" s="359">
        <v>5</v>
      </c>
      <c r="F19" s="359">
        <v>6</v>
      </c>
      <c r="G19" s="359">
        <v>7</v>
      </c>
      <c r="H19" s="359">
        <v>8</v>
      </c>
      <c r="I19" s="359">
        <v>9</v>
      </c>
      <c r="J19" s="359">
        <v>10</v>
      </c>
      <c r="K19" s="359">
        <v>11</v>
      </c>
      <c r="L19" s="359">
        <v>12</v>
      </c>
      <c r="M19" s="359">
        <v>13</v>
      </c>
      <c r="N19" s="359">
        <v>14</v>
      </c>
      <c r="O19" s="359">
        <v>15</v>
      </c>
      <c r="P19" s="359">
        <v>16</v>
      </c>
    </row>
    <row r="20" spans="1:16" s="363" customFormat="1" ht="16.5" thickBot="1" x14ac:dyDescent="0.25">
      <c r="A20" s="360"/>
      <c r="B20" s="360"/>
      <c r="C20" s="361"/>
      <c r="D20" s="362"/>
      <c r="E20" s="386">
        <f>E21</f>
        <v>0</v>
      </c>
      <c r="F20" s="387"/>
      <c r="G20" s="387"/>
      <c r="H20" s="386">
        <f>E20</f>
        <v>0</v>
      </c>
      <c r="I20" s="387"/>
      <c r="J20" s="387"/>
      <c r="K20" s="387"/>
      <c r="L20" s="387"/>
      <c r="M20" s="386">
        <f t="shared" ref="M20" si="0">E20</f>
        <v>0</v>
      </c>
      <c r="N20" s="387"/>
      <c r="O20" s="387"/>
      <c r="P20" s="386">
        <f>H20</f>
        <v>0</v>
      </c>
    </row>
    <row r="21" spans="1:16" s="370" customFormat="1" ht="16.5" thickBot="1" x14ac:dyDescent="0.25">
      <c r="A21" s="364"/>
      <c r="B21" s="365"/>
      <c r="C21" s="366"/>
      <c r="D21" s="367"/>
      <c r="E21" s="368">
        <f>E23</f>
        <v>0</v>
      </c>
      <c r="F21" s="366"/>
      <c r="G21" s="366"/>
      <c r="H21" s="368">
        <f>H23</f>
        <v>0</v>
      </c>
      <c r="I21" s="368">
        <f>I22</f>
        <v>0</v>
      </c>
      <c r="J21" s="366"/>
      <c r="K21" s="366"/>
      <c r="L21" s="369">
        <f>L22</f>
        <v>0</v>
      </c>
      <c r="M21" s="368">
        <f>M22</f>
        <v>0</v>
      </c>
      <c r="N21" s="366"/>
      <c r="O21" s="366"/>
      <c r="P21" s="368">
        <f>P23</f>
        <v>0</v>
      </c>
    </row>
    <row r="22" spans="1:16" ht="15.75" x14ac:dyDescent="0.2">
      <c r="A22" s="371"/>
      <c r="B22" s="372"/>
      <c r="C22" s="373"/>
      <c r="D22" s="374"/>
      <c r="E22" s="388">
        <f>E23</f>
        <v>0</v>
      </c>
      <c r="F22" s="389"/>
      <c r="G22" s="389"/>
      <c r="H22" s="388">
        <f t="shared" ref="H22:H23" si="1">E22</f>
        <v>0</v>
      </c>
      <c r="I22" s="388">
        <f>I23</f>
        <v>0</v>
      </c>
      <c r="J22" s="389"/>
      <c r="K22" s="389"/>
      <c r="L22" s="388">
        <f>L23</f>
        <v>0</v>
      </c>
      <c r="M22" s="388">
        <f>M23</f>
        <v>0</v>
      </c>
      <c r="N22" s="389"/>
      <c r="O22" s="389"/>
      <c r="P22" s="388">
        <f>P23</f>
        <v>0</v>
      </c>
    </row>
    <row r="23" spans="1:16" s="370" customFormat="1" ht="16.5" thickBot="1" x14ac:dyDescent="0.25">
      <c r="A23" s="364"/>
      <c r="B23" s="375"/>
      <c r="C23" s="376"/>
      <c r="D23" s="377"/>
      <c r="E23" s="378"/>
      <c r="F23" s="379"/>
      <c r="G23" s="379"/>
      <c r="H23" s="378">
        <f t="shared" si="1"/>
        <v>0</v>
      </c>
      <c r="I23" s="378"/>
      <c r="J23" s="379"/>
      <c r="K23" s="379"/>
      <c r="L23" s="378">
        <f>I23+J23</f>
        <v>0</v>
      </c>
      <c r="M23" s="378"/>
      <c r="N23" s="379"/>
      <c r="O23" s="379"/>
      <c r="P23" s="378">
        <f>M23+N23</f>
        <v>0</v>
      </c>
    </row>
    <row r="24" spans="1:16" s="363" customFormat="1" ht="16.5" thickBot="1" x14ac:dyDescent="0.25">
      <c r="A24" s="380" t="s">
        <v>67</v>
      </c>
      <c r="B24" s="381" t="s">
        <v>67</v>
      </c>
      <c r="C24" s="381" t="s">
        <v>67</v>
      </c>
      <c r="D24" s="382" t="s">
        <v>48</v>
      </c>
      <c r="E24" s="390">
        <f>E20</f>
        <v>0</v>
      </c>
      <c r="F24" s="390"/>
      <c r="G24" s="390"/>
      <c r="H24" s="390">
        <f t="shared" ref="H24:P24" si="2">H20</f>
        <v>0</v>
      </c>
      <c r="I24" s="390"/>
      <c r="J24" s="390"/>
      <c r="K24" s="390"/>
      <c r="L24" s="390"/>
      <c r="M24" s="390">
        <f t="shared" si="2"/>
        <v>0</v>
      </c>
      <c r="N24" s="390"/>
      <c r="O24" s="390"/>
      <c r="P24" s="390">
        <f t="shared" si="2"/>
        <v>0</v>
      </c>
    </row>
    <row r="25" spans="1:16" ht="15.75" x14ac:dyDescent="0.2">
      <c r="A25" s="383"/>
      <c r="B25" s="383"/>
      <c r="C25" s="383"/>
      <c r="D25" s="384"/>
      <c r="E25" s="383"/>
      <c r="F25" s="383"/>
      <c r="G25" s="383"/>
      <c r="H25" s="383"/>
      <c r="I25" s="383"/>
      <c r="J25" s="383"/>
      <c r="K25" s="383"/>
      <c r="L25" s="383"/>
      <c r="M25" s="383"/>
      <c r="N25" s="383"/>
      <c r="O25" s="383"/>
      <c r="P25" s="383"/>
    </row>
    <row r="27" spans="1:16" s="21" customFormat="1" ht="19.5" x14ac:dyDescent="0.2">
      <c r="A27" s="655" t="s">
        <v>147</v>
      </c>
      <c r="B27" s="655"/>
      <c r="C27" s="655"/>
      <c r="D27" s="655"/>
      <c r="E27" s="17"/>
      <c r="F27" s="17"/>
      <c r="G27" s="17"/>
      <c r="H27" s="17"/>
      <c r="I27" s="17"/>
      <c r="J27" s="21" t="s">
        <v>120</v>
      </c>
      <c r="K27" s="17"/>
      <c r="L27" s="18"/>
      <c r="M27" s="17"/>
      <c r="N27" s="17"/>
      <c r="O27" s="19"/>
      <c r="P27" s="20"/>
    </row>
  </sheetData>
  <mergeCells count="20">
    <mergeCell ref="D10:L10"/>
    <mergeCell ref="B11:N11"/>
    <mergeCell ref="A13:B13"/>
    <mergeCell ref="A16:A18"/>
    <mergeCell ref="B16:B18"/>
    <mergeCell ref="M16:P16"/>
    <mergeCell ref="M17:M18"/>
    <mergeCell ref="N17:O17"/>
    <mergeCell ref="P17:P18"/>
    <mergeCell ref="A27:D27"/>
    <mergeCell ref="E17:E18"/>
    <mergeCell ref="F17:G17"/>
    <mergeCell ref="H17:H18"/>
    <mergeCell ref="I17:I18"/>
    <mergeCell ref="C16:C18"/>
    <mergeCell ref="D16:D18"/>
    <mergeCell ref="E16:H16"/>
    <mergeCell ref="I16:L16"/>
    <mergeCell ref="J17:K17"/>
    <mergeCell ref="L17:L18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view="pageBreakPreview" zoomScaleNormal="100" zoomScaleSheetLayoutView="100" workbookViewId="0">
      <selection activeCell="A10" sqref="A10:D10"/>
    </sheetView>
  </sheetViews>
  <sheetFormatPr defaultRowHeight="12.75" x14ac:dyDescent="0.2"/>
  <cols>
    <col min="1" max="1" width="29.140625" customWidth="1"/>
    <col min="2" max="2" width="28.7109375" customWidth="1"/>
    <col min="3" max="3" width="74.28515625" customWidth="1"/>
    <col min="4" max="4" width="24.5703125" customWidth="1"/>
  </cols>
  <sheetData>
    <row r="1" spans="1:7" ht="18.75" x14ac:dyDescent="0.3">
      <c r="A1" s="464"/>
      <c r="B1" s="464"/>
      <c r="C1" s="686" t="s">
        <v>704</v>
      </c>
      <c r="D1" s="686"/>
    </row>
    <row r="2" spans="1:7" ht="18.75" x14ac:dyDescent="0.25">
      <c r="A2" s="464"/>
      <c r="B2" s="464"/>
      <c r="C2" s="668" t="s">
        <v>540</v>
      </c>
      <c r="D2" s="668"/>
      <c r="E2" s="342"/>
    </row>
    <row r="3" spans="1:7" ht="18.75" x14ac:dyDescent="0.25">
      <c r="A3" s="464"/>
      <c r="B3" s="464"/>
      <c r="C3" s="668" t="s">
        <v>541</v>
      </c>
      <c r="D3" s="668"/>
      <c r="E3" s="39"/>
      <c r="F3" s="39"/>
      <c r="G3" s="39"/>
    </row>
    <row r="4" spans="1:7" ht="18.75" x14ac:dyDescent="0.25">
      <c r="A4" s="464"/>
      <c r="B4" s="464"/>
      <c r="C4" s="668" t="s">
        <v>542</v>
      </c>
      <c r="D4" s="668"/>
      <c r="E4" s="341"/>
    </row>
    <row r="5" spans="1:7" ht="18.75" x14ac:dyDescent="0.3">
      <c r="A5" s="464"/>
      <c r="B5" s="464"/>
      <c r="C5" s="669" t="s">
        <v>154</v>
      </c>
      <c r="D5" s="669"/>
      <c r="E5" s="342"/>
    </row>
    <row r="6" spans="1:7" ht="18.75" x14ac:dyDescent="0.3">
      <c r="A6" s="464"/>
      <c r="B6" s="464"/>
      <c r="C6" s="670" t="s">
        <v>705</v>
      </c>
      <c r="D6" s="670"/>
      <c r="E6" s="342"/>
    </row>
    <row r="7" spans="1:7" ht="18.75" x14ac:dyDescent="0.25">
      <c r="A7" s="464"/>
      <c r="B7" s="464"/>
      <c r="C7" s="39" t="s">
        <v>706</v>
      </c>
      <c r="D7" s="39"/>
    </row>
    <row r="8" spans="1:7" ht="15" x14ac:dyDescent="0.25">
      <c r="A8" s="464"/>
      <c r="B8" s="464"/>
      <c r="C8" s="687"/>
      <c r="D8" s="688"/>
    </row>
    <row r="9" spans="1:7" ht="15" x14ac:dyDescent="0.25">
      <c r="A9" s="464"/>
      <c r="B9" s="464"/>
      <c r="C9" s="466"/>
      <c r="D9" s="464"/>
    </row>
    <row r="10" spans="1:7" ht="18.75" x14ac:dyDescent="0.3">
      <c r="A10" s="689" t="s">
        <v>525</v>
      </c>
      <c r="B10" s="690"/>
      <c r="C10" s="690"/>
      <c r="D10" s="690"/>
    </row>
    <row r="11" spans="1:7" ht="18.75" x14ac:dyDescent="0.3">
      <c r="A11" s="691" t="s">
        <v>97</v>
      </c>
      <c r="B11" s="690"/>
      <c r="C11" s="690"/>
      <c r="D11" s="690"/>
    </row>
    <row r="12" spans="1:7" ht="18.75" x14ac:dyDescent="0.3">
      <c r="A12" s="690" t="s">
        <v>0</v>
      </c>
      <c r="B12" s="690"/>
      <c r="C12" s="690"/>
      <c r="D12" s="690"/>
    </row>
    <row r="13" spans="1:7" ht="18.75" x14ac:dyDescent="0.3">
      <c r="A13" s="465" t="s">
        <v>526</v>
      </c>
      <c r="B13" s="467"/>
      <c r="C13" s="467"/>
      <c r="D13" s="467"/>
    </row>
    <row r="14" spans="1:7" ht="18.75" x14ac:dyDescent="0.3">
      <c r="A14" s="467"/>
      <c r="B14" s="467"/>
      <c r="C14" s="467"/>
      <c r="D14" s="468" t="s">
        <v>1</v>
      </c>
    </row>
    <row r="15" spans="1:7" ht="56.25" x14ac:dyDescent="0.2">
      <c r="A15" s="469" t="s">
        <v>527</v>
      </c>
      <c r="B15" s="672" t="s">
        <v>528</v>
      </c>
      <c r="C15" s="673"/>
      <c r="D15" s="470" t="s">
        <v>249</v>
      </c>
    </row>
    <row r="16" spans="1:7" ht="18.75" x14ac:dyDescent="0.2">
      <c r="A16" s="471">
        <v>1</v>
      </c>
      <c r="B16" s="674">
        <v>2</v>
      </c>
      <c r="C16" s="675"/>
      <c r="D16" s="472">
        <v>3</v>
      </c>
    </row>
    <row r="17" spans="1:4" ht="18.75" x14ac:dyDescent="0.3">
      <c r="A17" s="676" t="s">
        <v>529</v>
      </c>
      <c r="B17" s="677"/>
      <c r="C17" s="677"/>
      <c r="D17" s="677"/>
    </row>
    <row r="18" spans="1:4" ht="104.25" customHeight="1" x14ac:dyDescent="0.2">
      <c r="A18" s="473" t="s">
        <v>347</v>
      </c>
      <c r="B18" s="474" t="s">
        <v>348</v>
      </c>
      <c r="C18" s="475"/>
      <c r="D18" s="476">
        <v>34024600</v>
      </c>
    </row>
    <row r="19" spans="1:4" ht="18.75" x14ac:dyDescent="0.2">
      <c r="A19" s="477" t="s">
        <v>530</v>
      </c>
      <c r="B19" s="478" t="s">
        <v>531</v>
      </c>
      <c r="C19" s="479"/>
      <c r="D19" s="480">
        <v>34024600</v>
      </c>
    </row>
    <row r="20" spans="1:4" ht="18.75" x14ac:dyDescent="0.2">
      <c r="A20" s="515" t="s">
        <v>681</v>
      </c>
      <c r="B20" s="680" t="s">
        <v>682</v>
      </c>
      <c r="C20" s="681"/>
      <c r="D20" s="517">
        <f>D21</f>
        <v>71924600</v>
      </c>
    </row>
    <row r="21" spans="1:4" ht="18.75" x14ac:dyDescent="0.2">
      <c r="A21" s="516" t="s">
        <v>683</v>
      </c>
      <c r="B21" s="682" t="s">
        <v>531</v>
      </c>
      <c r="C21" s="683"/>
      <c r="D21" s="480">
        <v>71924600</v>
      </c>
    </row>
    <row r="22" spans="1:4" ht="45.75" customHeight="1" x14ac:dyDescent="0.3">
      <c r="A22" s="551">
        <v>41053900</v>
      </c>
      <c r="B22" s="684" t="s">
        <v>697</v>
      </c>
      <c r="C22" s="685"/>
      <c r="D22" s="552">
        <v>148318</v>
      </c>
    </row>
    <row r="23" spans="1:4" ht="18.75" x14ac:dyDescent="0.3">
      <c r="A23" s="553" t="s">
        <v>698</v>
      </c>
      <c r="B23" s="692" t="s">
        <v>699</v>
      </c>
      <c r="C23" s="693"/>
      <c r="D23" s="554">
        <v>148318</v>
      </c>
    </row>
    <row r="24" spans="1:4" ht="45" customHeight="1" x14ac:dyDescent="0.3">
      <c r="A24" s="551">
        <v>41053900</v>
      </c>
      <c r="B24" s="684" t="s">
        <v>700</v>
      </c>
      <c r="C24" s="685"/>
      <c r="D24" s="555">
        <v>178853</v>
      </c>
    </row>
    <row r="25" spans="1:4" ht="18.75" x14ac:dyDescent="0.3">
      <c r="A25" s="553" t="s">
        <v>698</v>
      </c>
      <c r="B25" s="694" t="s">
        <v>699</v>
      </c>
      <c r="C25" s="695"/>
      <c r="D25" s="554">
        <v>178853</v>
      </c>
    </row>
    <row r="26" spans="1:4" ht="63" customHeight="1" x14ac:dyDescent="0.3">
      <c r="A26" s="551">
        <v>41053900</v>
      </c>
      <c r="B26" s="684" t="s">
        <v>701</v>
      </c>
      <c r="C26" s="685"/>
      <c r="D26" s="555">
        <v>19139</v>
      </c>
    </row>
    <row r="27" spans="1:4" ht="18.75" x14ac:dyDescent="0.3">
      <c r="A27" s="553" t="s">
        <v>698</v>
      </c>
      <c r="B27" s="692" t="s">
        <v>699</v>
      </c>
      <c r="C27" s="693"/>
      <c r="D27" s="556">
        <v>19139</v>
      </c>
    </row>
    <row r="28" spans="1:4" ht="18.75" x14ac:dyDescent="0.3">
      <c r="A28" s="676" t="s">
        <v>532</v>
      </c>
      <c r="B28" s="677"/>
      <c r="C28" s="677"/>
      <c r="D28" s="677"/>
    </row>
    <row r="29" spans="1:4" ht="100.5" customHeight="1" x14ac:dyDescent="0.2">
      <c r="A29" s="473" t="s">
        <v>347</v>
      </c>
      <c r="B29" s="474" t="s">
        <v>348</v>
      </c>
      <c r="C29" s="475"/>
      <c r="D29" s="476">
        <v>0</v>
      </c>
    </row>
    <row r="30" spans="1:4" ht="18.75" x14ac:dyDescent="0.2">
      <c r="A30" s="481" t="s">
        <v>530</v>
      </c>
      <c r="B30" s="482" t="s">
        <v>531</v>
      </c>
      <c r="C30" s="483"/>
      <c r="D30" s="484">
        <v>0</v>
      </c>
    </row>
    <row r="31" spans="1:4" ht="18.75" x14ac:dyDescent="0.3">
      <c r="A31" s="485" t="s">
        <v>349</v>
      </c>
      <c r="B31" s="486" t="s">
        <v>533</v>
      </c>
      <c r="C31" s="475"/>
      <c r="D31" s="487">
        <f>D32+D33</f>
        <v>106295510</v>
      </c>
    </row>
    <row r="32" spans="1:4" ht="18.75" x14ac:dyDescent="0.3">
      <c r="A32" s="485" t="s">
        <v>349</v>
      </c>
      <c r="B32" s="486" t="s">
        <v>520</v>
      </c>
      <c r="C32" s="475"/>
      <c r="D32" s="487">
        <f>D18+D20+D22+D24+D26</f>
        <v>106295510</v>
      </c>
    </row>
    <row r="33" spans="1:4" ht="18.75" x14ac:dyDescent="0.3">
      <c r="A33" s="485" t="s">
        <v>349</v>
      </c>
      <c r="B33" s="486" t="s">
        <v>521</v>
      </c>
      <c r="C33" s="475"/>
      <c r="D33" s="487">
        <v>0</v>
      </c>
    </row>
    <row r="34" spans="1:4" ht="18.75" x14ac:dyDescent="0.3">
      <c r="A34" s="437"/>
      <c r="B34" s="437"/>
      <c r="C34" s="437"/>
      <c r="D34" s="437"/>
    </row>
    <row r="35" spans="1:4" ht="18.75" x14ac:dyDescent="0.3">
      <c r="A35" s="465" t="s">
        <v>534</v>
      </c>
      <c r="B35" s="467"/>
      <c r="C35" s="467"/>
      <c r="D35" s="468" t="s">
        <v>1</v>
      </c>
    </row>
    <row r="36" spans="1:4" ht="93.75" x14ac:dyDescent="0.2">
      <c r="A36" s="488" t="s">
        <v>535</v>
      </c>
      <c r="B36" s="488" t="s">
        <v>536</v>
      </c>
      <c r="C36" s="488" t="s">
        <v>537</v>
      </c>
      <c r="D36" s="488" t="s">
        <v>249</v>
      </c>
    </row>
    <row r="37" spans="1:4" ht="18.75" x14ac:dyDescent="0.2">
      <c r="A37" s="489">
        <v>1</v>
      </c>
      <c r="B37" s="489">
        <v>2</v>
      </c>
      <c r="C37" s="489">
        <v>3</v>
      </c>
      <c r="D37" s="489">
        <v>4</v>
      </c>
    </row>
    <row r="38" spans="1:4" ht="18.75" x14ac:dyDescent="0.3">
      <c r="A38" s="678" t="s">
        <v>538</v>
      </c>
      <c r="B38" s="679"/>
      <c r="C38" s="679"/>
      <c r="D38" s="679"/>
    </row>
    <row r="39" spans="1:4" ht="18.75" x14ac:dyDescent="0.2">
      <c r="A39" s="490" t="s">
        <v>511</v>
      </c>
      <c r="B39" s="490" t="s">
        <v>512</v>
      </c>
      <c r="C39" s="491" t="s">
        <v>513</v>
      </c>
      <c r="D39" s="492">
        <v>52832800</v>
      </c>
    </row>
    <row r="40" spans="1:4" ht="18.75" x14ac:dyDescent="0.2">
      <c r="A40" s="493" t="s">
        <v>530</v>
      </c>
      <c r="B40" s="493" t="s">
        <v>512</v>
      </c>
      <c r="C40" s="494" t="s">
        <v>531</v>
      </c>
      <c r="D40" s="495">
        <v>52832800</v>
      </c>
    </row>
    <row r="41" spans="1:4" ht="18.75" x14ac:dyDescent="0.3">
      <c r="A41" s="678" t="s">
        <v>539</v>
      </c>
      <c r="B41" s="679"/>
      <c r="C41" s="679"/>
      <c r="D41" s="677"/>
    </row>
    <row r="42" spans="1:4" ht="18.75" x14ac:dyDescent="0.2">
      <c r="A42" s="496" t="s">
        <v>511</v>
      </c>
      <c r="B42" s="496" t="s">
        <v>512</v>
      </c>
      <c r="C42" s="497" t="s">
        <v>513</v>
      </c>
      <c r="D42" s="492">
        <v>0</v>
      </c>
    </row>
    <row r="43" spans="1:4" ht="18.75" x14ac:dyDescent="0.2">
      <c r="A43" s="498" t="s">
        <v>530</v>
      </c>
      <c r="B43" s="498" t="s">
        <v>512</v>
      </c>
      <c r="C43" s="499" t="s">
        <v>531</v>
      </c>
      <c r="D43" s="500">
        <v>0</v>
      </c>
    </row>
    <row r="44" spans="1:4" ht="18.75" x14ac:dyDescent="0.3">
      <c r="A44" s="496" t="s">
        <v>349</v>
      </c>
      <c r="B44" s="496" t="s">
        <v>349</v>
      </c>
      <c r="C44" s="486" t="s">
        <v>533</v>
      </c>
      <c r="D44" s="501">
        <v>52832800</v>
      </c>
    </row>
    <row r="45" spans="1:4" ht="18.75" x14ac:dyDescent="0.3">
      <c r="A45" s="496" t="s">
        <v>349</v>
      </c>
      <c r="B45" s="496" t="s">
        <v>349</v>
      </c>
      <c r="C45" s="486" t="s">
        <v>520</v>
      </c>
      <c r="D45" s="501">
        <v>52832800</v>
      </c>
    </row>
    <row r="46" spans="1:4" ht="18.75" x14ac:dyDescent="0.3">
      <c r="A46" s="496" t="s">
        <v>349</v>
      </c>
      <c r="B46" s="496" t="s">
        <v>349</v>
      </c>
      <c r="C46" s="486" t="s">
        <v>521</v>
      </c>
      <c r="D46" s="501">
        <v>0</v>
      </c>
    </row>
    <row r="48" spans="1:4" ht="15" x14ac:dyDescent="0.25">
      <c r="A48" s="671"/>
      <c r="B48" s="671"/>
      <c r="C48" s="671"/>
      <c r="D48" s="671"/>
    </row>
    <row r="49" spans="1:16" ht="19.5" x14ac:dyDescent="0.2">
      <c r="A49" s="21" t="s">
        <v>147</v>
      </c>
      <c r="B49" s="21"/>
      <c r="C49" s="667" t="s">
        <v>120</v>
      </c>
      <c r="D49" s="667"/>
      <c r="E49" s="17"/>
      <c r="F49" s="17"/>
      <c r="G49" s="17"/>
      <c r="H49" s="17"/>
      <c r="I49" s="17"/>
      <c r="J49" s="21"/>
      <c r="K49" s="17"/>
      <c r="L49" s="18"/>
      <c r="M49" s="17"/>
      <c r="N49" s="17"/>
      <c r="O49" s="19"/>
      <c r="P49" s="20"/>
    </row>
  </sheetData>
  <mergeCells count="26">
    <mergeCell ref="B23:C23"/>
    <mergeCell ref="B24:C24"/>
    <mergeCell ref="B25:C25"/>
    <mergeCell ref="B26:C26"/>
    <mergeCell ref="B27:C27"/>
    <mergeCell ref="C1:D1"/>
    <mergeCell ref="C8:D8"/>
    <mergeCell ref="A10:D10"/>
    <mergeCell ref="A11:D11"/>
    <mergeCell ref="A12:D12"/>
    <mergeCell ref="C49:D49"/>
    <mergeCell ref="C2:D2"/>
    <mergeCell ref="C3:D3"/>
    <mergeCell ref="C4:D4"/>
    <mergeCell ref="C5:D5"/>
    <mergeCell ref="C6:D6"/>
    <mergeCell ref="A48:D48"/>
    <mergeCell ref="B15:C15"/>
    <mergeCell ref="B16:C16"/>
    <mergeCell ref="A17:D17"/>
    <mergeCell ref="A28:D28"/>
    <mergeCell ref="A38:D38"/>
    <mergeCell ref="A41:D41"/>
    <mergeCell ref="B20:C20"/>
    <mergeCell ref="B21:C21"/>
    <mergeCell ref="B22:C22"/>
  </mergeCells>
  <pageMargins left="0.7" right="0.7" top="0.75" bottom="0.75" header="0.3" footer="0.3"/>
  <pageSetup paperSize="9" scale="5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view="pageBreakPreview" topLeftCell="A28" zoomScale="60" zoomScaleNormal="100" workbookViewId="0">
      <selection activeCell="I28" sqref="I28"/>
    </sheetView>
  </sheetViews>
  <sheetFormatPr defaultRowHeight="12.75" x14ac:dyDescent="0.2"/>
  <cols>
    <col min="1" max="1" width="9.28515625" bestFit="1" customWidth="1"/>
    <col min="2" max="2" width="18.7109375" customWidth="1"/>
    <col min="3" max="3" width="19.5703125" customWidth="1"/>
    <col min="4" max="4" width="26.42578125" customWidth="1"/>
    <col min="5" max="5" width="51.5703125" customWidth="1"/>
    <col min="6" max="6" width="23" customWidth="1"/>
    <col min="7" max="7" width="15.85546875" customWidth="1"/>
    <col min="8" max="9" width="15.42578125" customWidth="1"/>
    <col min="10" max="10" width="16.42578125" customWidth="1"/>
    <col min="11" max="11" width="15.5703125" customWidth="1"/>
    <col min="12" max="12" width="12" customWidth="1"/>
    <col min="13" max="13" width="9.85546875" bestFit="1" customWidth="1"/>
  </cols>
  <sheetData>
    <row r="1" spans="1:13" ht="15" x14ac:dyDescent="0.25">
      <c r="A1" s="106"/>
      <c r="B1" s="106"/>
      <c r="C1" s="107"/>
      <c r="D1" s="108"/>
      <c r="E1" s="110"/>
      <c r="F1" s="108"/>
      <c r="G1" s="111"/>
      <c r="H1" s="112"/>
      <c r="I1" s="106"/>
      <c r="J1" s="106"/>
      <c r="K1" s="106"/>
      <c r="L1" s="106"/>
      <c r="M1" s="106"/>
    </row>
    <row r="2" spans="1:13" ht="15.75" x14ac:dyDescent="0.25">
      <c r="A2" s="106"/>
      <c r="B2" s="106"/>
      <c r="C2" s="107"/>
      <c r="D2" s="108"/>
      <c r="E2" s="110"/>
      <c r="F2" s="108"/>
      <c r="G2" s="111"/>
      <c r="H2" s="112"/>
      <c r="I2" s="2"/>
      <c r="J2" s="106"/>
      <c r="K2" s="1" t="s">
        <v>597</v>
      </c>
      <c r="L2" s="2"/>
      <c r="M2" s="112"/>
    </row>
    <row r="3" spans="1:13" ht="15.75" x14ac:dyDescent="0.25">
      <c r="A3" s="106"/>
      <c r="B3" s="106"/>
      <c r="C3" s="107"/>
      <c r="D3" s="108"/>
      <c r="E3" s="110"/>
      <c r="F3" s="108"/>
      <c r="G3" s="111"/>
      <c r="H3" s="112"/>
      <c r="I3" s="2"/>
      <c r="J3" s="106"/>
      <c r="K3" s="1" t="s">
        <v>145</v>
      </c>
      <c r="L3" s="2"/>
      <c r="M3" s="112"/>
    </row>
    <row r="4" spans="1:13" ht="15.75" x14ac:dyDescent="0.25">
      <c r="A4" s="106"/>
      <c r="B4" s="106"/>
      <c r="C4" s="107"/>
      <c r="D4" s="108"/>
      <c r="E4" s="110"/>
      <c r="F4" s="108"/>
      <c r="G4" s="111"/>
      <c r="H4" s="112"/>
      <c r="I4" s="391"/>
      <c r="J4" s="106"/>
      <c r="K4" s="710" t="s">
        <v>152</v>
      </c>
      <c r="L4" s="710"/>
      <c r="M4" s="710"/>
    </row>
    <row r="5" spans="1:13" ht="15.75" x14ac:dyDescent="0.25">
      <c r="A5" s="106"/>
      <c r="B5" s="106"/>
      <c r="C5" s="107"/>
      <c r="D5" s="108"/>
      <c r="E5" s="110"/>
      <c r="F5" s="108"/>
      <c r="G5" s="111"/>
      <c r="H5" s="112"/>
      <c r="I5" s="391"/>
      <c r="J5" s="106"/>
      <c r="K5" s="710" t="s">
        <v>153</v>
      </c>
      <c r="L5" s="710"/>
      <c r="M5" s="710"/>
    </row>
    <row r="6" spans="1:13" ht="15.75" x14ac:dyDescent="0.25">
      <c r="A6" s="106"/>
      <c r="B6" s="106"/>
      <c r="C6" s="107"/>
      <c r="D6" s="108"/>
      <c r="E6" s="110"/>
      <c r="F6" s="108"/>
      <c r="G6" s="111"/>
      <c r="H6" s="112"/>
      <c r="I6" s="2"/>
      <c r="J6" s="106"/>
      <c r="K6" s="392" t="s">
        <v>154</v>
      </c>
      <c r="L6" s="393"/>
      <c r="M6" s="112"/>
    </row>
    <row r="7" spans="1:13" ht="15.75" x14ac:dyDescent="0.25">
      <c r="A7" s="106"/>
      <c r="B7" s="106"/>
      <c r="C7" s="107"/>
      <c r="D7" s="108"/>
      <c r="E7" s="110"/>
      <c r="F7" s="108"/>
      <c r="G7" s="111"/>
      <c r="H7" s="112"/>
      <c r="I7" s="2"/>
      <c r="J7" s="106"/>
      <c r="K7" s="4" t="s">
        <v>155</v>
      </c>
      <c r="L7" s="394"/>
      <c r="M7" s="112"/>
    </row>
    <row r="8" spans="1:13" ht="15.75" x14ac:dyDescent="0.25">
      <c r="A8" s="106"/>
      <c r="B8" s="106"/>
      <c r="C8" s="107"/>
      <c r="D8" s="108"/>
      <c r="E8" s="110"/>
      <c r="F8" s="108"/>
      <c r="G8" s="111"/>
      <c r="H8" s="112"/>
      <c r="I8" s="1"/>
      <c r="J8" s="106"/>
      <c r="K8" s="711" t="s">
        <v>641</v>
      </c>
      <c r="L8" s="711"/>
      <c r="M8" s="112"/>
    </row>
    <row r="9" spans="1:13" ht="15" x14ac:dyDescent="0.25">
      <c r="A9" s="106"/>
      <c r="B9" s="106"/>
      <c r="C9" s="107"/>
      <c r="D9" s="108"/>
      <c r="E9" s="110"/>
      <c r="F9" s="108"/>
      <c r="G9" s="110"/>
      <c r="H9" s="112"/>
      <c r="I9" s="112"/>
      <c r="J9" s="106"/>
      <c r="K9" s="106"/>
      <c r="L9" s="106"/>
      <c r="M9" s="106"/>
    </row>
    <row r="10" spans="1:13" ht="15" x14ac:dyDescent="0.25">
      <c r="A10" s="106"/>
      <c r="B10" s="106"/>
      <c r="C10" s="107"/>
      <c r="D10" s="108"/>
      <c r="E10" s="110"/>
      <c r="F10" s="108"/>
      <c r="G10" s="110"/>
      <c r="H10" s="112"/>
      <c r="I10" s="106"/>
      <c r="J10" s="106"/>
      <c r="K10" s="106"/>
      <c r="L10" s="106"/>
      <c r="M10" s="106"/>
    </row>
    <row r="11" spans="1:13" ht="15" x14ac:dyDescent="0.25">
      <c r="A11" s="106"/>
      <c r="B11" s="106"/>
      <c r="C11" s="107"/>
      <c r="D11" s="108"/>
      <c r="E11" s="110"/>
      <c r="F11" s="108"/>
      <c r="G11" s="110"/>
      <c r="H11" s="112"/>
      <c r="I11" s="106"/>
      <c r="J11" s="106"/>
      <c r="K11" s="106"/>
      <c r="L11" s="106"/>
      <c r="M11" s="106"/>
    </row>
    <row r="12" spans="1:13" ht="15.75" x14ac:dyDescent="0.25">
      <c r="A12" s="5"/>
      <c r="B12" s="106"/>
      <c r="C12" s="107"/>
      <c r="D12" s="108"/>
      <c r="E12" s="110"/>
      <c r="F12" s="108"/>
      <c r="G12" s="110"/>
      <c r="H12" s="5"/>
      <c r="I12" s="5"/>
      <c r="J12" s="5"/>
      <c r="K12" s="5"/>
      <c r="L12" s="5"/>
      <c r="M12" s="5"/>
    </row>
    <row r="13" spans="1:13" ht="20.25" x14ac:dyDescent="0.2">
      <c r="A13" s="712" t="s">
        <v>598</v>
      </c>
      <c r="B13" s="712"/>
      <c r="C13" s="712"/>
      <c r="D13" s="712"/>
      <c r="E13" s="712"/>
      <c r="F13" s="712"/>
      <c r="G13" s="712"/>
      <c r="H13" s="712"/>
      <c r="I13" s="712"/>
      <c r="J13" s="712"/>
      <c r="K13" s="712"/>
      <c r="L13" s="712"/>
      <c r="M13" s="712"/>
    </row>
    <row r="14" spans="1:13" ht="20.25" x14ac:dyDescent="0.3">
      <c r="A14" s="140"/>
      <c r="B14" s="713">
        <v>1559100000</v>
      </c>
      <c r="C14" s="713"/>
      <c r="D14" s="713"/>
      <c r="E14" s="714"/>
      <c r="F14" s="714"/>
      <c r="G14" s="714"/>
      <c r="H14" s="714"/>
      <c r="I14" s="140"/>
      <c r="J14" s="140"/>
      <c r="K14" s="140"/>
      <c r="L14" s="140"/>
      <c r="M14" s="140"/>
    </row>
    <row r="15" spans="1:13" ht="21" thickBot="1" x14ac:dyDescent="0.35">
      <c r="A15" s="140"/>
      <c r="B15" s="705" t="s">
        <v>0</v>
      </c>
      <c r="C15" s="705"/>
      <c r="D15" s="705"/>
      <c r="E15" s="348"/>
      <c r="F15" s="395"/>
      <c r="G15" s="348"/>
      <c r="H15" s="348"/>
      <c r="I15" s="140"/>
      <c r="J15" s="140"/>
      <c r="K15" s="140"/>
      <c r="L15" s="140"/>
      <c r="M15" s="140" t="s">
        <v>599</v>
      </c>
    </row>
    <row r="16" spans="1:13" ht="15" x14ac:dyDescent="0.2">
      <c r="A16" s="706" t="s">
        <v>600</v>
      </c>
      <c r="B16" s="696" t="s">
        <v>601</v>
      </c>
      <c r="C16" s="708" t="s">
        <v>602</v>
      </c>
      <c r="D16" s="696" t="s">
        <v>603</v>
      </c>
      <c r="E16" s="696" t="s">
        <v>604</v>
      </c>
      <c r="F16" s="696" t="s">
        <v>605</v>
      </c>
      <c r="G16" s="696" t="s">
        <v>606</v>
      </c>
      <c r="H16" s="698" t="s">
        <v>607</v>
      </c>
      <c r="I16" s="700" t="s">
        <v>608</v>
      </c>
      <c r="J16" s="700"/>
      <c r="K16" s="700"/>
      <c r="L16" s="700"/>
      <c r="M16" s="701"/>
    </row>
    <row r="17" spans="1:13" ht="60.75" thickBot="1" x14ac:dyDescent="0.25">
      <c r="A17" s="707"/>
      <c r="B17" s="697"/>
      <c r="C17" s="709"/>
      <c r="D17" s="697"/>
      <c r="E17" s="697"/>
      <c r="F17" s="697"/>
      <c r="G17" s="697"/>
      <c r="H17" s="699"/>
      <c r="I17" s="396" t="s">
        <v>609</v>
      </c>
      <c r="J17" s="396" t="s">
        <v>610</v>
      </c>
      <c r="K17" s="396" t="s">
        <v>611</v>
      </c>
      <c r="L17" s="396" t="s">
        <v>612</v>
      </c>
      <c r="M17" s="397" t="s">
        <v>613</v>
      </c>
    </row>
    <row r="18" spans="1:13" ht="19.5" thickBot="1" x14ac:dyDescent="0.25">
      <c r="A18" s="398" t="s">
        <v>58</v>
      </c>
      <c r="B18" s="399" t="s">
        <v>59</v>
      </c>
      <c r="C18" s="399" t="s">
        <v>60</v>
      </c>
      <c r="D18" s="399" t="s">
        <v>71</v>
      </c>
      <c r="E18" s="399" t="s">
        <v>61</v>
      </c>
      <c r="F18" s="399" t="s">
        <v>62</v>
      </c>
      <c r="G18" s="399" t="s">
        <v>63</v>
      </c>
      <c r="H18" s="399" t="s">
        <v>64</v>
      </c>
      <c r="I18" s="702" t="s">
        <v>65</v>
      </c>
      <c r="J18" s="702"/>
      <c r="K18" s="702"/>
      <c r="L18" s="702"/>
      <c r="M18" s="703"/>
    </row>
    <row r="19" spans="1:13" ht="75" x14ac:dyDescent="0.2">
      <c r="A19" s="400" t="s">
        <v>10</v>
      </c>
      <c r="B19" s="401" t="s">
        <v>9</v>
      </c>
      <c r="C19" s="400" t="s">
        <v>614</v>
      </c>
      <c r="D19" s="400" t="s">
        <v>615</v>
      </c>
      <c r="E19" s="402" t="s">
        <v>616</v>
      </c>
      <c r="F19" s="403" t="s">
        <v>233</v>
      </c>
      <c r="G19" s="351">
        <v>2100000</v>
      </c>
      <c r="H19" s="404">
        <v>2020106</v>
      </c>
      <c r="I19" s="404">
        <v>2020106</v>
      </c>
      <c r="J19" s="350"/>
      <c r="K19" s="350"/>
      <c r="L19" s="350"/>
      <c r="M19" s="350"/>
    </row>
    <row r="20" spans="1:13" ht="75" x14ac:dyDescent="0.2">
      <c r="A20" s="405" t="s">
        <v>134</v>
      </c>
      <c r="B20" s="406" t="s">
        <v>133</v>
      </c>
      <c r="C20" s="400" t="s">
        <v>614</v>
      </c>
      <c r="D20" s="405" t="s">
        <v>617</v>
      </c>
      <c r="E20" s="407" t="s">
        <v>618</v>
      </c>
      <c r="F20" s="405" t="s">
        <v>234</v>
      </c>
      <c r="G20" s="408">
        <v>2153714</v>
      </c>
      <c r="H20" s="409">
        <v>2132177</v>
      </c>
      <c r="I20" s="409">
        <v>2132177</v>
      </c>
      <c r="J20" s="408"/>
      <c r="K20" s="408"/>
      <c r="L20" s="408"/>
      <c r="M20" s="409">
        <v>21537</v>
      </c>
    </row>
    <row r="21" spans="1:13" ht="75" x14ac:dyDescent="0.2">
      <c r="A21" s="405" t="s">
        <v>134</v>
      </c>
      <c r="B21" s="406" t="s">
        <v>133</v>
      </c>
      <c r="C21" s="400" t="s">
        <v>614</v>
      </c>
      <c r="D21" s="405" t="s">
        <v>619</v>
      </c>
      <c r="E21" s="407" t="s">
        <v>620</v>
      </c>
      <c r="F21" s="405" t="s">
        <v>234</v>
      </c>
      <c r="G21" s="408">
        <v>2153714</v>
      </c>
      <c r="H21" s="409">
        <v>2132177</v>
      </c>
      <c r="I21" s="409">
        <v>2132177</v>
      </c>
      <c r="J21" s="408"/>
      <c r="K21" s="408"/>
      <c r="L21" s="408"/>
      <c r="M21" s="409">
        <v>21537</v>
      </c>
    </row>
    <row r="22" spans="1:13" ht="131.25" x14ac:dyDescent="0.2">
      <c r="A22" s="410" t="s">
        <v>99</v>
      </c>
      <c r="B22" s="411" t="s">
        <v>213</v>
      </c>
      <c r="C22" s="400" t="s">
        <v>614</v>
      </c>
      <c r="D22" s="412" t="s">
        <v>621</v>
      </c>
      <c r="E22" s="407" t="s">
        <v>622</v>
      </c>
      <c r="F22" s="413" t="s">
        <v>215</v>
      </c>
      <c r="G22" s="404">
        <v>18200000</v>
      </c>
      <c r="H22" s="414">
        <f>5500000-1480000</f>
        <v>4020000</v>
      </c>
      <c r="I22" s="414">
        <f>5500000-1480000</f>
        <v>4020000</v>
      </c>
      <c r="J22" s="414"/>
      <c r="K22" s="414"/>
      <c r="L22" s="414"/>
      <c r="M22" s="414"/>
    </row>
    <row r="23" spans="1:13" ht="168.75" x14ac:dyDescent="0.2">
      <c r="A23" s="413" t="s">
        <v>219</v>
      </c>
      <c r="B23" s="415" t="s">
        <v>218</v>
      </c>
      <c r="C23" s="416" t="s">
        <v>623</v>
      </c>
      <c r="D23" s="417" t="s">
        <v>624</v>
      </c>
      <c r="E23" s="418" t="s">
        <v>625</v>
      </c>
      <c r="F23" s="349" t="s">
        <v>223</v>
      </c>
      <c r="G23" s="408">
        <v>16389490</v>
      </c>
      <c r="H23" s="409">
        <f>4989690+1071</f>
        <v>4990761</v>
      </c>
      <c r="I23" s="414">
        <v>4990761</v>
      </c>
      <c r="J23" s="414"/>
      <c r="K23" s="414"/>
      <c r="L23" s="414"/>
      <c r="M23" s="414"/>
    </row>
    <row r="24" spans="1:13" ht="75" x14ac:dyDescent="0.2">
      <c r="A24" s="413" t="s">
        <v>226</v>
      </c>
      <c r="B24" s="415" t="s">
        <v>225</v>
      </c>
      <c r="C24" s="400" t="s">
        <v>614</v>
      </c>
      <c r="D24" s="417" t="s">
        <v>626</v>
      </c>
      <c r="E24" s="407" t="s">
        <v>627</v>
      </c>
      <c r="F24" s="349" t="s">
        <v>227</v>
      </c>
      <c r="G24" s="409">
        <v>3793412</v>
      </c>
      <c r="H24" s="419">
        <v>3606782</v>
      </c>
      <c r="I24" s="414">
        <v>3606782</v>
      </c>
      <c r="J24" s="414"/>
      <c r="K24" s="414"/>
      <c r="L24" s="414"/>
      <c r="M24" s="414"/>
    </row>
    <row r="25" spans="1:13" ht="112.5" x14ac:dyDescent="0.2">
      <c r="A25" s="431">
        <v>6030</v>
      </c>
      <c r="B25" s="420">
        <v>1516030</v>
      </c>
      <c r="C25" s="400" t="s">
        <v>614</v>
      </c>
      <c r="D25" s="417" t="s">
        <v>628</v>
      </c>
      <c r="E25" s="407" t="s">
        <v>678</v>
      </c>
      <c r="F25" s="347" t="s">
        <v>215</v>
      </c>
      <c r="G25" s="409">
        <v>11533080</v>
      </c>
      <c r="H25" s="409">
        <v>11518080</v>
      </c>
      <c r="I25" s="421">
        <v>11518080</v>
      </c>
      <c r="J25" s="414"/>
      <c r="K25" s="414"/>
      <c r="L25" s="414"/>
      <c r="M25" s="414"/>
    </row>
    <row r="26" spans="1:13" ht="150" x14ac:dyDescent="0.2">
      <c r="A26" s="410" t="s">
        <v>13</v>
      </c>
      <c r="B26" s="422" t="s">
        <v>228</v>
      </c>
      <c r="C26" s="400" t="s">
        <v>614</v>
      </c>
      <c r="D26" s="412" t="s">
        <v>629</v>
      </c>
      <c r="E26" s="407" t="s">
        <v>630</v>
      </c>
      <c r="F26" s="413" t="s">
        <v>230</v>
      </c>
      <c r="G26" s="409">
        <v>20406558</v>
      </c>
      <c r="H26" s="423">
        <v>10611228</v>
      </c>
      <c r="I26" s="421">
        <v>10611228</v>
      </c>
      <c r="J26" s="414"/>
      <c r="K26" s="414"/>
      <c r="L26" s="414"/>
      <c r="M26" s="414"/>
    </row>
    <row r="27" spans="1:13" ht="187.5" x14ac:dyDescent="0.2">
      <c r="A27" s="410" t="s">
        <v>13</v>
      </c>
      <c r="B27" s="422" t="s">
        <v>228</v>
      </c>
      <c r="C27" s="400" t="s">
        <v>614</v>
      </c>
      <c r="D27" s="412" t="s">
        <v>631</v>
      </c>
      <c r="E27" s="424" t="s">
        <v>632</v>
      </c>
      <c r="F27" s="413" t="s">
        <v>233</v>
      </c>
      <c r="G27" s="425">
        <v>3600539</v>
      </c>
      <c r="H27" s="426">
        <v>3500000</v>
      </c>
      <c r="I27" s="427">
        <v>3500000</v>
      </c>
      <c r="J27" s="427"/>
      <c r="K27" s="427"/>
      <c r="L27" s="427"/>
      <c r="M27" s="427"/>
    </row>
    <row r="28" spans="1:13" ht="93.75" x14ac:dyDescent="0.2">
      <c r="A28" s="406" t="s">
        <v>13</v>
      </c>
      <c r="B28" s="428" t="s">
        <v>228</v>
      </c>
      <c r="C28" s="400" t="s">
        <v>614</v>
      </c>
      <c r="D28" s="406" t="s">
        <v>633</v>
      </c>
      <c r="E28" s="407" t="s">
        <v>689</v>
      </c>
      <c r="F28" s="405" t="s">
        <v>234</v>
      </c>
      <c r="G28" s="409">
        <f>49800+1480000</f>
        <v>1529800</v>
      </c>
      <c r="H28" s="423">
        <f>49800+1480000</f>
        <v>1529800</v>
      </c>
      <c r="I28" s="429">
        <f>49800+1480000</f>
        <v>1529800</v>
      </c>
      <c r="J28" s="429"/>
      <c r="K28" s="429"/>
      <c r="L28" s="429"/>
      <c r="M28" s="429"/>
    </row>
    <row r="29" spans="1:13" ht="112.5" x14ac:dyDescent="0.2">
      <c r="A29" s="410" t="s">
        <v>13</v>
      </c>
      <c r="B29" s="422" t="s">
        <v>228</v>
      </c>
      <c r="C29" s="400" t="s">
        <v>614</v>
      </c>
      <c r="D29" s="412" t="s">
        <v>634</v>
      </c>
      <c r="E29" s="418" t="s">
        <v>635</v>
      </c>
      <c r="F29" s="405" t="s">
        <v>236</v>
      </c>
      <c r="G29" s="409">
        <v>3910004</v>
      </c>
      <c r="H29" s="423">
        <v>569300</v>
      </c>
      <c r="I29" s="414">
        <v>569300</v>
      </c>
      <c r="J29" s="414"/>
      <c r="K29" s="414"/>
      <c r="L29" s="414"/>
      <c r="M29" s="414"/>
    </row>
    <row r="30" spans="1:13" ht="112.5" x14ac:dyDescent="0.2">
      <c r="A30" s="410" t="s">
        <v>13</v>
      </c>
      <c r="B30" s="422" t="s">
        <v>228</v>
      </c>
      <c r="C30" s="400" t="s">
        <v>614</v>
      </c>
      <c r="D30" s="408" t="s">
        <v>636</v>
      </c>
      <c r="E30" s="418" t="s">
        <v>243</v>
      </c>
      <c r="F30" s="413" t="s">
        <v>234</v>
      </c>
      <c r="G30" s="425">
        <v>410000</v>
      </c>
      <c r="H30" s="430">
        <v>410000</v>
      </c>
      <c r="I30" s="427">
        <v>410000</v>
      </c>
      <c r="J30" s="427"/>
      <c r="K30" s="427"/>
      <c r="L30" s="427"/>
      <c r="M30" s="427"/>
    </row>
    <row r="31" spans="1:13" ht="75" x14ac:dyDescent="0.2">
      <c r="A31" s="410" t="s">
        <v>40</v>
      </c>
      <c r="B31" s="422" t="s">
        <v>138</v>
      </c>
      <c r="C31" s="431" t="s">
        <v>637</v>
      </c>
      <c r="D31" s="412" t="s">
        <v>638</v>
      </c>
      <c r="E31" s="432" t="s">
        <v>639</v>
      </c>
      <c r="F31" s="413" t="s">
        <v>238</v>
      </c>
      <c r="G31" s="425">
        <f>45050824-45050824+41614646</f>
        <v>41614646</v>
      </c>
      <c r="H31" s="433">
        <v>6142657</v>
      </c>
      <c r="I31" s="433">
        <v>6142657</v>
      </c>
      <c r="J31" s="433"/>
      <c r="K31" s="433"/>
      <c r="L31" s="433"/>
      <c r="M31" s="433"/>
    </row>
    <row r="32" spans="1:13" ht="18.75" x14ac:dyDescent="0.3">
      <c r="A32" s="704" t="s">
        <v>640</v>
      </c>
      <c r="B32" s="704"/>
      <c r="C32" s="704"/>
      <c r="D32" s="704"/>
      <c r="E32" s="704"/>
      <c r="F32" s="704"/>
      <c r="G32" s="704"/>
      <c r="H32" s="434">
        <f>H31+H29+H28+H27+H26+H25+H24+H23+H22+H21+H20+H19+H30</f>
        <v>53183068</v>
      </c>
      <c r="I32" s="434">
        <f t="shared" ref="I32:M32" si="0">I31+I29+I28+I27+I26+I25+I24+I23+I22+I21+I20+I19+I30</f>
        <v>53183068</v>
      </c>
      <c r="J32" s="434">
        <f t="shared" si="0"/>
        <v>0</v>
      </c>
      <c r="K32" s="434">
        <f t="shared" si="0"/>
        <v>0</v>
      </c>
      <c r="L32" s="434">
        <f t="shared" si="0"/>
        <v>0</v>
      </c>
      <c r="M32" s="434">
        <f t="shared" si="0"/>
        <v>43074</v>
      </c>
    </row>
    <row r="33" spans="1:13" ht="15" x14ac:dyDescent="0.25">
      <c r="A33" s="106"/>
      <c r="B33" s="106"/>
      <c r="C33" s="107"/>
      <c r="D33" s="108"/>
      <c r="E33" s="110"/>
      <c r="F33" s="108"/>
      <c r="G33" s="111"/>
      <c r="H33" s="112"/>
      <c r="I33" s="106"/>
      <c r="J33" s="106"/>
      <c r="K33" s="106"/>
      <c r="L33" s="106"/>
      <c r="M33" s="106"/>
    </row>
    <row r="34" spans="1:13" ht="18.75" x14ac:dyDescent="0.3">
      <c r="C34" s="637" t="s">
        <v>148</v>
      </c>
      <c r="D34" s="637"/>
      <c r="E34" s="637"/>
      <c r="F34" s="637"/>
      <c r="G34" s="637"/>
      <c r="H34" s="637"/>
      <c r="I34" s="637"/>
      <c r="J34" s="637"/>
      <c r="K34" s="637"/>
      <c r="L34" s="637"/>
    </row>
  </sheetData>
  <mergeCells count="19">
    <mergeCell ref="K4:M4"/>
    <mergeCell ref="K5:M5"/>
    <mergeCell ref="K8:L8"/>
    <mergeCell ref="A13:M13"/>
    <mergeCell ref="B14:D14"/>
    <mergeCell ref="E14:H14"/>
    <mergeCell ref="B15:D15"/>
    <mergeCell ref="A16:A17"/>
    <mergeCell ref="B16:B17"/>
    <mergeCell ref="C16:C17"/>
    <mergeCell ref="D16:D17"/>
    <mergeCell ref="C34:L34"/>
    <mergeCell ref="F16:F17"/>
    <mergeCell ref="G16:G17"/>
    <mergeCell ref="H16:H17"/>
    <mergeCell ref="I16:M16"/>
    <mergeCell ref="I18:M18"/>
    <mergeCell ref="A32:G32"/>
    <mergeCell ref="E16:E17"/>
  </mergeCells>
  <pageMargins left="0.7" right="0.7" top="0.75" bottom="0.75" header="0.3" footer="0.3"/>
  <pageSetup paperSize="9" scale="36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view="pageBreakPreview" zoomScale="80" zoomScaleNormal="100" zoomScaleSheetLayoutView="80" workbookViewId="0">
      <pane ySplit="14" topLeftCell="A72" activePane="bottomLeft" state="frozen"/>
      <selection pane="bottomLeft" activeCell="F74" sqref="F74"/>
    </sheetView>
  </sheetViews>
  <sheetFormatPr defaultRowHeight="12.75" x14ac:dyDescent="0.2"/>
  <cols>
    <col min="1" max="1" width="15.28515625" customWidth="1"/>
    <col min="2" max="2" width="10.7109375" customWidth="1"/>
    <col min="3" max="3" width="12.5703125" customWidth="1"/>
    <col min="4" max="4" width="39.85546875" customWidth="1"/>
    <col min="5" max="5" width="57.5703125" customWidth="1"/>
    <col min="6" max="6" width="43" customWidth="1"/>
    <col min="7" max="7" width="19.42578125" customWidth="1"/>
    <col min="8" max="8" width="22" customWidth="1"/>
    <col min="9" max="9" width="18" customWidth="1"/>
    <col min="10" max="10" width="19.42578125" customWidth="1"/>
  </cols>
  <sheetData>
    <row r="1" spans="1:10" ht="18.75" x14ac:dyDescent="0.3">
      <c r="A1" s="464"/>
      <c r="B1" s="464"/>
      <c r="C1" s="464"/>
      <c r="D1" s="464"/>
      <c r="E1" s="464"/>
      <c r="F1" s="464"/>
      <c r="G1" s="464"/>
      <c r="H1" s="467" t="s">
        <v>543</v>
      </c>
      <c r="I1" s="467"/>
      <c r="J1" s="467"/>
    </row>
    <row r="2" spans="1:10" ht="18.75" x14ac:dyDescent="0.25">
      <c r="A2" s="464"/>
      <c r="B2" s="464"/>
      <c r="C2" s="464"/>
      <c r="D2" s="464"/>
      <c r="E2" s="464"/>
      <c r="F2" s="464"/>
      <c r="G2" s="464"/>
      <c r="H2" s="341" t="s">
        <v>145</v>
      </c>
      <c r="I2" s="70"/>
      <c r="J2" s="342"/>
    </row>
    <row r="3" spans="1:10" ht="18.75" x14ac:dyDescent="0.25">
      <c r="A3" s="464"/>
      <c r="B3" s="464"/>
      <c r="C3" s="464"/>
      <c r="D3" s="464"/>
      <c r="E3" s="464"/>
      <c r="F3" s="464"/>
      <c r="G3" s="464"/>
      <c r="H3" s="638" t="s">
        <v>152</v>
      </c>
      <c r="I3" s="638"/>
      <c r="J3" s="638"/>
    </row>
    <row r="4" spans="1:10" ht="18.75" x14ac:dyDescent="0.25">
      <c r="A4" s="464"/>
      <c r="B4" s="464"/>
      <c r="C4" s="464"/>
      <c r="D4" s="464"/>
      <c r="E4" s="464"/>
      <c r="F4" s="464"/>
      <c r="G4" s="464"/>
      <c r="H4" s="638" t="s">
        <v>153</v>
      </c>
      <c r="I4" s="638"/>
      <c r="J4" s="638"/>
    </row>
    <row r="5" spans="1:10" ht="18.75" x14ac:dyDescent="0.3">
      <c r="A5" s="464"/>
      <c r="B5" s="464"/>
      <c r="C5" s="464"/>
      <c r="D5" s="464"/>
      <c r="E5" s="464"/>
      <c r="F5" s="464"/>
      <c r="G5" s="464"/>
      <c r="H5" s="343" t="s">
        <v>154</v>
      </c>
      <c r="I5" s="344"/>
      <c r="J5" s="342"/>
    </row>
    <row r="6" spans="1:10" ht="18.75" x14ac:dyDescent="0.3">
      <c r="A6" s="464"/>
      <c r="B6" s="464"/>
      <c r="C6" s="464"/>
      <c r="D6" s="464"/>
      <c r="E6" s="464"/>
      <c r="F6" s="464"/>
      <c r="G6" s="464"/>
      <c r="H6" s="345" t="s">
        <v>155</v>
      </c>
      <c r="I6" s="346"/>
      <c r="J6" s="342"/>
    </row>
    <row r="7" spans="1:10" ht="18.75" x14ac:dyDescent="0.3">
      <c r="A7" s="464"/>
      <c r="B7" s="464"/>
      <c r="C7" s="464"/>
      <c r="D7" s="464"/>
      <c r="E7" s="464"/>
      <c r="F7" s="464"/>
      <c r="G7" s="464"/>
      <c r="H7" s="507" t="s">
        <v>544</v>
      </c>
      <c r="I7" s="467"/>
      <c r="J7" s="467"/>
    </row>
    <row r="9" spans="1:10" ht="20.25" x14ac:dyDescent="0.3">
      <c r="A9" s="715" t="s">
        <v>545</v>
      </c>
      <c r="B9" s="716"/>
      <c r="C9" s="716"/>
      <c r="D9" s="716"/>
      <c r="E9" s="716"/>
      <c r="F9" s="716"/>
      <c r="G9" s="716"/>
      <c r="H9" s="716"/>
      <c r="I9" s="716"/>
      <c r="J9" s="716"/>
    </row>
    <row r="11" spans="1:10" ht="15" x14ac:dyDescent="0.25">
      <c r="A11" s="502" t="s">
        <v>97</v>
      </c>
      <c r="B11" s="464"/>
      <c r="C11" s="464"/>
      <c r="D11" s="464"/>
      <c r="E11" s="464"/>
      <c r="F11" s="464"/>
      <c r="G11" s="464"/>
      <c r="H11" s="464"/>
      <c r="I11" s="464"/>
      <c r="J11" s="464"/>
    </row>
    <row r="12" spans="1:10" ht="15.75" thickBot="1" x14ac:dyDescent="0.3">
      <c r="A12" s="464" t="s">
        <v>0</v>
      </c>
      <c r="B12" s="464"/>
      <c r="C12" s="464"/>
      <c r="D12" s="464"/>
      <c r="E12" s="464"/>
      <c r="F12" s="464"/>
      <c r="G12" s="464"/>
      <c r="H12" s="464"/>
      <c r="I12" s="464"/>
      <c r="J12" s="466" t="s">
        <v>1</v>
      </c>
    </row>
    <row r="13" spans="1:10" x14ac:dyDescent="0.2">
      <c r="A13" s="717" t="s">
        <v>2</v>
      </c>
      <c r="B13" s="719" t="s">
        <v>3</v>
      </c>
      <c r="C13" s="719" t="s">
        <v>380</v>
      </c>
      <c r="D13" s="719" t="s">
        <v>381</v>
      </c>
      <c r="E13" s="719" t="s">
        <v>546</v>
      </c>
      <c r="F13" s="719" t="s">
        <v>547</v>
      </c>
      <c r="G13" s="719" t="s">
        <v>249</v>
      </c>
      <c r="H13" s="719" t="s">
        <v>250</v>
      </c>
      <c r="I13" s="719" t="s">
        <v>251</v>
      </c>
      <c r="J13" s="721"/>
    </row>
    <row r="14" spans="1:10" ht="133.5" customHeight="1" thickBot="1" x14ac:dyDescent="0.25">
      <c r="A14" s="718"/>
      <c r="B14" s="720"/>
      <c r="C14" s="720"/>
      <c r="D14" s="720"/>
      <c r="E14" s="720"/>
      <c r="F14" s="720"/>
      <c r="G14" s="720"/>
      <c r="H14" s="720"/>
      <c r="I14" s="589" t="s">
        <v>252</v>
      </c>
      <c r="J14" s="590" t="s">
        <v>253</v>
      </c>
    </row>
    <row r="15" spans="1:10" ht="19.5" thickBot="1" x14ac:dyDescent="0.25">
      <c r="A15" s="591">
        <v>1</v>
      </c>
      <c r="B15" s="592">
        <v>2</v>
      </c>
      <c r="C15" s="592">
        <v>3</v>
      </c>
      <c r="D15" s="592">
        <v>4</v>
      </c>
      <c r="E15" s="592">
        <v>5</v>
      </c>
      <c r="F15" s="592">
        <v>6</v>
      </c>
      <c r="G15" s="592">
        <v>7</v>
      </c>
      <c r="H15" s="592">
        <v>8</v>
      </c>
      <c r="I15" s="593">
        <v>9</v>
      </c>
      <c r="J15" s="594">
        <v>10</v>
      </c>
    </row>
    <row r="16" spans="1:10" ht="75.75" thickBot="1" x14ac:dyDescent="0.25">
      <c r="A16" s="566" t="s">
        <v>5</v>
      </c>
      <c r="B16" s="567" t="s">
        <v>6</v>
      </c>
      <c r="C16" s="567" t="s">
        <v>6</v>
      </c>
      <c r="D16" s="582" t="s">
        <v>387</v>
      </c>
      <c r="E16" s="582" t="s">
        <v>6</v>
      </c>
      <c r="F16" s="582" t="s">
        <v>6</v>
      </c>
      <c r="G16" s="569">
        <f>G17</f>
        <v>47810273</v>
      </c>
      <c r="H16" s="569">
        <f>H17</f>
        <v>44835434</v>
      </c>
      <c r="I16" s="569">
        <f t="shared" ref="I16:J16" si="0">I17</f>
        <v>2974839</v>
      </c>
      <c r="J16" s="570">
        <f t="shared" si="0"/>
        <v>2974839</v>
      </c>
    </row>
    <row r="17" spans="1:10" ht="75" x14ac:dyDescent="0.2">
      <c r="A17" s="577" t="s">
        <v>7</v>
      </c>
      <c r="B17" s="578" t="s">
        <v>6</v>
      </c>
      <c r="C17" s="578" t="s">
        <v>6</v>
      </c>
      <c r="D17" s="579" t="s">
        <v>387</v>
      </c>
      <c r="E17" s="579" t="s">
        <v>6</v>
      </c>
      <c r="F17" s="579" t="s">
        <v>6</v>
      </c>
      <c r="G17" s="580">
        <f>G18+G19+G20+G21+G22+G23+G24+G25+G26+G27</f>
        <v>47810273</v>
      </c>
      <c r="H17" s="580">
        <f>H18+H19+H20+H21+H22+H23+H24+H25+H26+H27</f>
        <v>44835434</v>
      </c>
      <c r="I17" s="580">
        <f>I18+I19+I20+I21+I22+I23+I24+I25+I26+I27</f>
        <v>2974839</v>
      </c>
      <c r="J17" s="581">
        <f>J18+J19+J20+J21+J22+J23+J24+J25+J26+J27</f>
        <v>2974839</v>
      </c>
    </row>
    <row r="18" spans="1:10" ht="140.25" customHeight="1" x14ac:dyDescent="0.2">
      <c r="A18" s="572" t="s">
        <v>98</v>
      </c>
      <c r="B18" s="509" t="s">
        <v>99</v>
      </c>
      <c r="C18" s="509" t="s">
        <v>8</v>
      </c>
      <c r="D18" s="510" t="s">
        <v>100</v>
      </c>
      <c r="E18" s="510" t="s">
        <v>667</v>
      </c>
      <c r="F18" s="510" t="s">
        <v>668</v>
      </c>
      <c r="G18" s="511">
        <v>253185</v>
      </c>
      <c r="H18" s="511">
        <v>253185</v>
      </c>
      <c r="I18" s="511">
        <v>0</v>
      </c>
      <c r="J18" s="573">
        <v>0</v>
      </c>
    </row>
    <row r="19" spans="1:10" ht="131.25" x14ac:dyDescent="0.2">
      <c r="A19" s="572" t="s">
        <v>388</v>
      </c>
      <c r="B19" s="509" t="s">
        <v>389</v>
      </c>
      <c r="C19" s="509" t="s">
        <v>390</v>
      </c>
      <c r="D19" s="510" t="s">
        <v>391</v>
      </c>
      <c r="E19" s="510" t="s">
        <v>651</v>
      </c>
      <c r="F19" s="510" t="s">
        <v>652</v>
      </c>
      <c r="G19" s="511">
        <v>49000</v>
      </c>
      <c r="H19" s="511">
        <v>49000</v>
      </c>
      <c r="I19" s="511">
        <v>0</v>
      </c>
      <c r="J19" s="573">
        <v>0</v>
      </c>
    </row>
    <row r="20" spans="1:10" ht="236.25" customHeight="1" x14ac:dyDescent="0.2">
      <c r="A20" s="572" t="s">
        <v>9</v>
      </c>
      <c r="B20" s="509" t="s">
        <v>10</v>
      </c>
      <c r="C20" s="509" t="s">
        <v>11</v>
      </c>
      <c r="D20" s="510" t="s">
        <v>12</v>
      </c>
      <c r="E20" s="510" t="s">
        <v>653</v>
      </c>
      <c r="F20" s="510" t="s">
        <v>654</v>
      </c>
      <c r="G20" s="511">
        <f>H20+I20</f>
        <v>13155027</v>
      </c>
      <c r="H20" s="511">
        <v>12200294</v>
      </c>
      <c r="I20" s="511">
        <v>954733</v>
      </c>
      <c r="J20" s="573">
        <v>954733</v>
      </c>
    </row>
    <row r="21" spans="1:10" ht="75" x14ac:dyDescent="0.2">
      <c r="A21" s="572" t="s">
        <v>9</v>
      </c>
      <c r="B21" s="509" t="s">
        <v>10</v>
      </c>
      <c r="C21" s="509" t="s">
        <v>11</v>
      </c>
      <c r="D21" s="510" t="s">
        <v>12</v>
      </c>
      <c r="E21" s="510" t="s">
        <v>671</v>
      </c>
      <c r="F21" s="510" t="s">
        <v>655</v>
      </c>
      <c r="G21" s="511">
        <f>H21</f>
        <v>12795003</v>
      </c>
      <c r="H21" s="511">
        <v>12795003</v>
      </c>
      <c r="I21" s="511"/>
      <c r="J21" s="573"/>
    </row>
    <row r="22" spans="1:10" ht="93.75" x14ac:dyDescent="0.2">
      <c r="A22" s="572" t="s">
        <v>9</v>
      </c>
      <c r="B22" s="509" t="s">
        <v>10</v>
      </c>
      <c r="C22" s="509" t="s">
        <v>11</v>
      </c>
      <c r="D22" s="510" t="s">
        <v>12</v>
      </c>
      <c r="E22" s="510" t="s">
        <v>707</v>
      </c>
      <c r="F22" s="510" t="s">
        <v>713</v>
      </c>
      <c r="G22" s="511">
        <f>I22</f>
        <v>2020106</v>
      </c>
      <c r="H22" s="511"/>
      <c r="I22" s="511">
        <v>2020106</v>
      </c>
      <c r="J22" s="573">
        <v>2020106</v>
      </c>
    </row>
    <row r="23" spans="1:10" ht="93.75" x14ac:dyDescent="0.2">
      <c r="A23" s="572" t="s">
        <v>392</v>
      </c>
      <c r="B23" s="509" t="s">
        <v>393</v>
      </c>
      <c r="C23" s="509" t="s">
        <v>394</v>
      </c>
      <c r="D23" s="510" t="s">
        <v>395</v>
      </c>
      <c r="E23" s="510" t="s">
        <v>548</v>
      </c>
      <c r="F23" s="510" t="s">
        <v>549</v>
      </c>
      <c r="G23" s="511">
        <v>543071</v>
      </c>
      <c r="H23" s="511">
        <v>543071</v>
      </c>
      <c r="I23" s="511">
        <v>0</v>
      </c>
      <c r="J23" s="573">
        <v>0</v>
      </c>
    </row>
    <row r="24" spans="1:10" ht="93.75" x14ac:dyDescent="0.2">
      <c r="A24" s="572" t="s">
        <v>396</v>
      </c>
      <c r="B24" s="509" t="s">
        <v>397</v>
      </c>
      <c r="C24" s="509" t="s">
        <v>398</v>
      </c>
      <c r="D24" s="510" t="s">
        <v>399</v>
      </c>
      <c r="E24" s="510" t="s">
        <v>550</v>
      </c>
      <c r="F24" s="510" t="s">
        <v>551</v>
      </c>
      <c r="G24" s="511">
        <v>2731972</v>
      </c>
      <c r="H24" s="511">
        <v>2731972</v>
      </c>
      <c r="I24" s="511">
        <v>0</v>
      </c>
      <c r="J24" s="573">
        <v>0</v>
      </c>
    </row>
    <row r="25" spans="1:10" ht="93.75" x14ac:dyDescent="0.2">
      <c r="A25" s="572" t="s">
        <v>400</v>
      </c>
      <c r="B25" s="509" t="s">
        <v>401</v>
      </c>
      <c r="C25" s="509" t="s">
        <v>402</v>
      </c>
      <c r="D25" s="510" t="s">
        <v>403</v>
      </c>
      <c r="E25" s="510" t="s">
        <v>552</v>
      </c>
      <c r="F25" s="510" t="s">
        <v>708</v>
      </c>
      <c r="G25" s="511">
        <v>177516</v>
      </c>
      <c r="H25" s="511">
        <v>177516</v>
      </c>
      <c r="I25" s="511">
        <v>0</v>
      </c>
      <c r="J25" s="573">
        <v>0</v>
      </c>
    </row>
    <row r="26" spans="1:10" ht="56.25" x14ac:dyDescent="0.2">
      <c r="A26" s="572" t="s">
        <v>408</v>
      </c>
      <c r="B26" s="509" t="s">
        <v>409</v>
      </c>
      <c r="C26" s="509" t="s">
        <v>410</v>
      </c>
      <c r="D26" s="510" t="s">
        <v>411</v>
      </c>
      <c r="E26" s="510" t="s">
        <v>553</v>
      </c>
      <c r="F26" s="510" t="s">
        <v>554</v>
      </c>
      <c r="G26" s="511">
        <v>11945766</v>
      </c>
      <c r="H26" s="511">
        <v>11945766</v>
      </c>
      <c r="I26" s="511">
        <v>0</v>
      </c>
      <c r="J26" s="573">
        <v>0</v>
      </c>
    </row>
    <row r="27" spans="1:10" ht="113.25" thickBot="1" x14ac:dyDescent="0.25">
      <c r="A27" s="583" t="s">
        <v>412</v>
      </c>
      <c r="B27" s="584" t="s">
        <v>413</v>
      </c>
      <c r="C27" s="584" t="s">
        <v>414</v>
      </c>
      <c r="D27" s="585" t="s">
        <v>415</v>
      </c>
      <c r="E27" s="585" t="s">
        <v>555</v>
      </c>
      <c r="F27" s="585" t="s">
        <v>556</v>
      </c>
      <c r="G27" s="587">
        <v>4139627</v>
      </c>
      <c r="H27" s="587">
        <v>4139627</v>
      </c>
      <c r="I27" s="587">
        <v>0</v>
      </c>
      <c r="J27" s="588">
        <v>0</v>
      </c>
    </row>
    <row r="28" spans="1:10" ht="75.75" thickBot="1" x14ac:dyDescent="0.25">
      <c r="A28" s="566" t="s">
        <v>16</v>
      </c>
      <c r="B28" s="567" t="s">
        <v>6</v>
      </c>
      <c r="C28" s="567" t="s">
        <v>6</v>
      </c>
      <c r="D28" s="582" t="s">
        <v>672</v>
      </c>
      <c r="E28" s="582" t="s">
        <v>6</v>
      </c>
      <c r="F28" s="582" t="s">
        <v>6</v>
      </c>
      <c r="G28" s="569">
        <f>G29</f>
        <v>8836283</v>
      </c>
      <c r="H28" s="569">
        <f>H29</f>
        <v>8836283</v>
      </c>
      <c r="I28" s="569">
        <f t="shared" ref="I28:J28" si="1">I29</f>
        <v>0</v>
      </c>
      <c r="J28" s="570">
        <f t="shared" si="1"/>
        <v>0</v>
      </c>
    </row>
    <row r="29" spans="1:10" ht="75" x14ac:dyDescent="0.2">
      <c r="A29" s="577" t="s">
        <v>17</v>
      </c>
      <c r="B29" s="578" t="s">
        <v>6</v>
      </c>
      <c r="C29" s="578" t="s">
        <v>6</v>
      </c>
      <c r="D29" s="579" t="s">
        <v>672</v>
      </c>
      <c r="E29" s="579" t="s">
        <v>6</v>
      </c>
      <c r="F29" s="579" t="s">
        <v>6</v>
      </c>
      <c r="G29" s="580">
        <f>G30+G31+G32+G33+G34+G35+G36+G37</f>
        <v>8836283</v>
      </c>
      <c r="H29" s="580">
        <f>H30+H31+H32+H33+H34+H35+H36+H37</f>
        <v>8836283</v>
      </c>
      <c r="I29" s="580">
        <f t="shared" ref="I29:J29" si="2">I30+I31+I32+I33+I34+I35+I36+I37</f>
        <v>0</v>
      </c>
      <c r="J29" s="581">
        <f t="shared" si="2"/>
        <v>0</v>
      </c>
    </row>
    <row r="30" spans="1:10" ht="93.75" x14ac:dyDescent="0.2">
      <c r="A30" s="571" t="s">
        <v>19</v>
      </c>
      <c r="B30" s="503" t="s">
        <v>20</v>
      </c>
      <c r="C30" s="503" t="s">
        <v>21</v>
      </c>
      <c r="D30" s="504" t="s">
        <v>22</v>
      </c>
      <c r="E30" s="504" t="s">
        <v>557</v>
      </c>
      <c r="F30" s="504" t="s">
        <v>559</v>
      </c>
      <c r="G30" s="505">
        <v>855358</v>
      </c>
      <c r="H30" s="505">
        <v>855358</v>
      </c>
      <c r="I30" s="505">
        <v>0</v>
      </c>
      <c r="J30" s="574">
        <v>0</v>
      </c>
    </row>
    <row r="31" spans="1:10" ht="93.75" x14ac:dyDescent="0.2">
      <c r="A31" s="571" t="s">
        <v>418</v>
      </c>
      <c r="B31" s="503" t="s">
        <v>219</v>
      </c>
      <c r="C31" s="503" t="s">
        <v>220</v>
      </c>
      <c r="D31" s="504" t="s">
        <v>221</v>
      </c>
      <c r="E31" s="504" t="s">
        <v>558</v>
      </c>
      <c r="F31" s="504" t="s">
        <v>559</v>
      </c>
      <c r="G31" s="505">
        <v>6677166</v>
      </c>
      <c r="H31" s="505">
        <v>6677166</v>
      </c>
      <c r="I31" s="505">
        <v>0</v>
      </c>
      <c r="J31" s="574">
        <v>0</v>
      </c>
    </row>
    <row r="32" spans="1:10" ht="93.75" x14ac:dyDescent="0.2">
      <c r="A32" s="571" t="s">
        <v>419</v>
      </c>
      <c r="B32" s="503" t="s">
        <v>420</v>
      </c>
      <c r="C32" s="503" t="s">
        <v>210</v>
      </c>
      <c r="D32" s="504" t="s">
        <v>421</v>
      </c>
      <c r="E32" s="504" t="s">
        <v>557</v>
      </c>
      <c r="F32" s="504" t="s">
        <v>560</v>
      </c>
      <c r="G32" s="505">
        <v>33661</v>
      </c>
      <c r="H32" s="505">
        <v>33661</v>
      </c>
      <c r="I32" s="505">
        <v>0</v>
      </c>
      <c r="J32" s="574">
        <v>0</v>
      </c>
    </row>
    <row r="33" spans="1:10" ht="93.75" x14ac:dyDescent="0.2">
      <c r="A33" s="571" t="s">
        <v>425</v>
      </c>
      <c r="B33" s="503" t="s">
        <v>426</v>
      </c>
      <c r="C33" s="503" t="s">
        <v>23</v>
      </c>
      <c r="D33" s="504" t="s">
        <v>427</v>
      </c>
      <c r="E33" s="504" t="s">
        <v>557</v>
      </c>
      <c r="F33" s="504" t="s">
        <v>561</v>
      </c>
      <c r="G33" s="505">
        <v>38708</v>
      </c>
      <c r="H33" s="505">
        <v>38708</v>
      </c>
      <c r="I33" s="505">
        <v>0</v>
      </c>
      <c r="J33" s="574">
        <v>0</v>
      </c>
    </row>
    <row r="34" spans="1:10" ht="93.75" x14ac:dyDescent="0.2">
      <c r="A34" s="571" t="s">
        <v>428</v>
      </c>
      <c r="B34" s="503" t="s">
        <v>429</v>
      </c>
      <c r="C34" s="503" t="s">
        <v>23</v>
      </c>
      <c r="D34" s="504" t="s">
        <v>430</v>
      </c>
      <c r="E34" s="504" t="s">
        <v>557</v>
      </c>
      <c r="F34" s="504" t="s">
        <v>562</v>
      </c>
      <c r="G34" s="505">
        <v>7070</v>
      </c>
      <c r="H34" s="505">
        <v>7070</v>
      </c>
      <c r="I34" s="505">
        <v>0</v>
      </c>
      <c r="J34" s="574">
        <v>0</v>
      </c>
    </row>
    <row r="35" spans="1:10" ht="93.75" x14ac:dyDescent="0.2">
      <c r="A35" s="571" t="s">
        <v>431</v>
      </c>
      <c r="B35" s="503" t="s">
        <v>432</v>
      </c>
      <c r="C35" s="503" t="s">
        <v>23</v>
      </c>
      <c r="D35" s="504" t="s">
        <v>433</v>
      </c>
      <c r="E35" s="504" t="s">
        <v>650</v>
      </c>
      <c r="F35" s="504" t="s">
        <v>563</v>
      </c>
      <c r="G35" s="505">
        <v>6921</v>
      </c>
      <c r="H35" s="505">
        <v>6921</v>
      </c>
      <c r="I35" s="505">
        <v>0</v>
      </c>
      <c r="J35" s="574">
        <v>0</v>
      </c>
    </row>
    <row r="36" spans="1:10" ht="56.25" x14ac:dyDescent="0.2">
      <c r="A36" s="571" t="s">
        <v>431</v>
      </c>
      <c r="B36" s="503" t="s">
        <v>432</v>
      </c>
      <c r="C36" s="503" t="s">
        <v>23</v>
      </c>
      <c r="D36" s="504" t="s">
        <v>433</v>
      </c>
      <c r="E36" s="504" t="s">
        <v>649</v>
      </c>
      <c r="F36" s="504" t="s">
        <v>648</v>
      </c>
      <c r="G36" s="505">
        <v>49008</v>
      </c>
      <c r="H36" s="505">
        <v>49008</v>
      </c>
      <c r="I36" s="505">
        <v>0</v>
      </c>
      <c r="J36" s="574">
        <v>0</v>
      </c>
    </row>
    <row r="37" spans="1:10" ht="150.75" thickBot="1" x14ac:dyDescent="0.25">
      <c r="A37" s="575" t="s">
        <v>434</v>
      </c>
      <c r="B37" s="563" t="s">
        <v>435</v>
      </c>
      <c r="C37" s="563" t="s">
        <v>436</v>
      </c>
      <c r="D37" s="564" t="s">
        <v>437</v>
      </c>
      <c r="E37" s="564" t="s">
        <v>564</v>
      </c>
      <c r="F37" s="564" t="s">
        <v>565</v>
      </c>
      <c r="G37" s="565">
        <v>1168391</v>
      </c>
      <c r="H37" s="565">
        <v>1168391</v>
      </c>
      <c r="I37" s="565">
        <v>0</v>
      </c>
      <c r="J37" s="576">
        <v>0</v>
      </c>
    </row>
    <row r="38" spans="1:10" ht="75.75" thickBot="1" x14ac:dyDescent="0.25">
      <c r="A38" s="566" t="s">
        <v>24</v>
      </c>
      <c r="B38" s="567" t="s">
        <v>6</v>
      </c>
      <c r="C38" s="567" t="s">
        <v>6</v>
      </c>
      <c r="D38" s="582" t="s">
        <v>129</v>
      </c>
      <c r="E38" s="582" t="s">
        <v>6</v>
      </c>
      <c r="F38" s="582" t="s">
        <v>6</v>
      </c>
      <c r="G38" s="569">
        <f>G39</f>
        <v>26064705</v>
      </c>
      <c r="H38" s="569">
        <f t="shared" ref="H38:J38" si="3">H39</f>
        <v>26064705</v>
      </c>
      <c r="I38" s="569">
        <f t="shared" si="3"/>
        <v>0</v>
      </c>
      <c r="J38" s="570">
        <f t="shared" si="3"/>
        <v>0</v>
      </c>
    </row>
    <row r="39" spans="1:10" ht="75" x14ac:dyDescent="0.2">
      <c r="A39" s="577" t="s">
        <v>25</v>
      </c>
      <c r="B39" s="578" t="s">
        <v>6</v>
      </c>
      <c r="C39" s="578" t="s">
        <v>6</v>
      </c>
      <c r="D39" s="579" t="s">
        <v>129</v>
      </c>
      <c r="E39" s="579" t="s">
        <v>6</v>
      </c>
      <c r="F39" s="579" t="s">
        <v>6</v>
      </c>
      <c r="G39" s="580">
        <f>G40+G41+G42+G43+G44+G45</f>
        <v>26064705</v>
      </c>
      <c r="H39" s="580">
        <f>H40+H41+H42+H43+H44+H45</f>
        <v>26064705</v>
      </c>
      <c r="I39" s="580">
        <f t="shared" ref="I39:J39" si="4">I40+I41+I42</f>
        <v>0</v>
      </c>
      <c r="J39" s="581">
        <f t="shared" si="4"/>
        <v>0</v>
      </c>
    </row>
    <row r="40" spans="1:10" ht="93.75" x14ac:dyDescent="0.2">
      <c r="A40" s="572" t="s">
        <v>104</v>
      </c>
      <c r="B40" s="509" t="s">
        <v>105</v>
      </c>
      <c r="C40" s="509" t="s">
        <v>20</v>
      </c>
      <c r="D40" s="510" t="s">
        <v>106</v>
      </c>
      <c r="E40" s="510" t="s">
        <v>673</v>
      </c>
      <c r="F40" s="510" t="s">
        <v>566</v>
      </c>
      <c r="G40" s="511">
        <v>17943</v>
      </c>
      <c r="H40" s="511">
        <v>17943</v>
      </c>
      <c r="I40" s="511">
        <v>0</v>
      </c>
      <c r="J40" s="573">
        <v>0</v>
      </c>
    </row>
    <row r="41" spans="1:10" ht="112.5" x14ac:dyDescent="0.2">
      <c r="A41" s="572" t="s">
        <v>196</v>
      </c>
      <c r="B41" s="509" t="s">
        <v>441</v>
      </c>
      <c r="C41" s="509" t="s">
        <v>442</v>
      </c>
      <c r="D41" s="510" t="s">
        <v>197</v>
      </c>
      <c r="E41" s="510" t="s">
        <v>567</v>
      </c>
      <c r="F41" s="510" t="s">
        <v>568</v>
      </c>
      <c r="G41" s="511">
        <v>63800</v>
      </c>
      <c r="H41" s="511">
        <v>63800</v>
      </c>
      <c r="I41" s="511">
        <v>0</v>
      </c>
      <c r="J41" s="573">
        <v>0</v>
      </c>
    </row>
    <row r="42" spans="1:10" ht="93.75" x14ac:dyDescent="0.2">
      <c r="A42" s="572" t="s">
        <v>443</v>
      </c>
      <c r="B42" s="509" t="s">
        <v>444</v>
      </c>
      <c r="C42" s="509" t="s">
        <v>442</v>
      </c>
      <c r="D42" s="510" t="s">
        <v>445</v>
      </c>
      <c r="E42" s="510" t="s">
        <v>656</v>
      </c>
      <c r="F42" s="510" t="s">
        <v>709</v>
      </c>
      <c r="G42" s="511">
        <f>H42</f>
        <v>22801900</v>
      </c>
      <c r="H42" s="511">
        <v>22801900</v>
      </c>
      <c r="I42" s="511">
        <v>0</v>
      </c>
      <c r="J42" s="573">
        <v>0</v>
      </c>
    </row>
    <row r="43" spans="1:10" ht="131.25" x14ac:dyDescent="0.2">
      <c r="A43" s="572" t="s">
        <v>443</v>
      </c>
      <c r="B43" s="509" t="s">
        <v>444</v>
      </c>
      <c r="C43" s="509" t="s">
        <v>442</v>
      </c>
      <c r="D43" s="510" t="s">
        <v>445</v>
      </c>
      <c r="E43" s="510" t="s">
        <v>657</v>
      </c>
      <c r="F43" s="510" t="s">
        <v>658</v>
      </c>
      <c r="G43" s="511">
        <f>H43</f>
        <v>3000000</v>
      </c>
      <c r="H43" s="511">
        <v>3000000</v>
      </c>
      <c r="I43" s="511"/>
      <c r="J43" s="573"/>
    </row>
    <row r="44" spans="1:10" ht="93.75" x14ac:dyDescent="0.2">
      <c r="A44" s="572" t="s">
        <v>443</v>
      </c>
      <c r="B44" s="509" t="s">
        <v>444</v>
      </c>
      <c r="C44" s="509" t="s">
        <v>442</v>
      </c>
      <c r="D44" s="510" t="s">
        <v>445</v>
      </c>
      <c r="E44" s="510" t="s">
        <v>659</v>
      </c>
      <c r="F44" s="510" t="s">
        <v>710</v>
      </c>
      <c r="G44" s="511">
        <f>H44</f>
        <v>97200</v>
      </c>
      <c r="H44" s="511">
        <v>97200</v>
      </c>
      <c r="I44" s="511"/>
      <c r="J44" s="573"/>
    </row>
    <row r="45" spans="1:10" ht="113.25" thickBot="1" x14ac:dyDescent="0.25">
      <c r="A45" s="583" t="s">
        <v>443</v>
      </c>
      <c r="B45" s="584" t="s">
        <v>444</v>
      </c>
      <c r="C45" s="584" t="s">
        <v>442</v>
      </c>
      <c r="D45" s="585" t="s">
        <v>445</v>
      </c>
      <c r="E45" s="585" t="s">
        <v>660</v>
      </c>
      <c r="F45" s="585" t="s">
        <v>661</v>
      </c>
      <c r="G45" s="587">
        <f>H45</f>
        <v>83862</v>
      </c>
      <c r="H45" s="587">
        <v>83862</v>
      </c>
      <c r="I45" s="587"/>
      <c r="J45" s="588"/>
    </row>
    <row r="46" spans="1:10" ht="75.75" thickBot="1" x14ac:dyDescent="0.25">
      <c r="A46" s="566" t="s">
        <v>26</v>
      </c>
      <c r="B46" s="567" t="s">
        <v>6</v>
      </c>
      <c r="C46" s="567" t="s">
        <v>6</v>
      </c>
      <c r="D46" s="582" t="s">
        <v>130</v>
      </c>
      <c r="E46" s="582" t="s">
        <v>6</v>
      </c>
      <c r="F46" s="582" t="s">
        <v>6</v>
      </c>
      <c r="G46" s="569">
        <f>G47</f>
        <v>100000</v>
      </c>
      <c r="H46" s="569">
        <f t="shared" ref="H46:J46" si="5">H47</f>
        <v>100000</v>
      </c>
      <c r="I46" s="569">
        <f t="shared" si="5"/>
        <v>0</v>
      </c>
      <c r="J46" s="570">
        <f t="shared" si="5"/>
        <v>0</v>
      </c>
    </row>
    <row r="47" spans="1:10" ht="75" x14ac:dyDescent="0.2">
      <c r="A47" s="577" t="s">
        <v>27</v>
      </c>
      <c r="B47" s="578" t="s">
        <v>6</v>
      </c>
      <c r="C47" s="578" t="s">
        <v>6</v>
      </c>
      <c r="D47" s="579" t="s">
        <v>130</v>
      </c>
      <c r="E47" s="579" t="s">
        <v>6</v>
      </c>
      <c r="F47" s="579" t="s">
        <v>6</v>
      </c>
      <c r="G47" s="580">
        <f>G48</f>
        <v>100000</v>
      </c>
      <c r="H47" s="580">
        <f t="shared" ref="H47:J47" si="6">H48</f>
        <v>100000</v>
      </c>
      <c r="I47" s="580">
        <f t="shared" si="6"/>
        <v>0</v>
      </c>
      <c r="J47" s="581">
        <f t="shared" si="6"/>
        <v>0</v>
      </c>
    </row>
    <row r="48" spans="1:10" ht="94.5" thickBot="1" x14ac:dyDescent="0.25">
      <c r="A48" s="575" t="s">
        <v>447</v>
      </c>
      <c r="B48" s="563" t="s">
        <v>448</v>
      </c>
      <c r="C48" s="563" t="s">
        <v>436</v>
      </c>
      <c r="D48" s="564" t="s">
        <v>449</v>
      </c>
      <c r="E48" s="564" t="s">
        <v>569</v>
      </c>
      <c r="F48" s="564" t="s">
        <v>570</v>
      </c>
      <c r="G48" s="565">
        <v>100000</v>
      </c>
      <c r="H48" s="565">
        <v>100000</v>
      </c>
      <c r="I48" s="565">
        <v>0</v>
      </c>
      <c r="J48" s="576">
        <v>0</v>
      </c>
    </row>
    <row r="49" spans="1:10" ht="94.5" thickBot="1" x14ac:dyDescent="0.25">
      <c r="A49" s="566" t="s">
        <v>28</v>
      </c>
      <c r="B49" s="567" t="s">
        <v>6</v>
      </c>
      <c r="C49" s="567" t="s">
        <v>6</v>
      </c>
      <c r="D49" s="582" t="s">
        <v>131</v>
      </c>
      <c r="E49" s="582" t="s">
        <v>6</v>
      </c>
      <c r="F49" s="582" t="s">
        <v>6</v>
      </c>
      <c r="G49" s="569">
        <f>G50</f>
        <v>42994850</v>
      </c>
      <c r="H49" s="569">
        <f t="shared" ref="H49:J49" si="7">H50</f>
        <v>42994850</v>
      </c>
      <c r="I49" s="569">
        <f t="shared" si="7"/>
        <v>0</v>
      </c>
      <c r="J49" s="570">
        <f t="shared" si="7"/>
        <v>0</v>
      </c>
    </row>
    <row r="50" spans="1:10" ht="93.75" x14ac:dyDescent="0.2">
      <c r="A50" s="577" t="s">
        <v>29</v>
      </c>
      <c r="B50" s="578" t="s">
        <v>6</v>
      </c>
      <c r="C50" s="578" t="s">
        <v>6</v>
      </c>
      <c r="D50" s="579" t="s">
        <v>131</v>
      </c>
      <c r="E50" s="579" t="s">
        <v>6</v>
      </c>
      <c r="F50" s="579" t="s">
        <v>6</v>
      </c>
      <c r="G50" s="580">
        <f>G51+G52+G53+G54+G55+G56+G57+G58+G59+G60+G61+G62</f>
        <v>42994850</v>
      </c>
      <c r="H50" s="580">
        <f>H51+H52+H53+H54+H55+H56+H57+H58+H59+H60+H61+H62</f>
        <v>42994850</v>
      </c>
      <c r="I50" s="580">
        <v>0</v>
      </c>
      <c r="J50" s="581">
        <v>0</v>
      </c>
    </row>
    <row r="51" spans="1:10" ht="93.75" x14ac:dyDescent="0.2">
      <c r="A51" s="571" t="s">
        <v>451</v>
      </c>
      <c r="B51" s="503" t="s">
        <v>452</v>
      </c>
      <c r="C51" s="503" t="s">
        <v>210</v>
      </c>
      <c r="D51" s="504" t="s">
        <v>198</v>
      </c>
      <c r="E51" s="504" t="s">
        <v>571</v>
      </c>
      <c r="F51" s="504" t="s">
        <v>674</v>
      </c>
      <c r="G51" s="505">
        <v>35200</v>
      </c>
      <c r="H51" s="505">
        <v>35200</v>
      </c>
      <c r="I51" s="505">
        <v>0</v>
      </c>
      <c r="J51" s="574">
        <v>0</v>
      </c>
    </row>
    <row r="52" spans="1:10" ht="93.75" x14ac:dyDescent="0.2">
      <c r="A52" s="571" t="s">
        <v>453</v>
      </c>
      <c r="B52" s="503" t="s">
        <v>454</v>
      </c>
      <c r="C52" s="503" t="s">
        <v>436</v>
      </c>
      <c r="D52" s="504" t="s">
        <v>455</v>
      </c>
      <c r="E52" s="504" t="s">
        <v>567</v>
      </c>
      <c r="F52" s="504" t="s">
        <v>711</v>
      </c>
      <c r="G52" s="505">
        <v>336762</v>
      </c>
      <c r="H52" s="505">
        <v>336762</v>
      </c>
      <c r="I52" s="505">
        <v>0</v>
      </c>
      <c r="J52" s="574">
        <v>0</v>
      </c>
    </row>
    <row r="53" spans="1:10" ht="93.75" x14ac:dyDescent="0.2">
      <c r="A53" s="571" t="s">
        <v>453</v>
      </c>
      <c r="B53" s="503" t="s">
        <v>454</v>
      </c>
      <c r="C53" s="503" t="s">
        <v>436</v>
      </c>
      <c r="D53" s="504" t="s">
        <v>455</v>
      </c>
      <c r="E53" s="504" t="s">
        <v>649</v>
      </c>
      <c r="F53" s="504" t="s">
        <v>648</v>
      </c>
      <c r="G53" s="505">
        <v>32970</v>
      </c>
      <c r="H53" s="505">
        <v>32970</v>
      </c>
      <c r="I53" s="505">
        <v>0</v>
      </c>
      <c r="J53" s="574">
        <v>0</v>
      </c>
    </row>
    <row r="54" spans="1:10" ht="93.75" x14ac:dyDescent="0.2">
      <c r="A54" s="571" t="s">
        <v>30</v>
      </c>
      <c r="B54" s="503" t="s">
        <v>31</v>
      </c>
      <c r="C54" s="503" t="s">
        <v>32</v>
      </c>
      <c r="D54" s="504" t="s">
        <v>33</v>
      </c>
      <c r="E54" s="504" t="s">
        <v>571</v>
      </c>
      <c r="F54" s="504" t="s">
        <v>572</v>
      </c>
      <c r="G54" s="505">
        <v>9000</v>
      </c>
      <c r="H54" s="505">
        <v>9000</v>
      </c>
      <c r="I54" s="505">
        <v>0</v>
      </c>
      <c r="J54" s="574">
        <v>0</v>
      </c>
    </row>
    <row r="55" spans="1:10" ht="93.75" x14ac:dyDescent="0.2">
      <c r="A55" s="571" t="s">
        <v>34</v>
      </c>
      <c r="B55" s="503" t="s">
        <v>35</v>
      </c>
      <c r="C55" s="503" t="s">
        <v>32</v>
      </c>
      <c r="D55" s="504" t="s">
        <v>36</v>
      </c>
      <c r="E55" s="504" t="s">
        <v>573</v>
      </c>
      <c r="F55" s="504" t="s">
        <v>574</v>
      </c>
      <c r="G55" s="505">
        <v>3000</v>
      </c>
      <c r="H55" s="505">
        <v>3000</v>
      </c>
      <c r="I55" s="505">
        <v>0</v>
      </c>
      <c r="J55" s="574">
        <v>0</v>
      </c>
    </row>
    <row r="56" spans="1:10" ht="93.75" x14ac:dyDescent="0.2">
      <c r="A56" s="571" t="s">
        <v>456</v>
      </c>
      <c r="B56" s="503" t="s">
        <v>457</v>
      </c>
      <c r="C56" s="503" t="s">
        <v>211</v>
      </c>
      <c r="D56" s="504" t="s">
        <v>199</v>
      </c>
      <c r="E56" s="504" t="s">
        <v>573</v>
      </c>
      <c r="F56" s="504" t="s">
        <v>574</v>
      </c>
      <c r="G56" s="505">
        <v>40000</v>
      </c>
      <c r="H56" s="505">
        <v>40000</v>
      </c>
      <c r="I56" s="505">
        <v>0</v>
      </c>
      <c r="J56" s="574">
        <v>0</v>
      </c>
    </row>
    <row r="57" spans="1:10" ht="93.75" x14ac:dyDescent="0.2">
      <c r="A57" s="571" t="s">
        <v>460</v>
      </c>
      <c r="B57" s="503" t="s">
        <v>461</v>
      </c>
      <c r="C57" s="503" t="s">
        <v>212</v>
      </c>
      <c r="D57" s="504" t="s">
        <v>462</v>
      </c>
      <c r="E57" s="504" t="s">
        <v>573</v>
      </c>
      <c r="F57" s="504" t="s">
        <v>575</v>
      </c>
      <c r="G57" s="505">
        <v>329000</v>
      </c>
      <c r="H57" s="505">
        <v>329000</v>
      </c>
      <c r="I57" s="505">
        <v>0</v>
      </c>
      <c r="J57" s="574">
        <v>0</v>
      </c>
    </row>
    <row r="58" spans="1:10" ht="93.75" x14ac:dyDescent="0.2">
      <c r="A58" s="571" t="s">
        <v>463</v>
      </c>
      <c r="B58" s="503" t="s">
        <v>464</v>
      </c>
      <c r="C58" s="503" t="s">
        <v>465</v>
      </c>
      <c r="D58" s="504" t="s">
        <v>466</v>
      </c>
      <c r="E58" s="504" t="s">
        <v>576</v>
      </c>
      <c r="F58" s="504" t="s">
        <v>577</v>
      </c>
      <c r="G58" s="505">
        <v>100000</v>
      </c>
      <c r="H58" s="505">
        <v>100000</v>
      </c>
      <c r="I58" s="505">
        <v>0</v>
      </c>
      <c r="J58" s="574">
        <v>0</v>
      </c>
    </row>
    <row r="59" spans="1:10" ht="93.75" x14ac:dyDescent="0.2">
      <c r="A59" s="571" t="s">
        <v>467</v>
      </c>
      <c r="B59" s="503" t="s">
        <v>468</v>
      </c>
      <c r="C59" s="503" t="s">
        <v>465</v>
      </c>
      <c r="D59" s="504" t="s">
        <v>469</v>
      </c>
      <c r="E59" s="504" t="s">
        <v>576</v>
      </c>
      <c r="F59" s="504" t="s">
        <v>578</v>
      </c>
      <c r="G59" s="505">
        <v>3315744</v>
      </c>
      <c r="H59" s="505">
        <v>3315744</v>
      </c>
      <c r="I59" s="505">
        <v>0</v>
      </c>
      <c r="J59" s="574">
        <v>0</v>
      </c>
    </row>
    <row r="60" spans="1:10" ht="93.75" x14ac:dyDescent="0.2">
      <c r="A60" s="571" t="s">
        <v>470</v>
      </c>
      <c r="B60" s="503" t="s">
        <v>471</v>
      </c>
      <c r="C60" s="503" t="s">
        <v>465</v>
      </c>
      <c r="D60" s="504" t="s">
        <v>472</v>
      </c>
      <c r="E60" s="504" t="s">
        <v>579</v>
      </c>
      <c r="F60" s="504" t="s">
        <v>578</v>
      </c>
      <c r="G60" s="505">
        <v>36452533</v>
      </c>
      <c r="H60" s="505">
        <v>36452533</v>
      </c>
      <c r="I60" s="505">
        <v>0</v>
      </c>
      <c r="J60" s="574">
        <v>0</v>
      </c>
    </row>
    <row r="61" spans="1:10" ht="112.5" x14ac:dyDescent="0.2">
      <c r="A61" s="571" t="s">
        <v>473</v>
      </c>
      <c r="B61" s="503" t="s">
        <v>474</v>
      </c>
      <c r="C61" s="503" t="s">
        <v>465</v>
      </c>
      <c r="D61" s="504" t="s">
        <v>475</v>
      </c>
      <c r="E61" s="504" t="s">
        <v>576</v>
      </c>
      <c r="F61" s="504" t="s">
        <v>578</v>
      </c>
      <c r="G61" s="505">
        <v>1662641</v>
      </c>
      <c r="H61" s="505">
        <v>1662641</v>
      </c>
      <c r="I61" s="505">
        <v>0</v>
      </c>
      <c r="J61" s="574">
        <v>0</v>
      </c>
    </row>
    <row r="62" spans="1:10" ht="94.5" thickBot="1" x14ac:dyDescent="0.25">
      <c r="A62" s="575" t="s">
        <v>476</v>
      </c>
      <c r="B62" s="563" t="s">
        <v>477</v>
      </c>
      <c r="C62" s="563" t="s">
        <v>465</v>
      </c>
      <c r="D62" s="564" t="s">
        <v>478</v>
      </c>
      <c r="E62" s="564" t="s">
        <v>576</v>
      </c>
      <c r="F62" s="564" t="s">
        <v>578</v>
      </c>
      <c r="G62" s="565">
        <v>678000</v>
      </c>
      <c r="H62" s="565">
        <v>678000</v>
      </c>
      <c r="I62" s="565">
        <v>0</v>
      </c>
      <c r="J62" s="576">
        <v>0</v>
      </c>
    </row>
    <row r="63" spans="1:10" ht="94.5" thickBot="1" x14ac:dyDescent="0.25">
      <c r="A63" s="566" t="s">
        <v>37</v>
      </c>
      <c r="B63" s="567" t="s">
        <v>6</v>
      </c>
      <c r="C63" s="567" t="s">
        <v>6</v>
      </c>
      <c r="D63" s="582" t="s">
        <v>240</v>
      </c>
      <c r="E63" s="582" t="s">
        <v>6</v>
      </c>
      <c r="F63" s="582" t="s">
        <v>6</v>
      </c>
      <c r="G63" s="569">
        <v>63421968</v>
      </c>
      <c r="H63" s="569">
        <v>57979525</v>
      </c>
      <c r="I63" s="569">
        <v>5442443</v>
      </c>
      <c r="J63" s="570">
        <v>4999043</v>
      </c>
    </row>
    <row r="64" spans="1:10" ht="93.75" x14ac:dyDescent="0.2">
      <c r="A64" s="577" t="s">
        <v>38</v>
      </c>
      <c r="B64" s="578" t="s">
        <v>6</v>
      </c>
      <c r="C64" s="578" t="s">
        <v>6</v>
      </c>
      <c r="D64" s="579" t="s">
        <v>240</v>
      </c>
      <c r="E64" s="579" t="s">
        <v>6</v>
      </c>
      <c r="F64" s="579" t="s">
        <v>6</v>
      </c>
      <c r="G64" s="580">
        <f>G65+G66+G67+G68+G69+G70+G71+G72+G73+G74</f>
        <v>63421968</v>
      </c>
      <c r="H64" s="580">
        <f>H65+H66+H67+H68+H69+H70+H71+H73+H74+H72</f>
        <v>57979525</v>
      </c>
      <c r="I64" s="580">
        <f>I65+I66+I67+I68+I69+I70+I71+I72+I73+I74</f>
        <v>5442443</v>
      </c>
      <c r="J64" s="581">
        <f>J65+J66+J67+J68+J69+J70+J71+J72+J73+J74</f>
        <v>4999043</v>
      </c>
    </row>
    <row r="65" spans="1:10" ht="93.75" x14ac:dyDescent="0.2">
      <c r="A65" s="572" t="s">
        <v>479</v>
      </c>
      <c r="B65" s="509" t="s">
        <v>480</v>
      </c>
      <c r="C65" s="509" t="s">
        <v>481</v>
      </c>
      <c r="D65" s="510" t="s">
        <v>482</v>
      </c>
      <c r="E65" s="510" t="s">
        <v>580</v>
      </c>
      <c r="F65" s="510" t="s">
        <v>581</v>
      </c>
      <c r="G65" s="511">
        <v>10550</v>
      </c>
      <c r="H65" s="511">
        <v>10550</v>
      </c>
      <c r="I65" s="511">
        <v>0</v>
      </c>
      <c r="J65" s="573">
        <v>0</v>
      </c>
    </row>
    <row r="66" spans="1:10" ht="93.75" x14ac:dyDescent="0.2">
      <c r="A66" s="572" t="s">
        <v>483</v>
      </c>
      <c r="B66" s="509" t="s">
        <v>484</v>
      </c>
      <c r="C66" s="509" t="s">
        <v>14</v>
      </c>
      <c r="D66" s="510" t="s">
        <v>485</v>
      </c>
      <c r="E66" s="510" t="s">
        <v>580</v>
      </c>
      <c r="F66" s="510" t="s">
        <v>581</v>
      </c>
      <c r="G66" s="511">
        <v>1526996</v>
      </c>
      <c r="H66" s="511">
        <v>1526996</v>
      </c>
      <c r="I66" s="511">
        <v>0</v>
      </c>
      <c r="J66" s="573">
        <v>0</v>
      </c>
    </row>
    <row r="67" spans="1:10" ht="93.75" x14ac:dyDescent="0.2">
      <c r="A67" s="572" t="s">
        <v>133</v>
      </c>
      <c r="B67" s="509" t="s">
        <v>134</v>
      </c>
      <c r="C67" s="509" t="s">
        <v>14</v>
      </c>
      <c r="D67" s="510" t="s">
        <v>122</v>
      </c>
      <c r="E67" s="510" t="s">
        <v>712</v>
      </c>
      <c r="F67" s="510" t="s">
        <v>582</v>
      </c>
      <c r="G67" s="511">
        <v>4264354</v>
      </c>
      <c r="H67" s="511">
        <v>0</v>
      </c>
      <c r="I67" s="511">
        <v>4264354</v>
      </c>
      <c r="J67" s="573">
        <v>4264354</v>
      </c>
    </row>
    <row r="68" spans="1:10" ht="93.75" x14ac:dyDescent="0.2">
      <c r="A68" s="572" t="s">
        <v>39</v>
      </c>
      <c r="B68" s="509" t="s">
        <v>13</v>
      </c>
      <c r="C68" s="509" t="s">
        <v>14</v>
      </c>
      <c r="D68" s="510" t="s">
        <v>15</v>
      </c>
      <c r="E68" s="510" t="s">
        <v>580</v>
      </c>
      <c r="F68" s="510" t="s">
        <v>714</v>
      </c>
      <c r="G68" s="511">
        <f>H68+I68</f>
        <v>52740236</v>
      </c>
      <c r="H68" s="511">
        <v>52005547</v>
      </c>
      <c r="I68" s="511">
        <v>734689</v>
      </c>
      <c r="J68" s="573">
        <v>734689</v>
      </c>
    </row>
    <row r="69" spans="1:10" ht="93.75" x14ac:dyDescent="0.2">
      <c r="A69" s="572" t="s">
        <v>39</v>
      </c>
      <c r="B69" s="509" t="s">
        <v>13</v>
      </c>
      <c r="C69" s="509" t="s">
        <v>14</v>
      </c>
      <c r="D69" s="510" t="s">
        <v>15</v>
      </c>
      <c r="E69" s="510" t="s">
        <v>662</v>
      </c>
      <c r="F69" s="510" t="s">
        <v>715</v>
      </c>
      <c r="G69" s="511">
        <f>H69</f>
        <v>232737</v>
      </c>
      <c r="H69" s="511">
        <v>232737</v>
      </c>
      <c r="I69" s="511"/>
      <c r="J69" s="573"/>
    </row>
    <row r="70" spans="1:10" ht="93.75" x14ac:dyDescent="0.2">
      <c r="A70" s="572" t="s">
        <v>39</v>
      </c>
      <c r="B70" s="509" t="s">
        <v>13</v>
      </c>
      <c r="C70" s="509" t="s">
        <v>14</v>
      </c>
      <c r="D70" s="510" t="s">
        <v>15</v>
      </c>
      <c r="E70" s="510" t="s">
        <v>663</v>
      </c>
      <c r="F70" s="510" t="s">
        <v>716</v>
      </c>
      <c r="G70" s="511">
        <f>H70</f>
        <v>893348</v>
      </c>
      <c r="H70" s="511">
        <v>893348</v>
      </c>
      <c r="I70" s="511"/>
      <c r="J70" s="573"/>
    </row>
    <row r="71" spans="1:10" ht="93.75" x14ac:dyDescent="0.2">
      <c r="A71" s="572" t="s">
        <v>486</v>
      </c>
      <c r="B71" s="509" t="s">
        <v>40</v>
      </c>
      <c r="C71" s="509" t="s">
        <v>41</v>
      </c>
      <c r="D71" s="510" t="s">
        <v>42</v>
      </c>
      <c r="E71" s="510" t="s">
        <v>580</v>
      </c>
      <c r="F71" s="510" t="s">
        <v>583</v>
      </c>
      <c r="G71" s="511">
        <v>2982420</v>
      </c>
      <c r="H71" s="511">
        <v>2982420</v>
      </c>
      <c r="I71" s="511">
        <v>0</v>
      </c>
      <c r="J71" s="573">
        <v>0</v>
      </c>
    </row>
    <row r="72" spans="1:10" ht="93.75" x14ac:dyDescent="0.2">
      <c r="A72" s="572" t="s">
        <v>487</v>
      </c>
      <c r="B72" s="509" t="s">
        <v>488</v>
      </c>
      <c r="C72" s="509" t="s">
        <v>489</v>
      </c>
      <c r="D72" s="510" t="s">
        <v>490</v>
      </c>
      <c r="E72" s="512" t="s">
        <v>676</v>
      </c>
      <c r="F72" s="512" t="s">
        <v>664</v>
      </c>
      <c r="G72" s="513">
        <v>327927</v>
      </c>
      <c r="H72" s="513">
        <v>327927</v>
      </c>
      <c r="I72" s="511">
        <v>0</v>
      </c>
      <c r="J72" s="573">
        <v>0</v>
      </c>
    </row>
    <row r="73" spans="1:10" ht="93.75" x14ac:dyDescent="0.2">
      <c r="A73" s="572" t="s">
        <v>43</v>
      </c>
      <c r="B73" s="509" t="s">
        <v>491</v>
      </c>
      <c r="C73" s="509" t="s">
        <v>44</v>
      </c>
      <c r="D73" s="510" t="s">
        <v>45</v>
      </c>
      <c r="E73" s="512" t="s">
        <v>665</v>
      </c>
      <c r="F73" s="512" t="s">
        <v>666</v>
      </c>
      <c r="G73" s="511">
        <f>I73</f>
        <v>330018</v>
      </c>
      <c r="H73" s="511">
        <v>0</v>
      </c>
      <c r="I73" s="511">
        <v>330018</v>
      </c>
      <c r="J73" s="573">
        <v>0</v>
      </c>
    </row>
    <row r="74" spans="1:10" ht="94.5" thickBot="1" x14ac:dyDescent="0.25">
      <c r="A74" s="583" t="s">
        <v>43</v>
      </c>
      <c r="B74" s="584" t="s">
        <v>491</v>
      </c>
      <c r="C74" s="584" t="s">
        <v>44</v>
      </c>
      <c r="D74" s="585" t="s">
        <v>45</v>
      </c>
      <c r="E74" s="586" t="s">
        <v>587</v>
      </c>
      <c r="F74" s="585" t="s">
        <v>583</v>
      </c>
      <c r="G74" s="587">
        <f>I74</f>
        <v>113382</v>
      </c>
      <c r="H74" s="587"/>
      <c r="I74" s="587">
        <v>113382</v>
      </c>
      <c r="J74" s="588"/>
    </row>
    <row r="75" spans="1:10" ht="75.75" thickBot="1" x14ac:dyDescent="0.25">
      <c r="A75" s="566" t="s">
        <v>46</v>
      </c>
      <c r="B75" s="567" t="s">
        <v>6</v>
      </c>
      <c r="C75" s="567" t="s">
        <v>6</v>
      </c>
      <c r="D75" s="582" t="s">
        <v>241</v>
      </c>
      <c r="E75" s="582" t="s">
        <v>6</v>
      </c>
      <c r="F75" s="582" t="s">
        <v>6</v>
      </c>
      <c r="G75" s="569">
        <v>46898608</v>
      </c>
      <c r="H75" s="569">
        <v>0</v>
      </c>
      <c r="I75" s="569">
        <v>46898608</v>
      </c>
      <c r="J75" s="570">
        <v>46898608</v>
      </c>
    </row>
    <row r="76" spans="1:10" ht="75" x14ac:dyDescent="0.2">
      <c r="A76" s="577" t="s">
        <v>47</v>
      </c>
      <c r="B76" s="578" t="s">
        <v>6</v>
      </c>
      <c r="C76" s="578" t="s">
        <v>6</v>
      </c>
      <c r="D76" s="579" t="s">
        <v>241</v>
      </c>
      <c r="E76" s="579" t="s">
        <v>6</v>
      </c>
      <c r="F76" s="579" t="s">
        <v>6</v>
      </c>
      <c r="G76" s="580">
        <f>G77+G78+G79+G80+G82+G83+G81</f>
        <v>46898608</v>
      </c>
      <c r="H76" s="580">
        <f t="shared" ref="H76" si="8">H77+H78+H79+H80+H82+H83</f>
        <v>0</v>
      </c>
      <c r="I76" s="580">
        <f>I77+I78+I79+I80+I82+I83+I81</f>
        <v>46898608</v>
      </c>
      <c r="J76" s="581">
        <f>J77+J78+J79+J80+J82+J83+J81</f>
        <v>46898608</v>
      </c>
    </row>
    <row r="77" spans="1:10" ht="131.25" x14ac:dyDescent="0.2">
      <c r="A77" s="571" t="s">
        <v>213</v>
      </c>
      <c r="B77" s="503" t="s">
        <v>99</v>
      </c>
      <c r="C77" s="503" t="s">
        <v>8</v>
      </c>
      <c r="D77" s="504" t="s">
        <v>100</v>
      </c>
      <c r="E77" s="504" t="s">
        <v>584</v>
      </c>
      <c r="F77" s="504" t="s">
        <v>585</v>
      </c>
      <c r="G77" s="505">
        <f>5500000-1480000</f>
        <v>4020000</v>
      </c>
      <c r="H77" s="505">
        <v>0</v>
      </c>
      <c r="I77" s="505">
        <f>5500000-1480000</f>
        <v>4020000</v>
      </c>
      <c r="J77" s="574">
        <f>5500000-1480000</f>
        <v>4020000</v>
      </c>
    </row>
    <row r="78" spans="1:10" ht="93.75" x14ac:dyDescent="0.2">
      <c r="A78" s="571" t="s">
        <v>218</v>
      </c>
      <c r="B78" s="503" t="s">
        <v>219</v>
      </c>
      <c r="C78" s="503" t="s">
        <v>220</v>
      </c>
      <c r="D78" s="504" t="s">
        <v>221</v>
      </c>
      <c r="E78" s="504" t="s">
        <v>584</v>
      </c>
      <c r="F78" s="504" t="s">
        <v>586</v>
      </c>
      <c r="G78" s="505">
        <v>4990761</v>
      </c>
      <c r="H78" s="505">
        <v>0</v>
      </c>
      <c r="I78" s="505">
        <v>4990761</v>
      </c>
      <c r="J78" s="574">
        <v>4990761</v>
      </c>
    </row>
    <row r="79" spans="1:10" ht="93.75" x14ac:dyDescent="0.2">
      <c r="A79" s="571" t="s">
        <v>225</v>
      </c>
      <c r="B79" s="503" t="s">
        <v>226</v>
      </c>
      <c r="C79" s="503" t="s">
        <v>14</v>
      </c>
      <c r="D79" s="504" t="s">
        <v>111</v>
      </c>
      <c r="E79" s="504" t="s">
        <v>587</v>
      </c>
      <c r="F79" s="504" t="s">
        <v>588</v>
      </c>
      <c r="G79" s="505">
        <v>3606782</v>
      </c>
      <c r="H79" s="505">
        <v>0</v>
      </c>
      <c r="I79" s="505">
        <v>3606782</v>
      </c>
      <c r="J79" s="574">
        <v>3606782</v>
      </c>
    </row>
    <row r="80" spans="1:10" ht="93.75" x14ac:dyDescent="0.2">
      <c r="A80" s="571" t="s">
        <v>228</v>
      </c>
      <c r="B80" s="503" t="s">
        <v>13</v>
      </c>
      <c r="C80" s="503" t="s">
        <v>14</v>
      </c>
      <c r="D80" s="504" t="s">
        <v>15</v>
      </c>
      <c r="E80" s="504" t="s">
        <v>587</v>
      </c>
      <c r="F80" s="504" t="s">
        <v>588</v>
      </c>
      <c r="G80" s="505">
        <f>11518080+3500000+49800+569300+1480000</f>
        <v>17117180</v>
      </c>
      <c r="H80" s="505">
        <v>0</v>
      </c>
      <c r="I80" s="505">
        <f>G80</f>
        <v>17117180</v>
      </c>
      <c r="J80" s="574">
        <f>I80</f>
        <v>17117180</v>
      </c>
    </row>
    <row r="81" spans="1:10" ht="135" customHeight="1" x14ac:dyDescent="0.2">
      <c r="A81" s="571" t="s">
        <v>228</v>
      </c>
      <c r="B81" s="503" t="s">
        <v>13</v>
      </c>
      <c r="C81" s="503" t="s">
        <v>14</v>
      </c>
      <c r="D81" s="504" t="s">
        <v>15</v>
      </c>
      <c r="E81" s="504" t="s">
        <v>670</v>
      </c>
      <c r="F81" s="504" t="s">
        <v>669</v>
      </c>
      <c r="G81" s="505">
        <v>410000</v>
      </c>
      <c r="H81" s="505">
        <v>0</v>
      </c>
      <c r="I81" s="505">
        <f>G81</f>
        <v>410000</v>
      </c>
      <c r="J81" s="574">
        <f>I81</f>
        <v>410000</v>
      </c>
    </row>
    <row r="82" spans="1:10" ht="93.75" x14ac:dyDescent="0.2">
      <c r="A82" s="571" t="s">
        <v>228</v>
      </c>
      <c r="B82" s="503" t="s">
        <v>13</v>
      </c>
      <c r="C82" s="503" t="s">
        <v>14</v>
      </c>
      <c r="D82" s="504" t="s">
        <v>15</v>
      </c>
      <c r="E82" s="504" t="s">
        <v>584</v>
      </c>
      <c r="F82" s="504" t="s">
        <v>647</v>
      </c>
      <c r="G82" s="505">
        <v>10611228</v>
      </c>
      <c r="H82" s="505">
        <v>0</v>
      </c>
      <c r="I82" s="505">
        <v>10611228</v>
      </c>
      <c r="J82" s="574">
        <v>10611228</v>
      </c>
    </row>
    <row r="83" spans="1:10" ht="94.5" thickBot="1" x14ac:dyDescent="0.25">
      <c r="A83" s="575" t="s">
        <v>138</v>
      </c>
      <c r="B83" s="563" t="s">
        <v>40</v>
      </c>
      <c r="C83" s="563" t="s">
        <v>41</v>
      </c>
      <c r="D83" s="564" t="s">
        <v>42</v>
      </c>
      <c r="E83" s="564" t="s">
        <v>587</v>
      </c>
      <c r="F83" s="564" t="s">
        <v>589</v>
      </c>
      <c r="G83" s="565">
        <v>6142657</v>
      </c>
      <c r="H83" s="565">
        <v>0</v>
      </c>
      <c r="I83" s="565">
        <v>6142657</v>
      </c>
      <c r="J83" s="576">
        <v>6142657</v>
      </c>
    </row>
    <row r="84" spans="1:10" ht="94.5" thickBot="1" x14ac:dyDescent="0.25">
      <c r="A84" s="566" t="s">
        <v>108</v>
      </c>
      <c r="B84" s="567" t="s">
        <v>6</v>
      </c>
      <c r="C84" s="567" t="s">
        <v>6</v>
      </c>
      <c r="D84" s="582" t="s">
        <v>187</v>
      </c>
      <c r="E84" s="582" t="s">
        <v>6</v>
      </c>
      <c r="F84" s="582" t="s">
        <v>6</v>
      </c>
      <c r="G84" s="569">
        <v>1550000</v>
      </c>
      <c r="H84" s="569">
        <v>0</v>
      </c>
      <c r="I84" s="569">
        <v>1550000</v>
      </c>
      <c r="J84" s="570">
        <v>1550000</v>
      </c>
    </row>
    <row r="85" spans="1:10" ht="75" x14ac:dyDescent="0.2">
      <c r="A85" s="577" t="s">
        <v>110</v>
      </c>
      <c r="B85" s="578" t="s">
        <v>6</v>
      </c>
      <c r="C85" s="578" t="s">
        <v>6</v>
      </c>
      <c r="D85" s="579" t="s">
        <v>187</v>
      </c>
      <c r="E85" s="579" t="s">
        <v>6</v>
      </c>
      <c r="F85" s="579" t="s">
        <v>6</v>
      </c>
      <c r="G85" s="580">
        <v>1550000</v>
      </c>
      <c r="H85" s="580">
        <v>0</v>
      </c>
      <c r="I85" s="580">
        <v>1550000</v>
      </c>
      <c r="J85" s="581">
        <v>1550000</v>
      </c>
    </row>
    <row r="86" spans="1:10" ht="94.5" thickBot="1" x14ac:dyDescent="0.25">
      <c r="A86" s="575" t="s">
        <v>143</v>
      </c>
      <c r="B86" s="563" t="s">
        <v>144</v>
      </c>
      <c r="C86" s="563" t="s">
        <v>137</v>
      </c>
      <c r="D86" s="564" t="s">
        <v>142</v>
      </c>
      <c r="E86" s="564" t="s">
        <v>590</v>
      </c>
      <c r="F86" s="564" t="s">
        <v>591</v>
      </c>
      <c r="G86" s="565">
        <v>1550000</v>
      </c>
      <c r="H86" s="565">
        <v>0</v>
      </c>
      <c r="I86" s="565">
        <v>1550000</v>
      </c>
      <c r="J86" s="576">
        <v>1550000</v>
      </c>
    </row>
    <row r="87" spans="1:10" ht="75.75" thickBot="1" x14ac:dyDescent="0.25">
      <c r="A87" s="566" t="s">
        <v>495</v>
      </c>
      <c r="B87" s="567" t="s">
        <v>6</v>
      </c>
      <c r="C87" s="567" t="s">
        <v>6</v>
      </c>
      <c r="D87" s="582" t="s">
        <v>186</v>
      </c>
      <c r="E87" s="582" t="s">
        <v>6</v>
      </c>
      <c r="F87" s="582" t="s">
        <v>6</v>
      </c>
      <c r="G87" s="569">
        <v>6292350</v>
      </c>
      <c r="H87" s="569">
        <v>6292350</v>
      </c>
      <c r="I87" s="569">
        <v>0</v>
      </c>
      <c r="J87" s="570">
        <v>0</v>
      </c>
    </row>
    <row r="88" spans="1:10" ht="75" x14ac:dyDescent="0.2">
      <c r="A88" s="577" t="s">
        <v>497</v>
      </c>
      <c r="B88" s="578" t="s">
        <v>6</v>
      </c>
      <c r="C88" s="578" t="s">
        <v>6</v>
      </c>
      <c r="D88" s="579" t="s">
        <v>186</v>
      </c>
      <c r="E88" s="579" t="s">
        <v>6</v>
      </c>
      <c r="F88" s="579" t="s">
        <v>6</v>
      </c>
      <c r="G88" s="580">
        <v>6292350</v>
      </c>
      <c r="H88" s="580">
        <v>6292350</v>
      </c>
      <c r="I88" s="580">
        <v>0</v>
      </c>
      <c r="J88" s="581">
        <v>0</v>
      </c>
    </row>
    <row r="89" spans="1:10" ht="93.75" x14ac:dyDescent="0.2">
      <c r="A89" s="571" t="s">
        <v>499</v>
      </c>
      <c r="B89" s="503" t="s">
        <v>500</v>
      </c>
      <c r="C89" s="503" t="s">
        <v>501</v>
      </c>
      <c r="D89" s="504" t="s">
        <v>502</v>
      </c>
      <c r="E89" s="504" t="s">
        <v>592</v>
      </c>
      <c r="F89" s="504" t="s">
        <v>593</v>
      </c>
      <c r="G89" s="505">
        <v>6021350</v>
      </c>
      <c r="H89" s="505">
        <v>6021350</v>
      </c>
      <c r="I89" s="505">
        <v>0</v>
      </c>
      <c r="J89" s="574">
        <v>0</v>
      </c>
    </row>
    <row r="90" spans="1:10" ht="94.5" thickBot="1" x14ac:dyDescent="0.25">
      <c r="A90" s="575" t="s">
        <v>503</v>
      </c>
      <c r="B90" s="563" t="s">
        <v>504</v>
      </c>
      <c r="C90" s="563" t="s">
        <v>101</v>
      </c>
      <c r="D90" s="564" t="s">
        <v>505</v>
      </c>
      <c r="E90" s="564" t="s">
        <v>594</v>
      </c>
      <c r="F90" s="564" t="s">
        <v>595</v>
      </c>
      <c r="G90" s="565">
        <v>271000</v>
      </c>
      <c r="H90" s="565">
        <v>271000</v>
      </c>
      <c r="I90" s="565">
        <v>0</v>
      </c>
      <c r="J90" s="576">
        <v>0</v>
      </c>
    </row>
    <row r="91" spans="1:10" ht="75.75" thickBot="1" x14ac:dyDescent="0.25">
      <c r="A91" s="566" t="s">
        <v>203</v>
      </c>
      <c r="B91" s="567" t="s">
        <v>6</v>
      </c>
      <c r="C91" s="567" t="s">
        <v>6</v>
      </c>
      <c r="D91" s="582" t="s">
        <v>185</v>
      </c>
      <c r="E91" s="582" t="s">
        <v>6</v>
      </c>
      <c r="F91" s="582" t="s">
        <v>6</v>
      </c>
      <c r="G91" s="569">
        <v>1392105</v>
      </c>
      <c r="H91" s="569">
        <v>1392105</v>
      </c>
      <c r="I91" s="569">
        <v>0</v>
      </c>
      <c r="J91" s="570">
        <v>0</v>
      </c>
    </row>
    <row r="92" spans="1:10" ht="75" x14ac:dyDescent="0.2">
      <c r="A92" s="577" t="s">
        <v>204</v>
      </c>
      <c r="B92" s="578" t="s">
        <v>6</v>
      </c>
      <c r="C92" s="578" t="s">
        <v>6</v>
      </c>
      <c r="D92" s="579" t="s">
        <v>185</v>
      </c>
      <c r="E92" s="579" t="s">
        <v>6</v>
      </c>
      <c r="F92" s="579" t="s">
        <v>6</v>
      </c>
      <c r="G92" s="580">
        <f>G93+G94+G95</f>
        <v>1392105</v>
      </c>
      <c r="H92" s="580">
        <f>H93+H94+H95</f>
        <v>1392105</v>
      </c>
      <c r="I92" s="580">
        <v>0</v>
      </c>
      <c r="J92" s="581">
        <v>0</v>
      </c>
    </row>
    <row r="93" spans="1:10" ht="78.75" customHeight="1" x14ac:dyDescent="0.2">
      <c r="A93" s="571" t="s">
        <v>506</v>
      </c>
      <c r="B93" s="503" t="s">
        <v>504</v>
      </c>
      <c r="C93" s="503" t="s">
        <v>101</v>
      </c>
      <c r="D93" s="504" t="s">
        <v>505</v>
      </c>
      <c r="E93" s="504" t="s">
        <v>587</v>
      </c>
      <c r="F93" s="504" t="s">
        <v>645</v>
      </c>
      <c r="G93" s="505">
        <f>264880+562725</f>
        <v>827605</v>
      </c>
      <c r="H93" s="505">
        <f>G93</f>
        <v>827605</v>
      </c>
      <c r="I93" s="505">
        <v>0</v>
      </c>
      <c r="J93" s="574">
        <v>0</v>
      </c>
    </row>
    <row r="94" spans="1:10" ht="132.75" customHeight="1" x14ac:dyDescent="0.2">
      <c r="A94" s="571" t="s">
        <v>506</v>
      </c>
      <c r="B94" s="503" t="s">
        <v>504</v>
      </c>
      <c r="C94" s="503" t="s">
        <v>101</v>
      </c>
      <c r="D94" s="504" t="s">
        <v>505</v>
      </c>
      <c r="E94" s="504" t="s">
        <v>675</v>
      </c>
      <c r="F94" s="504" t="s">
        <v>646</v>
      </c>
      <c r="G94" s="505">
        <v>271000</v>
      </c>
      <c r="H94" s="505">
        <v>271000</v>
      </c>
      <c r="I94" s="505"/>
      <c r="J94" s="574"/>
    </row>
    <row r="95" spans="1:10" ht="77.25" customHeight="1" thickBot="1" x14ac:dyDescent="0.25">
      <c r="A95" s="575" t="s">
        <v>507</v>
      </c>
      <c r="B95" s="563" t="s">
        <v>488</v>
      </c>
      <c r="C95" s="563" t="s">
        <v>489</v>
      </c>
      <c r="D95" s="564" t="s">
        <v>490</v>
      </c>
      <c r="E95" s="564" t="s">
        <v>587</v>
      </c>
      <c r="F95" s="564" t="s">
        <v>596</v>
      </c>
      <c r="G95" s="565">
        <v>293500</v>
      </c>
      <c r="H95" s="565">
        <v>293500</v>
      </c>
      <c r="I95" s="565">
        <v>0</v>
      </c>
      <c r="J95" s="576">
        <v>0</v>
      </c>
    </row>
    <row r="96" spans="1:10" ht="19.5" thickBot="1" x14ac:dyDescent="0.25">
      <c r="A96" s="566" t="s">
        <v>349</v>
      </c>
      <c r="B96" s="567" t="s">
        <v>349</v>
      </c>
      <c r="C96" s="567" t="s">
        <v>349</v>
      </c>
      <c r="D96" s="568" t="s">
        <v>48</v>
      </c>
      <c r="E96" s="568" t="s">
        <v>349</v>
      </c>
      <c r="F96" s="568" t="s">
        <v>349</v>
      </c>
      <c r="G96" s="569">
        <f>H96+I96</f>
        <v>245361142</v>
      </c>
      <c r="H96" s="569">
        <f>H16+H28+H38+H46+H49+H63+H75+H84+H87+H91</f>
        <v>188495252</v>
      </c>
      <c r="I96" s="569">
        <f>I16+I28+I38+I46+I49+I63+I75+I84+I87+I91</f>
        <v>56865890</v>
      </c>
      <c r="J96" s="570">
        <f>J16+J28+J38+J46+J49+J63+J75+J84+J87+J91+S18</f>
        <v>56422490</v>
      </c>
    </row>
    <row r="98" spans="3:6" ht="18.75" x14ac:dyDescent="0.2">
      <c r="C98" s="21" t="s">
        <v>147</v>
      </c>
      <c r="D98" s="21"/>
      <c r="E98" s="667" t="s">
        <v>120</v>
      </c>
      <c r="F98" s="667"/>
    </row>
  </sheetData>
  <mergeCells count="13">
    <mergeCell ref="E98:F98"/>
    <mergeCell ref="H3:J3"/>
    <mergeCell ref="H4:J4"/>
    <mergeCell ref="A9:J9"/>
    <mergeCell ref="A13:A14"/>
    <mergeCell ref="B13:B14"/>
    <mergeCell ref="C13:C14"/>
    <mergeCell ref="D13:D14"/>
    <mergeCell ref="E13:E14"/>
    <mergeCell ref="F13:F14"/>
    <mergeCell ref="G13:G14"/>
    <mergeCell ref="H13:H14"/>
    <mergeCell ref="I13:J13"/>
  </mergeCells>
  <pageMargins left="0.7" right="0.7" top="0.75" bottom="0.75" header="0.3" footer="0.3"/>
  <pageSetup paperSize="9" scale="5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1"/>
  <sheetViews>
    <sheetView view="pageBreakPreview" topLeftCell="A74" zoomScale="80" zoomScaleNormal="50" zoomScaleSheetLayoutView="80" workbookViewId="0">
      <selection activeCell="E76" sqref="E76"/>
    </sheetView>
  </sheetViews>
  <sheetFormatPr defaultColWidth="9.28515625" defaultRowHeight="15" x14ac:dyDescent="0.25"/>
  <cols>
    <col min="1" max="1" width="14.5703125" style="106" customWidth="1"/>
    <col min="2" max="2" width="15.140625" style="107" customWidth="1"/>
    <col min="3" max="3" width="11" style="108" customWidth="1"/>
    <col min="4" max="4" width="51.42578125" style="109" customWidth="1"/>
    <col min="5" max="5" width="60.140625" style="110" customWidth="1"/>
    <col min="6" max="6" width="15.28515625" style="108" customWidth="1"/>
    <col min="7" max="7" width="18" style="111" customWidth="1"/>
    <col min="8" max="8" width="22.28515625" style="111" customWidth="1"/>
    <col min="9" max="9" width="13.85546875" style="111" customWidth="1"/>
    <col min="10" max="10" width="28.140625" style="112" customWidth="1"/>
    <col min="11" max="11" width="13.85546875" style="112" customWidth="1"/>
    <col min="12" max="12" width="9.28515625" style="106"/>
    <col min="13" max="13" width="16.85546875" style="106" bestFit="1" customWidth="1"/>
    <col min="14" max="14" width="9.28515625" style="106"/>
    <col min="15" max="15" width="13.7109375" style="106" bestFit="1" customWidth="1"/>
    <col min="16" max="256" width="9.28515625" style="106"/>
    <col min="257" max="257" width="15" style="106" customWidth="1"/>
    <col min="258" max="258" width="12.7109375" style="106" customWidth="1"/>
    <col min="259" max="259" width="11.7109375" style="106" customWidth="1"/>
    <col min="260" max="260" width="44.85546875" style="106" customWidth="1"/>
    <col min="261" max="261" width="54.7109375" style="106" customWidth="1"/>
    <col min="262" max="262" width="15.28515625" style="106" customWidth="1"/>
    <col min="263" max="264" width="19.28515625" style="106" customWidth="1"/>
    <col min="265" max="265" width="13.85546875" style="106" customWidth="1"/>
    <col min="266" max="266" width="25.28515625" style="106" customWidth="1"/>
    <col min="267" max="267" width="16.28515625" style="106" customWidth="1"/>
    <col min="268" max="512" width="9.28515625" style="106"/>
    <col min="513" max="513" width="15" style="106" customWidth="1"/>
    <col min="514" max="514" width="12.7109375" style="106" customWidth="1"/>
    <col min="515" max="515" width="11.7109375" style="106" customWidth="1"/>
    <col min="516" max="516" width="44.85546875" style="106" customWidth="1"/>
    <col min="517" max="517" width="54.7109375" style="106" customWidth="1"/>
    <col min="518" max="518" width="15.28515625" style="106" customWidth="1"/>
    <col min="519" max="520" width="19.28515625" style="106" customWidth="1"/>
    <col min="521" max="521" width="13.85546875" style="106" customWidth="1"/>
    <col min="522" max="522" width="25.28515625" style="106" customWidth="1"/>
    <col min="523" max="523" width="16.28515625" style="106" customWidth="1"/>
    <col min="524" max="768" width="9.28515625" style="106"/>
    <col min="769" max="769" width="15" style="106" customWidth="1"/>
    <col min="770" max="770" width="12.7109375" style="106" customWidth="1"/>
    <col min="771" max="771" width="11.7109375" style="106" customWidth="1"/>
    <col min="772" max="772" width="44.85546875" style="106" customWidth="1"/>
    <col min="773" max="773" width="54.7109375" style="106" customWidth="1"/>
    <col min="774" max="774" width="15.28515625" style="106" customWidth="1"/>
    <col min="775" max="776" width="19.28515625" style="106" customWidth="1"/>
    <col min="777" max="777" width="13.85546875" style="106" customWidth="1"/>
    <col min="778" max="778" width="25.28515625" style="106" customWidth="1"/>
    <col min="779" max="779" width="16.28515625" style="106" customWidth="1"/>
    <col min="780" max="1024" width="9.28515625" style="106"/>
    <col min="1025" max="1025" width="15" style="106" customWidth="1"/>
    <col min="1026" max="1026" width="12.7109375" style="106" customWidth="1"/>
    <col min="1027" max="1027" width="11.7109375" style="106" customWidth="1"/>
    <col min="1028" max="1028" width="44.85546875" style="106" customWidth="1"/>
    <col min="1029" max="1029" width="54.7109375" style="106" customWidth="1"/>
    <col min="1030" max="1030" width="15.28515625" style="106" customWidth="1"/>
    <col min="1031" max="1032" width="19.28515625" style="106" customWidth="1"/>
    <col min="1033" max="1033" width="13.85546875" style="106" customWidth="1"/>
    <col min="1034" max="1034" width="25.28515625" style="106" customWidth="1"/>
    <col min="1035" max="1035" width="16.28515625" style="106" customWidth="1"/>
    <col min="1036" max="1280" width="9.28515625" style="106"/>
    <col min="1281" max="1281" width="15" style="106" customWidth="1"/>
    <col min="1282" max="1282" width="12.7109375" style="106" customWidth="1"/>
    <col min="1283" max="1283" width="11.7109375" style="106" customWidth="1"/>
    <col min="1284" max="1284" width="44.85546875" style="106" customWidth="1"/>
    <col min="1285" max="1285" width="54.7109375" style="106" customWidth="1"/>
    <col min="1286" max="1286" width="15.28515625" style="106" customWidth="1"/>
    <col min="1287" max="1288" width="19.28515625" style="106" customWidth="1"/>
    <col min="1289" max="1289" width="13.85546875" style="106" customWidth="1"/>
    <col min="1290" max="1290" width="25.28515625" style="106" customWidth="1"/>
    <col min="1291" max="1291" width="16.28515625" style="106" customWidth="1"/>
    <col min="1292" max="1536" width="9.28515625" style="106"/>
    <col min="1537" max="1537" width="15" style="106" customWidth="1"/>
    <col min="1538" max="1538" width="12.7109375" style="106" customWidth="1"/>
    <col min="1539" max="1539" width="11.7109375" style="106" customWidth="1"/>
    <col min="1540" max="1540" width="44.85546875" style="106" customWidth="1"/>
    <col min="1541" max="1541" width="54.7109375" style="106" customWidth="1"/>
    <col min="1542" max="1542" width="15.28515625" style="106" customWidth="1"/>
    <col min="1543" max="1544" width="19.28515625" style="106" customWidth="1"/>
    <col min="1545" max="1545" width="13.85546875" style="106" customWidth="1"/>
    <col min="1546" max="1546" width="25.28515625" style="106" customWidth="1"/>
    <col min="1547" max="1547" width="16.28515625" style="106" customWidth="1"/>
    <col min="1548" max="1792" width="9.28515625" style="106"/>
    <col min="1793" max="1793" width="15" style="106" customWidth="1"/>
    <col min="1794" max="1794" width="12.7109375" style="106" customWidth="1"/>
    <col min="1795" max="1795" width="11.7109375" style="106" customWidth="1"/>
    <col min="1796" max="1796" width="44.85546875" style="106" customWidth="1"/>
    <col min="1797" max="1797" width="54.7109375" style="106" customWidth="1"/>
    <col min="1798" max="1798" width="15.28515625" style="106" customWidth="1"/>
    <col min="1799" max="1800" width="19.28515625" style="106" customWidth="1"/>
    <col min="1801" max="1801" width="13.85546875" style="106" customWidth="1"/>
    <col min="1802" max="1802" width="25.28515625" style="106" customWidth="1"/>
    <col min="1803" max="1803" width="16.28515625" style="106" customWidth="1"/>
    <col min="1804" max="2048" width="9.28515625" style="106"/>
    <col min="2049" max="2049" width="15" style="106" customWidth="1"/>
    <col min="2050" max="2050" width="12.7109375" style="106" customWidth="1"/>
    <col min="2051" max="2051" width="11.7109375" style="106" customWidth="1"/>
    <col min="2052" max="2052" width="44.85546875" style="106" customWidth="1"/>
    <col min="2053" max="2053" width="54.7109375" style="106" customWidth="1"/>
    <col min="2054" max="2054" width="15.28515625" style="106" customWidth="1"/>
    <col min="2055" max="2056" width="19.28515625" style="106" customWidth="1"/>
    <col min="2057" max="2057" width="13.85546875" style="106" customWidth="1"/>
    <col min="2058" max="2058" width="25.28515625" style="106" customWidth="1"/>
    <col min="2059" max="2059" width="16.28515625" style="106" customWidth="1"/>
    <col min="2060" max="2304" width="9.28515625" style="106"/>
    <col min="2305" max="2305" width="15" style="106" customWidth="1"/>
    <col min="2306" max="2306" width="12.7109375" style="106" customWidth="1"/>
    <col min="2307" max="2307" width="11.7109375" style="106" customWidth="1"/>
    <col min="2308" max="2308" width="44.85546875" style="106" customWidth="1"/>
    <col min="2309" max="2309" width="54.7109375" style="106" customWidth="1"/>
    <col min="2310" max="2310" width="15.28515625" style="106" customWidth="1"/>
    <col min="2311" max="2312" width="19.28515625" style="106" customWidth="1"/>
    <col min="2313" max="2313" width="13.85546875" style="106" customWidth="1"/>
    <col min="2314" max="2314" width="25.28515625" style="106" customWidth="1"/>
    <col min="2315" max="2315" width="16.28515625" style="106" customWidth="1"/>
    <col min="2316" max="2560" width="9.28515625" style="106"/>
    <col min="2561" max="2561" width="15" style="106" customWidth="1"/>
    <col min="2562" max="2562" width="12.7109375" style="106" customWidth="1"/>
    <col min="2563" max="2563" width="11.7109375" style="106" customWidth="1"/>
    <col min="2564" max="2564" width="44.85546875" style="106" customWidth="1"/>
    <col min="2565" max="2565" width="54.7109375" style="106" customWidth="1"/>
    <col min="2566" max="2566" width="15.28515625" style="106" customWidth="1"/>
    <col min="2567" max="2568" width="19.28515625" style="106" customWidth="1"/>
    <col min="2569" max="2569" width="13.85546875" style="106" customWidth="1"/>
    <col min="2570" max="2570" width="25.28515625" style="106" customWidth="1"/>
    <col min="2571" max="2571" width="16.28515625" style="106" customWidth="1"/>
    <col min="2572" max="2816" width="9.28515625" style="106"/>
    <col min="2817" max="2817" width="15" style="106" customWidth="1"/>
    <col min="2818" max="2818" width="12.7109375" style="106" customWidth="1"/>
    <col min="2819" max="2819" width="11.7109375" style="106" customWidth="1"/>
    <col min="2820" max="2820" width="44.85546875" style="106" customWidth="1"/>
    <col min="2821" max="2821" width="54.7109375" style="106" customWidth="1"/>
    <col min="2822" max="2822" width="15.28515625" style="106" customWidth="1"/>
    <col min="2823" max="2824" width="19.28515625" style="106" customWidth="1"/>
    <col min="2825" max="2825" width="13.85546875" style="106" customWidth="1"/>
    <col min="2826" max="2826" width="25.28515625" style="106" customWidth="1"/>
    <col min="2827" max="2827" width="16.28515625" style="106" customWidth="1"/>
    <col min="2828" max="3072" width="9.28515625" style="106"/>
    <col min="3073" max="3073" width="15" style="106" customWidth="1"/>
    <col min="3074" max="3074" width="12.7109375" style="106" customWidth="1"/>
    <col min="3075" max="3075" width="11.7109375" style="106" customWidth="1"/>
    <col min="3076" max="3076" width="44.85546875" style="106" customWidth="1"/>
    <col min="3077" max="3077" width="54.7109375" style="106" customWidth="1"/>
    <col min="3078" max="3078" width="15.28515625" style="106" customWidth="1"/>
    <col min="3079" max="3080" width="19.28515625" style="106" customWidth="1"/>
    <col min="3081" max="3081" width="13.85546875" style="106" customWidth="1"/>
    <col min="3082" max="3082" width="25.28515625" style="106" customWidth="1"/>
    <col min="3083" max="3083" width="16.28515625" style="106" customWidth="1"/>
    <col min="3084" max="3328" width="9.28515625" style="106"/>
    <col min="3329" max="3329" width="15" style="106" customWidth="1"/>
    <col min="3330" max="3330" width="12.7109375" style="106" customWidth="1"/>
    <col min="3331" max="3331" width="11.7109375" style="106" customWidth="1"/>
    <col min="3332" max="3332" width="44.85546875" style="106" customWidth="1"/>
    <col min="3333" max="3333" width="54.7109375" style="106" customWidth="1"/>
    <col min="3334" max="3334" width="15.28515625" style="106" customWidth="1"/>
    <col min="3335" max="3336" width="19.28515625" style="106" customWidth="1"/>
    <col min="3337" max="3337" width="13.85546875" style="106" customWidth="1"/>
    <col min="3338" max="3338" width="25.28515625" style="106" customWidth="1"/>
    <col min="3339" max="3339" width="16.28515625" style="106" customWidth="1"/>
    <col min="3340" max="3584" width="9.28515625" style="106"/>
    <col min="3585" max="3585" width="15" style="106" customWidth="1"/>
    <col min="3586" max="3586" width="12.7109375" style="106" customWidth="1"/>
    <col min="3587" max="3587" width="11.7109375" style="106" customWidth="1"/>
    <col min="3588" max="3588" width="44.85546875" style="106" customWidth="1"/>
    <col min="3589" max="3589" width="54.7109375" style="106" customWidth="1"/>
    <col min="3590" max="3590" width="15.28515625" style="106" customWidth="1"/>
    <col min="3591" max="3592" width="19.28515625" style="106" customWidth="1"/>
    <col min="3593" max="3593" width="13.85546875" style="106" customWidth="1"/>
    <col min="3594" max="3594" width="25.28515625" style="106" customWidth="1"/>
    <col min="3595" max="3595" width="16.28515625" style="106" customWidth="1"/>
    <col min="3596" max="3840" width="9.28515625" style="106"/>
    <col min="3841" max="3841" width="15" style="106" customWidth="1"/>
    <col min="3842" max="3842" width="12.7109375" style="106" customWidth="1"/>
    <col min="3843" max="3843" width="11.7109375" style="106" customWidth="1"/>
    <col min="3844" max="3844" width="44.85546875" style="106" customWidth="1"/>
    <col min="3845" max="3845" width="54.7109375" style="106" customWidth="1"/>
    <col min="3846" max="3846" width="15.28515625" style="106" customWidth="1"/>
    <col min="3847" max="3848" width="19.28515625" style="106" customWidth="1"/>
    <col min="3849" max="3849" width="13.85546875" style="106" customWidth="1"/>
    <col min="3850" max="3850" width="25.28515625" style="106" customWidth="1"/>
    <col min="3851" max="3851" width="16.28515625" style="106" customWidth="1"/>
    <col min="3852" max="4096" width="9.28515625" style="106"/>
    <col min="4097" max="4097" width="15" style="106" customWidth="1"/>
    <col min="4098" max="4098" width="12.7109375" style="106" customWidth="1"/>
    <col min="4099" max="4099" width="11.7109375" style="106" customWidth="1"/>
    <col min="4100" max="4100" width="44.85546875" style="106" customWidth="1"/>
    <col min="4101" max="4101" width="54.7109375" style="106" customWidth="1"/>
    <col min="4102" max="4102" width="15.28515625" style="106" customWidth="1"/>
    <col min="4103" max="4104" width="19.28515625" style="106" customWidth="1"/>
    <col min="4105" max="4105" width="13.85546875" style="106" customWidth="1"/>
    <col min="4106" max="4106" width="25.28515625" style="106" customWidth="1"/>
    <col min="4107" max="4107" width="16.28515625" style="106" customWidth="1"/>
    <col min="4108" max="4352" width="9.28515625" style="106"/>
    <col min="4353" max="4353" width="15" style="106" customWidth="1"/>
    <col min="4354" max="4354" width="12.7109375" style="106" customWidth="1"/>
    <col min="4355" max="4355" width="11.7109375" style="106" customWidth="1"/>
    <col min="4356" max="4356" width="44.85546875" style="106" customWidth="1"/>
    <col min="4357" max="4357" width="54.7109375" style="106" customWidth="1"/>
    <col min="4358" max="4358" width="15.28515625" style="106" customWidth="1"/>
    <col min="4359" max="4360" width="19.28515625" style="106" customWidth="1"/>
    <col min="4361" max="4361" width="13.85546875" style="106" customWidth="1"/>
    <col min="4362" max="4362" width="25.28515625" style="106" customWidth="1"/>
    <col min="4363" max="4363" width="16.28515625" style="106" customWidth="1"/>
    <col min="4364" max="4608" width="9.28515625" style="106"/>
    <col min="4609" max="4609" width="15" style="106" customWidth="1"/>
    <col min="4610" max="4610" width="12.7109375" style="106" customWidth="1"/>
    <col min="4611" max="4611" width="11.7109375" style="106" customWidth="1"/>
    <col min="4612" max="4612" width="44.85546875" style="106" customWidth="1"/>
    <col min="4613" max="4613" width="54.7109375" style="106" customWidth="1"/>
    <col min="4614" max="4614" width="15.28515625" style="106" customWidth="1"/>
    <col min="4615" max="4616" width="19.28515625" style="106" customWidth="1"/>
    <col min="4617" max="4617" width="13.85546875" style="106" customWidth="1"/>
    <col min="4618" max="4618" width="25.28515625" style="106" customWidth="1"/>
    <col min="4619" max="4619" width="16.28515625" style="106" customWidth="1"/>
    <col min="4620" max="4864" width="9.28515625" style="106"/>
    <col min="4865" max="4865" width="15" style="106" customWidth="1"/>
    <col min="4866" max="4866" width="12.7109375" style="106" customWidth="1"/>
    <col min="4867" max="4867" width="11.7109375" style="106" customWidth="1"/>
    <col min="4868" max="4868" width="44.85546875" style="106" customWidth="1"/>
    <col min="4869" max="4869" width="54.7109375" style="106" customWidth="1"/>
    <col min="4870" max="4870" width="15.28515625" style="106" customWidth="1"/>
    <col min="4871" max="4872" width="19.28515625" style="106" customWidth="1"/>
    <col min="4873" max="4873" width="13.85546875" style="106" customWidth="1"/>
    <col min="4874" max="4874" width="25.28515625" style="106" customWidth="1"/>
    <col min="4875" max="4875" width="16.28515625" style="106" customWidth="1"/>
    <col min="4876" max="5120" width="9.28515625" style="106"/>
    <col min="5121" max="5121" width="15" style="106" customWidth="1"/>
    <col min="5122" max="5122" width="12.7109375" style="106" customWidth="1"/>
    <col min="5123" max="5123" width="11.7109375" style="106" customWidth="1"/>
    <col min="5124" max="5124" width="44.85546875" style="106" customWidth="1"/>
    <col min="5125" max="5125" width="54.7109375" style="106" customWidth="1"/>
    <col min="5126" max="5126" width="15.28515625" style="106" customWidth="1"/>
    <col min="5127" max="5128" width="19.28515625" style="106" customWidth="1"/>
    <col min="5129" max="5129" width="13.85546875" style="106" customWidth="1"/>
    <col min="5130" max="5130" width="25.28515625" style="106" customWidth="1"/>
    <col min="5131" max="5131" width="16.28515625" style="106" customWidth="1"/>
    <col min="5132" max="5376" width="9.28515625" style="106"/>
    <col min="5377" max="5377" width="15" style="106" customWidth="1"/>
    <col min="5378" max="5378" width="12.7109375" style="106" customWidth="1"/>
    <col min="5379" max="5379" width="11.7109375" style="106" customWidth="1"/>
    <col min="5380" max="5380" width="44.85546875" style="106" customWidth="1"/>
    <col min="5381" max="5381" width="54.7109375" style="106" customWidth="1"/>
    <col min="5382" max="5382" width="15.28515625" style="106" customWidth="1"/>
    <col min="5383" max="5384" width="19.28515625" style="106" customWidth="1"/>
    <col min="5385" max="5385" width="13.85546875" style="106" customWidth="1"/>
    <col min="5386" max="5386" width="25.28515625" style="106" customWidth="1"/>
    <col min="5387" max="5387" width="16.28515625" style="106" customWidth="1"/>
    <col min="5388" max="5632" width="9.28515625" style="106"/>
    <col min="5633" max="5633" width="15" style="106" customWidth="1"/>
    <col min="5634" max="5634" width="12.7109375" style="106" customWidth="1"/>
    <col min="5635" max="5635" width="11.7109375" style="106" customWidth="1"/>
    <col min="5636" max="5636" width="44.85546875" style="106" customWidth="1"/>
    <col min="5637" max="5637" width="54.7109375" style="106" customWidth="1"/>
    <col min="5638" max="5638" width="15.28515625" style="106" customWidth="1"/>
    <col min="5639" max="5640" width="19.28515625" style="106" customWidth="1"/>
    <col min="5641" max="5641" width="13.85546875" style="106" customWidth="1"/>
    <col min="5642" max="5642" width="25.28515625" style="106" customWidth="1"/>
    <col min="5643" max="5643" width="16.28515625" style="106" customWidth="1"/>
    <col min="5644" max="5888" width="9.28515625" style="106"/>
    <col min="5889" max="5889" width="15" style="106" customWidth="1"/>
    <col min="5890" max="5890" width="12.7109375" style="106" customWidth="1"/>
    <col min="5891" max="5891" width="11.7109375" style="106" customWidth="1"/>
    <col min="5892" max="5892" width="44.85546875" style="106" customWidth="1"/>
    <col min="5893" max="5893" width="54.7109375" style="106" customWidth="1"/>
    <col min="5894" max="5894" width="15.28515625" style="106" customWidth="1"/>
    <col min="5895" max="5896" width="19.28515625" style="106" customWidth="1"/>
    <col min="5897" max="5897" width="13.85546875" style="106" customWidth="1"/>
    <col min="5898" max="5898" width="25.28515625" style="106" customWidth="1"/>
    <col min="5899" max="5899" width="16.28515625" style="106" customWidth="1"/>
    <col min="5900" max="6144" width="9.28515625" style="106"/>
    <col min="6145" max="6145" width="15" style="106" customWidth="1"/>
    <col min="6146" max="6146" width="12.7109375" style="106" customWidth="1"/>
    <col min="6147" max="6147" width="11.7109375" style="106" customWidth="1"/>
    <col min="6148" max="6148" width="44.85546875" style="106" customWidth="1"/>
    <col min="6149" max="6149" width="54.7109375" style="106" customWidth="1"/>
    <col min="6150" max="6150" width="15.28515625" style="106" customWidth="1"/>
    <col min="6151" max="6152" width="19.28515625" style="106" customWidth="1"/>
    <col min="6153" max="6153" width="13.85546875" style="106" customWidth="1"/>
    <col min="6154" max="6154" width="25.28515625" style="106" customWidth="1"/>
    <col min="6155" max="6155" width="16.28515625" style="106" customWidth="1"/>
    <col min="6156" max="6400" width="9.28515625" style="106"/>
    <col min="6401" max="6401" width="15" style="106" customWidth="1"/>
    <col min="6402" max="6402" width="12.7109375" style="106" customWidth="1"/>
    <col min="6403" max="6403" width="11.7109375" style="106" customWidth="1"/>
    <col min="6404" max="6404" width="44.85546875" style="106" customWidth="1"/>
    <col min="6405" max="6405" width="54.7109375" style="106" customWidth="1"/>
    <col min="6406" max="6406" width="15.28515625" style="106" customWidth="1"/>
    <col min="6407" max="6408" width="19.28515625" style="106" customWidth="1"/>
    <col min="6409" max="6409" width="13.85546875" style="106" customWidth="1"/>
    <col min="6410" max="6410" width="25.28515625" style="106" customWidth="1"/>
    <col min="6411" max="6411" width="16.28515625" style="106" customWidth="1"/>
    <col min="6412" max="6656" width="9.28515625" style="106"/>
    <col min="6657" max="6657" width="15" style="106" customWidth="1"/>
    <col min="6658" max="6658" width="12.7109375" style="106" customWidth="1"/>
    <col min="6659" max="6659" width="11.7109375" style="106" customWidth="1"/>
    <col min="6660" max="6660" width="44.85546875" style="106" customWidth="1"/>
    <col min="6661" max="6661" width="54.7109375" style="106" customWidth="1"/>
    <col min="6662" max="6662" width="15.28515625" style="106" customWidth="1"/>
    <col min="6663" max="6664" width="19.28515625" style="106" customWidth="1"/>
    <col min="6665" max="6665" width="13.85546875" style="106" customWidth="1"/>
    <col min="6666" max="6666" width="25.28515625" style="106" customWidth="1"/>
    <col min="6667" max="6667" width="16.28515625" style="106" customWidth="1"/>
    <col min="6668" max="6912" width="9.28515625" style="106"/>
    <col min="6913" max="6913" width="15" style="106" customWidth="1"/>
    <col min="6914" max="6914" width="12.7109375" style="106" customWidth="1"/>
    <col min="6915" max="6915" width="11.7109375" style="106" customWidth="1"/>
    <col min="6916" max="6916" width="44.85546875" style="106" customWidth="1"/>
    <col min="6917" max="6917" width="54.7109375" style="106" customWidth="1"/>
    <col min="6918" max="6918" width="15.28515625" style="106" customWidth="1"/>
    <col min="6919" max="6920" width="19.28515625" style="106" customWidth="1"/>
    <col min="6921" max="6921" width="13.85546875" style="106" customWidth="1"/>
    <col min="6922" max="6922" width="25.28515625" style="106" customWidth="1"/>
    <col min="6923" max="6923" width="16.28515625" style="106" customWidth="1"/>
    <col min="6924" max="7168" width="9.28515625" style="106"/>
    <col min="7169" max="7169" width="15" style="106" customWidth="1"/>
    <col min="7170" max="7170" width="12.7109375" style="106" customWidth="1"/>
    <col min="7171" max="7171" width="11.7109375" style="106" customWidth="1"/>
    <col min="7172" max="7172" width="44.85546875" style="106" customWidth="1"/>
    <col min="7173" max="7173" width="54.7109375" style="106" customWidth="1"/>
    <col min="7174" max="7174" width="15.28515625" style="106" customWidth="1"/>
    <col min="7175" max="7176" width="19.28515625" style="106" customWidth="1"/>
    <col min="7177" max="7177" width="13.85546875" style="106" customWidth="1"/>
    <col min="7178" max="7178" width="25.28515625" style="106" customWidth="1"/>
    <col min="7179" max="7179" width="16.28515625" style="106" customWidth="1"/>
    <col min="7180" max="7424" width="9.28515625" style="106"/>
    <col min="7425" max="7425" width="15" style="106" customWidth="1"/>
    <col min="7426" max="7426" width="12.7109375" style="106" customWidth="1"/>
    <col min="7427" max="7427" width="11.7109375" style="106" customWidth="1"/>
    <col min="7428" max="7428" width="44.85546875" style="106" customWidth="1"/>
    <col min="7429" max="7429" width="54.7109375" style="106" customWidth="1"/>
    <col min="7430" max="7430" width="15.28515625" style="106" customWidth="1"/>
    <col min="7431" max="7432" width="19.28515625" style="106" customWidth="1"/>
    <col min="7433" max="7433" width="13.85546875" style="106" customWidth="1"/>
    <col min="7434" max="7434" width="25.28515625" style="106" customWidth="1"/>
    <col min="7435" max="7435" width="16.28515625" style="106" customWidth="1"/>
    <col min="7436" max="7680" width="9.28515625" style="106"/>
    <col min="7681" max="7681" width="15" style="106" customWidth="1"/>
    <col min="7682" max="7682" width="12.7109375" style="106" customWidth="1"/>
    <col min="7683" max="7683" width="11.7109375" style="106" customWidth="1"/>
    <col min="7684" max="7684" width="44.85546875" style="106" customWidth="1"/>
    <col min="7685" max="7685" width="54.7109375" style="106" customWidth="1"/>
    <col min="7686" max="7686" width="15.28515625" style="106" customWidth="1"/>
    <col min="7687" max="7688" width="19.28515625" style="106" customWidth="1"/>
    <col min="7689" max="7689" width="13.85546875" style="106" customWidth="1"/>
    <col min="7690" max="7690" width="25.28515625" style="106" customWidth="1"/>
    <col min="7691" max="7691" width="16.28515625" style="106" customWidth="1"/>
    <col min="7692" max="7936" width="9.28515625" style="106"/>
    <col min="7937" max="7937" width="15" style="106" customWidth="1"/>
    <col min="7938" max="7938" width="12.7109375" style="106" customWidth="1"/>
    <col min="7939" max="7939" width="11.7109375" style="106" customWidth="1"/>
    <col min="7940" max="7940" width="44.85546875" style="106" customWidth="1"/>
    <col min="7941" max="7941" width="54.7109375" style="106" customWidth="1"/>
    <col min="7942" max="7942" width="15.28515625" style="106" customWidth="1"/>
    <col min="7943" max="7944" width="19.28515625" style="106" customWidth="1"/>
    <col min="7945" max="7945" width="13.85546875" style="106" customWidth="1"/>
    <col min="7946" max="7946" width="25.28515625" style="106" customWidth="1"/>
    <col min="7947" max="7947" width="16.28515625" style="106" customWidth="1"/>
    <col min="7948" max="8192" width="9.28515625" style="106"/>
    <col min="8193" max="8193" width="15" style="106" customWidth="1"/>
    <col min="8194" max="8194" width="12.7109375" style="106" customWidth="1"/>
    <col min="8195" max="8195" width="11.7109375" style="106" customWidth="1"/>
    <col min="8196" max="8196" width="44.85546875" style="106" customWidth="1"/>
    <col min="8197" max="8197" width="54.7109375" style="106" customWidth="1"/>
    <col min="8198" max="8198" width="15.28515625" style="106" customWidth="1"/>
    <col min="8199" max="8200" width="19.28515625" style="106" customWidth="1"/>
    <col min="8201" max="8201" width="13.85546875" style="106" customWidth="1"/>
    <col min="8202" max="8202" width="25.28515625" style="106" customWidth="1"/>
    <col min="8203" max="8203" width="16.28515625" style="106" customWidth="1"/>
    <col min="8204" max="8448" width="9.28515625" style="106"/>
    <col min="8449" max="8449" width="15" style="106" customWidth="1"/>
    <col min="8450" max="8450" width="12.7109375" style="106" customWidth="1"/>
    <col min="8451" max="8451" width="11.7109375" style="106" customWidth="1"/>
    <col min="8452" max="8452" width="44.85546875" style="106" customWidth="1"/>
    <col min="8453" max="8453" width="54.7109375" style="106" customWidth="1"/>
    <col min="8454" max="8454" width="15.28515625" style="106" customWidth="1"/>
    <col min="8455" max="8456" width="19.28515625" style="106" customWidth="1"/>
    <col min="8457" max="8457" width="13.85546875" style="106" customWidth="1"/>
    <col min="8458" max="8458" width="25.28515625" style="106" customWidth="1"/>
    <col min="8459" max="8459" width="16.28515625" style="106" customWidth="1"/>
    <col min="8460" max="8704" width="9.28515625" style="106"/>
    <col min="8705" max="8705" width="15" style="106" customWidth="1"/>
    <col min="8706" max="8706" width="12.7109375" style="106" customWidth="1"/>
    <col min="8707" max="8707" width="11.7109375" style="106" customWidth="1"/>
    <col min="8708" max="8708" width="44.85546875" style="106" customWidth="1"/>
    <col min="8709" max="8709" width="54.7109375" style="106" customWidth="1"/>
    <col min="8710" max="8710" width="15.28515625" style="106" customWidth="1"/>
    <col min="8711" max="8712" width="19.28515625" style="106" customWidth="1"/>
    <col min="8713" max="8713" width="13.85546875" style="106" customWidth="1"/>
    <col min="8714" max="8714" width="25.28515625" style="106" customWidth="1"/>
    <col min="8715" max="8715" width="16.28515625" style="106" customWidth="1"/>
    <col min="8716" max="8960" width="9.28515625" style="106"/>
    <col min="8961" max="8961" width="15" style="106" customWidth="1"/>
    <col min="8962" max="8962" width="12.7109375" style="106" customWidth="1"/>
    <col min="8963" max="8963" width="11.7109375" style="106" customWidth="1"/>
    <col min="8964" max="8964" width="44.85546875" style="106" customWidth="1"/>
    <col min="8965" max="8965" width="54.7109375" style="106" customWidth="1"/>
    <col min="8966" max="8966" width="15.28515625" style="106" customWidth="1"/>
    <col min="8967" max="8968" width="19.28515625" style="106" customWidth="1"/>
    <col min="8969" max="8969" width="13.85546875" style="106" customWidth="1"/>
    <col min="8970" max="8970" width="25.28515625" style="106" customWidth="1"/>
    <col min="8971" max="8971" width="16.28515625" style="106" customWidth="1"/>
    <col min="8972" max="9216" width="9.28515625" style="106"/>
    <col min="9217" max="9217" width="15" style="106" customWidth="1"/>
    <col min="9218" max="9218" width="12.7109375" style="106" customWidth="1"/>
    <col min="9219" max="9219" width="11.7109375" style="106" customWidth="1"/>
    <col min="9220" max="9220" width="44.85546875" style="106" customWidth="1"/>
    <col min="9221" max="9221" width="54.7109375" style="106" customWidth="1"/>
    <col min="9222" max="9222" width="15.28515625" style="106" customWidth="1"/>
    <col min="9223" max="9224" width="19.28515625" style="106" customWidth="1"/>
    <col min="9225" max="9225" width="13.85546875" style="106" customWidth="1"/>
    <col min="9226" max="9226" width="25.28515625" style="106" customWidth="1"/>
    <col min="9227" max="9227" width="16.28515625" style="106" customWidth="1"/>
    <col min="9228" max="9472" width="9.28515625" style="106"/>
    <col min="9473" max="9473" width="15" style="106" customWidth="1"/>
    <col min="9474" max="9474" width="12.7109375" style="106" customWidth="1"/>
    <col min="9475" max="9475" width="11.7109375" style="106" customWidth="1"/>
    <col min="9476" max="9476" width="44.85546875" style="106" customWidth="1"/>
    <col min="9477" max="9477" width="54.7109375" style="106" customWidth="1"/>
    <col min="9478" max="9478" width="15.28515625" style="106" customWidth="1"/>
    <col min="9479" max="9480" width="19.28515625" style="106" customWidth="1"/>
    <col min="9481" max="9481" width="13.85546875" style="106" customWidth="1"/>
    <col min="9482" max="9482" width="25.28515625" style="106" customWidth="1"/>
    <col min="9483" max="9483" width="16.28515625" style="106" customWidth="1"/>
    <col min="9484" max="9728" width="9.28515625" style="106"/>
    <col min="9729" max="9729" width="15" style="106" customWidth="1"/>
    <col min="9730" max="9730" width="12.7109375" style="106" customWidth="1"/>
    <col min="9731" max="9731" width="11.7109375" style="106" customWidth="1"/>
    <col min="9732" max="9732" width="44.85546875" style="106" customWidth="1"/>
    <col min="9733" max="9733" width="54.7109375" style="106" customWidth="1"/>
    <col min="9734" max="9734" width="15.28515625" style="106" customWidth="1"/>
    <col min="9735" max="9736" width="19.28515625" style="106" customWidth="1"/>
    <col min="9737" max="9737" width="13.85546875" style="106" customWidth="1"/>
    <col min="9738" max="9738" width="25.28515625" style="106" customWidth="1"/>
    <col min="9739" max="9739" width="16.28515625" style="106" customWidth="1"/>
    <col min="9740" max="9984" width="9.28515625" style="106"/>
    <col min="9985" max="9985" width="15" style="106" customWidth="1"/>
    <col min="9986" max="9986" width="12.7109375" style="106" customWidth="1"/>
    <col min="9987" max="9987" width="11.7109375" style="106" customWidth="1"/>
    <col min="9988" max="9988" width="44.85546875" style="106" customWidth="1"/>
    <col min="9989" max="9989" width="54.7109375" style="106" customWidth="1"/>
    <col min="9990" max="9990" width="15.28515625" style="106" customWidth="1"/>
    <col min="9991" max="9992" width="19.28515625" style="106" customWidth="1"/>
    <col min="9993" max="9993" width="13.85546875" style="106" customWidth="1"/>
    <col min="9994" max="9994" width="25.28515625" style="106" customWidth="1"/>
    <col min="9995" max="9995" width="16.28515625" style="106" customWidth="1"/>
    <col min="9996" max="10240" width="9.28515625" style="106"/>
    <col min="10241" max="10241" width="15" style="106" customWidth="1"/>
    <col min="10242" max="10242" width="12.7109375" style="106" customWidth="1"/>
    <col min="10243" max="10243" width="11.7109375" style="106" customWidth="1"/>
    <col min="10244" max="10244" width="44.85546875" style="106" customWidth="1"/>
    <col min="10245" max="10245" width="54.7109375" style="106" customWidth="1"/>
    <col min="10246" max="10246" width="15.28515625" style="106" customWidth="1"/>
    <col min="10247" max="10248" width="19.28515625" style="106" customWidth="1"/>
    <col min="10249" max="10249" width="13.85546875" style="106" customWidth="1"/>
    <col min="10250" max="10250" width="25.28515625" style="106" customWidth="1"/>
    <col min="10251" max="10251" width="16.28515625" style="106" customWidth="1"/>
    <col min="10252" max="10496" width="9.28515625" style="106"/>
    <col min="10497" max="10497" width="15" style="106" customWidth="1"/>
    <col min="10498" max="10498" width="12.7109375" style="106" customWidth="1"/>
    <col min="10499" max="10499" width="11.7109375" style="106" customWidth="1"/>
    <col min="10500" max="10500" width="44.85546875" style="106" customWidth="1"/>
    <col min="10501" max="10501" width="54.7109375" style="106" customWidth="1"/>
    <col min="10502" max="10502" width="15.28515625" style="106" customWidth="1"/>
    <col min="10503" max="10504" width="19.28515625" style="106" customWidth="1"/>
    <col min="10505" max="10505" width="13.85546875" style="106" customWidth="1"/>
    <col min="10506" max="10506" width="25.28515625" style="106" customWidth="1"/>
    <col min="10507" max="10507" width="16.28515625" style="106" customWidth="1"/>
    <col min="10508" max="10752" width="9.28515625" style="106"/>
    <col min="10753" max="10753" width="15" style="106" customWidth="1"/>
    <col min="10754" max="10754" width="12.7109375" style="106" customWidth="1"/>
    <col min="10755" max="10755" width="11.7109375" style="106" customWidth="1"/>
    <col min="10756" max="10756" width="44.85546875" style="106" customWidth="1"/>
    <col min="10757" max="10757" width="54.7109375" style="106" customWidth="1"/>
    <col min="10758" max="10758" width="15.28515625" style="106" customWidth="1"/>
    <col min="10759" max="10760" width="19.28515625" style="106" customWidth="1"/>
    <col min="10761" max="10761" width="13.85546875" style="106" customWidth="1"/>
    <col min="10762" max="10762" width="25.28515625" style="106" customWidth="1"/>
    <col min="10763" max="10763" width="16.28515625" style="106" customWidth="1"/>
    <col min="10764" max="11008" width="9.28515625" style="106"/>
    <col min="11009" max="11009" width="15" style="106" customWidth="1"/>
    <col min="11010" max="11010" width="12.7109375" style="106" customWidth="1"/>
    <col min="11011" max="11011" width="11.7109375" style="106" customWidth="1"/>
    <col min="11012" max="11012" width="44.85546875" style="106" customWidth="1"/>
    <col min="11013" max="11013" width="54.7109375" style="106" customWidth="1"/>
    <col min="11014" max="11014" width="15.28515625" style="106" customWidth="1"/>
    <col min="11015" max="11016" width="19.28515625" style="106" customWidth="1"/>
    <col min="11017" max="11017" width="13.85546875" style="106" customWidth="1"/>
    <col min="11018" max="11018" width="25.28515625" style="106" customWidth="1"/>
    <col min="11019" max="11019" width="16.28515625" style="106" customWidth="1"/>
    <col min="11020" max="11264" width="9.28515625" style="106"/>
    <col min="11265" max="11265" width="15" style="106" customWidth="1"/>
    <col min="11266" max="11266" width="12.7109375" style="106" customWidth="1"/>
    <col min="11267" max="11267" width="11.7109375" style="106" customWidth="1"/>
    <col min="11268" max="11268" width="44.85546875" style="106" customWidth="1"/>
    <col min="11269" max="11269" width="54.7109375" style="106" customWidth="1"/>
    <col min="11270" max="11270" width="15.28515625" style="106" customWidth="1"/>
    <col min="11271" max="11272" width="19.28515625" style="106" customWidth="1"/>
    <col min="11273" max="11273" width="13.85546875" style="106" customWidth="1"/>
    <col min="11274" max="11274" width="25.28515625" style="106" customWidth="1"/>
    <col min="11275" max="11275" width="16.28515625" style="106" customWidth="1"/>
    <col min="11276" max="11520" width="9.28515625" style="106"/>
    <col min="11521" max="11521" width="15" style="106" customWidth="1"/>
    <col min="11522" max="11522" width="12.7109375" style="106" customWidth="1"/>
    <col min="11523" max="11523" width="11.7109375" style="106" customWidth="1"/>
    <col min="11524" max="11524" width="44.85546875" style="106" customWidth="1"/>
    <col min="11525" max="11525" width="54.7109375" style="106" customWidth="1"/>
    <col min="11526" max="11526" width="15.28515625" style="106" customWidth="1"/>
    <col min="11527" max="11528" width="19.28515625" style="106" customWidth="1"/>
    <col min="11529" max="11529" width="13.85546875" style="106" customWidth="1"/>
    <col min="11530" max="11530" width="25.28515625" style="106" customWidth="1"/>
    <col min="11531" max="11531" width="16.28515625" style="106" customWidth="1"/>
    <col min="11532" max="11776" width="9.28515625" style="106"/>
    <col min="11777" max="11777" width="15" style="106" customWidth="1"/>
    <col min="11778" max="11778" width="12.7109375" style="106" customWidth="1"/>
    <col min="11779" max="11779" width="11.7109375" style="106" customWidth="1"/>
    <col min="11780" max="11780" width="44.85546875" style="106" customWidth="1"/>
    <col min="11781" max="11781" width="54.7109375" style="106" customWidth="1"/>
    <col min="11782" max="11782" width="15.28515625" style="106" customWidth="1"/>
    <col min="11783" max="11784" width="19.28515625" style="106" customWidth="1"/>
    <col min="11785" max="11785" width="13.85546875" style="106" customWidth="1"/>
    <col min="11786" max="11786" width="25.28515625" style="106" customWidth="1"/>
    <col min="11787" max="11787" width="16.28515625" style="106" customWidth="1"/>
    <col min="11788" max="12032" width="9.28515625" style="106"/>
    <col min="12033" max="12033" width="15" style="106" customWidth="1"/>
    <col min="12034" max="12034" width="12.7109375" style="106" customWidth="1"/>
    <col min="12035" max="12035" width="11.7109375" style="106" customWidth="1"/>
    <col min="12036" max="12036" width="44.85546875" style="106" customWidth="1"/>
    <col min="12037" max="12037" width="54.7109375" style="106" customWidth="1"/>
    <col min="12038" max="12038" width="15.28515625" style="106" customWidth="1"/>
    <col min="12039" max="12040" width="19.28515625" style="106" customWidth="1"/>
    <col min="12041" max="12041" width="13.85546875" style="106" customWidth="1"/>
    <col min="12042" max="12042" width="25.28515625" style="106" customWidth="1"/>
    <col min="12043" max="12043" width="16.28515625" style="106" customWidth="1"/>
    <col min="12044" max="12288" width="9.28515625" style="106"/>
    <col min="12289" max="12289" width="15" style="106" customWidth="1"/>
    <col min="12290" max="12290" width="12.7109375" style="106" customWidth="1"/>
    <col min="12291" max="12291" width="11.7109375" style="106" customWidth="1"/>
    <col min="12292" max="12292" width="44.85546875" style="106" customWidth="1"/>
    <col min="12293" max="12293" width="54.7109375" style="106" customWidth="1"/>
    <col min="12294" max="12294" width="15.28515625" style="106" customWidth="1"/>
    <col min="12295" max="12296" width="19.28515625" style="106" customWidth="1"/>
    <col min="12297" max="12297" width="13.85546875" style="106" customWidth="1"/>
    <col min="12298" max="12298" width="25.28515625" style="106" customWidth="1"/>
    <col min="12299" max="12299" width="16.28515625" style="106" customWidth="1"/>
    <col min="12300" max="12544" width="9.28515625" style="106"/>
    <col min="12545" max="12545" width="15" style="106" customWidth="1"/>
    <col min="12546" max="12546" width="12.7109375" style="106" customWidth="1"/>
    <col min="12547" max="12547" width="11.7109375" style="106" customWidth="1"/>
    <col min="12548" max="12548" width="44.85546875" style="106" customWidth="1"/>
    <col min="12549" max="12549" width="54.7109375" style="106" customWidth="1"/>
    <col min="12550" max="12550" width="15.28515625" style="106" customWidth="1"/>
    <col min="12551" max="12552" width="19.28515625" style="106" customWidth="1"/>
    <col min="12553" max="12553" width="13.85546875" style="106" customWidth="1"/>
    <col min="12554" max="12554" width="25.28515625" style="106" customWidth="1"/>
    <col min="12555" max="12555" width="16.28515625" style="106" customWidth="1"/>
    <col min="12556" max="12800" width="9.28515625" style="106"/>
    <col min="12801" max="12801" width="15" style="106" customWidth="1"/>
    <col min="12802" max="12802" width="12.7109375" style="106" customWidth="1"/>
    <col min="12803" max="12803" width="11.7109375" style="106" customWidth="1"/>
    <col min="12804" max="12804" width="44.85546875" style="106" customWidth="1"/>
    <col min="12805" max="12805" width="54.7109375" style="106" customWidth="1"/>
    <col min="12806" max="12806" width="15.28515625" style="106" customWidth="1"/>
    <col min="12807" max="12808" width="19.28515625" style="106" customWidth="1"/>
    <col min="12809" max="12809" width="13.85546875" style="106" customWidth="1"/>
    <col min="12810" max="12810" width="25.28515625" style="106" customWidth="1"/>
    <col min="12811" max="12811" width="16.28515625" style="106" customWidth="1"/>
    <col min="12812" max="13056" width="9.28515625" style="106"/>
    <col min="13057" max="13057" width="15" style="106" customWidth="1"/>
    <col min="13058" max="13058" width="12.7109375" style="106" customWidth="1"/>
    <col min="13059" max="13059" width="11.7109375" style="106" customWidth="1"/>
    <col min="13060" max="13060" width="44.85546875" style="106" customWidth="1"/>
    <col min="13061" max="13061" width="54.7109375" style="106" customWidth="1"/>
    <col min="13062" max="13062" width="15.28515625" style="106" customWidth="1"/>
    <col min="13063" max="13064" width="19.28515625" style="106" customWidth="1"/>
    <col min="13065" max="13065" width="13.85546875" style="106" customWidth="1"/>
    <col min="13066" max="13066" width="25.28515625" style="106" customWidth="1"/>
    <col min="13067" max="13067" width="16.28515625" style="106" customWidth="1"/>
    <col min="13068" max="13312" width="9.28515625" style="106"/>
    <col min="13313" max="13313" width="15" style="106" customWidth="1"/>
    <col min="13314" max="13314" width="12.7109375" style="106" customWidth="1"/>
    <col min="13315" max="13315" width="11.7109375" style="106" customWidth="1"/>
    <col min="13316" max="13316" width="44.85546875" style="106" customWidth="1"/>
    <col min="13317" max="13317" width="54.7109375" style="106" customWidth="1"/>
    <col min="13318" max="13318" width="15.28515625" style="106" customWidth="1"/>
    <col min="13319" max="13320" width="19.28515625" style="106" customWidth="1"/>
    <col min="13321" max="13321" width="13.85546875" style="106" customWidth="1"/>
    <col min="13322" max="13322" width="25.28515625" style="106" customWidth="1"/>
    <col min="13323" max="13323" width="16.28515625" style="106" customWidth="1"/>
    <col min="13324" max="13568" width="9.28515625" style="106"/>
    <col min="13569" max="13569" width="15" style="106" customWidth="1"/>
    <col min="13570" max="13570" width="12.7109375" style="106" customWidth="1"/>
    <col min="13571" max="13571" width="11.7109375" style="106" customWidth="1"/>
    <col min="13572" max="13572" width="44.85546875" style="106" customWidth="1"/>
    <col min="13573" max="13573" width="54.7109375" style="106" customWidth="1"/>
    <col min="13574" max="13574" width="15.28515625" style="106" customWidth="1"/>
    <col min="13575" max="13576" width="19.28515625" style="106" customWidth="1"/>
    <col min="13577" max="13577" width="13.85546875" style="106" customWidth="1"/>
    <col min="13578" max="13578" width="25.28515625" style="106" customWidth="1"/>
    <col min="13579" max="13579" width="16.28515625" style="106" customWidth="1"/>
    <col min="13580" max="13824" width="9.28515625" style="106"/>
    <col min="13825" max="13825" width="15" style="106" customWidth="1"/>
    <col min="13826" max="13826" width="12.7109375" style="106" customWidth="1"/>
    <col min="13827" max="13827" width="11.7109375" style="106" customWidth="1"/>
    <col min="13828" max="13828" width="44.85546875" style="106" customWidth="1"/>
    <col min="13829" max="13829" width="54.7109375" style="106" customWidth="1"/>
    <col min="13830" max="13830" width="15.28515625" style="106" customWidth="1"/>
    <col min="13831" max="13832" width="19.28515625" style="106" customWidth="1"/>
    <col min="13833" max="13833" width="13.85546875" style="106" customWidth="1"/>
    <col min="13834" max="13834" width="25.28515625" style="106" customWidth="1"/>
    <col min="13835" max="13835" width="16.28515625" style="106" customWidth="1"/>
    <col min="13836" max="14080" width="9.28515625" style="106"/>
    <col min="14081" max="14081" width="15" style="106" customWidth="1"/>
    <col min="14082" max="14082" width="12.7109375" style="106" customWidth="1"/>
    <col min="14083" max="14083" width="11.7109375" style="106" customWidth="1"/>
    <col min="14084" max="14084" width="44.85546875" style="106" customWidth="1"/>
    <col min="14085" max="14085" width="54.7109375" style="106" customWidth="1"/>
    <col min="14086" max="14086" width="15.28515625" style="106" customWidth="1"/>
    <col min="14087" max="14088" width="19.28515625" style="106" customWidth="1"/>
    <col min="14089" max="14089" width="13.85546875" style="106" customWidth="1"/>
    <col min="14090" max="14090" width="25.28515625" style="106" customWidth="1"/>
    <col min="14091" max="14091" width="16.28515625" style="106" customWidth="1"/>
    <col min="14092" max="14336" width="9.28515625" style="106"/>
    <col min="14337" max="14337" width="15" style="106" customWidth="1"/>
    <col min="14338" max="14338" width="12.7109375" style="106" customWidth="1"/>
    <col min="14339" max="14339" width="11.7109375" style="106" customWidth="1"/>
    <col min="14340" max="14340" width="44.85546875" style="106" customWidth="1"/>
    <col min="14341" max="14341" width="54.7109375" style="106" customWidth="1"/>
    <col min="14342" max="14342" width="15.28515625" style="106" customWidth="1"/>
    <col min="14343" max="14344" width="19.28515625" style="106" customWidth="1"/>
    <col min="14345" max="14345" width="13.85546875" style="106" customWidth="1"/>
    <col min="14346" max="14346" width="25.28515625" style="106" customWidth="1"/>
    <col min="14347" max="14347" width="16.28515625" style="106" customWidth="1"/>
    <col min="14348" max="14592" width="9.28515625" style="106"/>
    <col min="14593" max="14593" width="15" style="106" customWidth="1"/>
    <col min="14594" max="14594" width="12.7109375" style="106" customWidth="1"/>
    <col min="14595" max="14595" width="11.7109375" style="106" customWidth="1"/>
    <col min="14596" max="14596" width="44.85546875" style="106" customWidth="1"/>
    <col min="14597" max="14597" width="54.7109375" style="106" customWidth="1"/>
    <col min="14598" max="14598" width="15.28515625" style="106" customWidth="1"/>
    <col min="14599" max="14600" width="19.28515625" style="106" customWidth="1"/>
    <col min="14601" max="14601" width="13.85546875" style="106" customWidth="1"/>
    <col min="14602" max="14602" width="25.28515625" style="106" customWidth="1"/>
    <col min="14603" max="14603" width="16.28515625" style="106" customWidth="1"/>
    <col min="14604" max="14848" width="9.28515625" style="106"/>
    <col min="14849" max="14849" width="15" style="106" customWidth="1"/>
    <col min="14850" max="14850" width="12.7109375" style="106" customWidth="1"/>
    <col min="14851" max="14851" width="11.7109375" style="106" customWidth="1"/>
    <col min="14852" max="14852" width="44.85546875" style="106" customWidth="1"/>
    <col min="14853" max="14853" width="54.7109375" style="106" customWidth="1"/>
    <col min="14854" max="14854" width="15.28515625" style="106" customWidth="1"/>
    <col min="14855" max="14856" width="19.28515625" style="106" customWidth="1"/>
    <col min="14857" max="14857" width="13.85546875" style="106" customWidth="1"/>
    <col min="14858" max="14858" width="25.28515625" style="106" customWidth="1"/>
    <col min="14859" max="14859" width="16.28515625" style="106" customWidth="1"/>
    <col min="14860" max="15104" width="9.28515625" style="106"/>
    <col min="15105" max="15105" width="15" style="106" customWidth="1"/>
    <col min="15106" max="15106" width="12.7109375" style="106" customWidth="1"/>
    <col min="15107" max="15107" width="11.7109375" style="106" customWidth="1"/>
    <col min="15108" max="15108" width="44.85546875" style="106" customWidth="1"/>
    <col min="15109" max="15109" width="54.7109375" style="106" customWidth="1"/>
    <col min="15110" max="15110" width="15.28515625" style="106" customWidth="1"/>
    <col min="15111" max="15112" width="19.28515625" style="106" customWidth="1"/>
    <col min="15113" max="15113" width="13.85546875" style="106" customWidth="1"/>
    <col min="15114" max="15114" width="25.28515625" style="106" customWidth="1"/>
    <col min="15115" max="15115" width="16.28515625" style="106" customWidth="1"/>
    <col min="15116" max="15360" width="9.28515625" style="106"/>
    <col min="15361" max="15361" width="15" style="106" customWidth="1"/>
    <col min="15362" max="15362" width="12.7109375" style="106" customWidth="1"/>
    <col min="15363" max="15363" width="11.7109375" style="106" customWidth="1"/>
    <col min="15364" max="15364" width="44.85546875" style="106" customWidth="1"/>
    <col min="15365" max="15365" width="54.7109375" style="106" customWidth="1"/>
    <col min="15366" max="15366" width="15.28515625" style="106" customWidth="1"/>
    <col min="15367" max="15368" width="19.28515625" style="106" customWidth="1"/>
    <col min="15369" max="15369" width="13.85546875" style="106" customWidth="1"/>
    <col min="15370" max="15370" width="25.28515625" style="106" customWidth="1"/>
    <col min="15371" max="15371" width="16.28515625" style="106" customWidth="1"/>
    <col min="15372" max="15616" width="9.28515625" style="106"/>
    <col min="15617" max="15617" width="15" style="106" customWidth="1"/>
    <col min="15618" max="15618" width="12.7109375" style="106" customWidth="1"/>
    <col min="15619" max="15619" width="11.7109375" style="106" customWidth="1"/>
    <col min="15620" max="15620" width="44.85546875" style="106" customWidth="1"/>
    <col min="15621" max="15621" width="54.7109375" style="106" customWidth="1"/>
    <col min="15622" max="15622" width="15.28515625" style="106" customWidth="1"/>
    <col min="15623" max="15624" width="19.28515625" style="106" customWidth="1"/>
    <col min="15625" max="15625" width="13.85546875" style="106" customWidth="1"/>
    <col min="15626" max="15626" width="25.28515625" style="106" customWidth="1"/>
    <col min="15627" max="15627" width="16.28515625" style="106" customWidth="1"/>
    <col min="15628" max="15872" width="9.28515625" style="106"/>
    <col min="15873" max="15873" width="15" style="106" customWidth="1"/>
    <col min="15874" max="15874" width="12.7109375" style="106" customWidth="1"/>
    <col min="15875" max="15875" width="11.7109375" style="106" customWidth="1"/>
    <col min="15876" max="15876" width="44.85546875" style="106" customWidth="1"/>
    <col min="15877" max="15877" width="54.7109375" style="106" customWidth="1"/>
    <col min="15878" max="15878" width="15.28515625" style="106" customWidth="1"/>
    <col min="15879" max="15880" width="19.28515625" style="106" customWidth="1"/>
    <col min="15881" max="15881" width="13.85546875" style="106" customWidth="1"/>
    <col min="15882" max="15882" width="25.28515625" style="106" customWidth="1"/>
    <col min="15883" max="15883" width="16.28515625" style="106" customWidth="1"/>
    <col min="15884" max="16128" width="9.28515625" style="106"/>
    <col min="16129" max="16129" width="15" style="106" customWidth="1"/>
    <col min="16130" max="16130" width="12.7109375" style="106" customWidth="1"/>
    <col min="16131" max="16131" width="11.7109375" style="106" customWidth="1"/>
    <col min="16132" max="16132" width="44.85546875" style="106" customWidth="1"/>
    <col min="16133" max="16133" width="54.7109375" style="106" customWidth="1"/>
    <col min="16134" max="16134" width="15.28515625" style="106" customWidth="1"/>
    <col min="16135" max="16136" width="19.28515625" style="106" customWidth="1"/>
    <col min="16137" max="16137" width="13.85546875" style="106" customWidth="1"/>
    <col min="16138" max="16138" width="25.28515625" style="106" customWidth="1"/>
    <col min="16139" max="16139" width="16.28515625" style="106" customWidth="1"/>
    <col min="16140" max="16384" width="9.28515625" style="106"/>
  </cols>
  <sheetData>
    <row r="2" spans="1:11" ht="18.75" x14ac:dyDescent="0.25">
      <c r="I2" s="341" t="s">
        <v>119</v>
      </c>
      <c r="J2" s="70"/>
      <c r="K2" s="342"/>
    </row>
    <row r="3" spans="1:11" ht="18.75" x14ac:dyDescent="0.25">
      <c r="I3" s="341" t="s">
        <v>145</v>
      </c>
      <c r="J3" s="70"/>
      <c r="K3" s="342"/>
    </row>
    <row r="4" spans="1:11" ht="18.75" x14ac:dyDescent="0.25">
      <c r="I4" s="744" t="s">
        <v>152</v>
      </c>
      <c r="J4" s="744"/>
      <c r="K4" s="744"/>
    </row>
    <row r="5" spans="1:11" ht="18.75" x14ac:dyDescent="0.25">
      <c r="I5" s="744" t="s">
        <v>153</v>
      </c>
      <c r="J5" s="744"/>
      <c r="K5" s="744"/>
    </row>
    <row r="6" spans="1:11" ht="18.75" x14ac:dyDescent="0.3">
      <c r="I6" s="343" t="s">
        <v>154</v>
      </c>
      <c r="J6" s="344"/>
      <c r="K6" s="342"/>
    </row>
    <row r="7" spans="1:11" ht="18.75" x14ac:dyDescent="0.3">
      <c r="I7" s="345" t="s">
        <v>155</v>
      </c>
      <c r="J7" s="346"/>
      <c r="K7" s="342"/>
    </row>
    <row r="8" spans="1:11" ht="18.75" x14ac:dyDescent="0.25">
      <c r="I8" s="638" t="s">
        <v>68</v>
      </c>
      <c r="J8" s="638"/>
      <c r="K8" s="342"/>
    </row>
    <row r="9" spans="1:11" ht="14.1" customHeight="1" x14ac:dyDescent="0.25">
      <c r="G9" s="110"/>
      <c r="H9" s="110"/>
      <c r="I9" s="5"/>
      <c r="K9" s="106"/>
    </row>
    <row r="10" spans="1:11" ht="20.25" customHeight="1" x14ac:dyDescent="0.25">
      <c r="G10" s="110"/>
      <c r="H10" s="110"/>
      <c r="I10" s="5"/>
      <c r="K10" s="106"/>
    </row>
    <row r="11" spans="1:11" ht="15.75" x14ac:dyDescent="0.25">
      <c r="G11" s="110"/>
      <c r="H11" s="110"/>
      <c r="I11" s="195"/>
      <c r="K11" s="106"/>
    </row>
    <row r="12" spans="1:11" s="5" customFormat="1" ht="15.75" x14ac:dyDescent="0.25">
      <c r="A12" s="106"/>
      <c r="B12" s="107"/>
      <c r="C12" s="108"/>
      <c r="D12" s="109"/>
      <c r="E12" s="110"/>
      <c r="F12" s="108"/>
      <c r="G12" s="110"/>
      <c r="H12" s="110"/>
      <c r="I12" s="110"/>
      <c r="K12" s="113"/>
    </row>
    <row r="13" spans="1:11" ht="27" customHeight="1" x14ac:dyDescent="0.25">
      <c r="A13" s="712" t="s">
        <v>156</v>
      </c>
      <c r="B13" s="712"/>
      <c r="C13" s="712"/>
      <c r="D13" s="712"/>
      <c r="E13" s="712"/>
      <c r="F13" s="712"/>
      <c r="G13" s="712"/>
      <c r="H13" s="712"/>
      <c r="I13" s="712"/>
      <c r="J13" s="712"/>
      <c r="K13" s="712"/>
    </row>
    <row r="14" spans="1:11" ht="28.35" customHeight="1" x14ac:dyDescent="0.25">
      <c r="A14" s="745">
        <v>1559100000</v>
      </c>
      <c r="B14" s="745"/>
      <c r="C14" s="745"/>
      <c r="D14" s="746"/>
      <c r="E14" s="746"/>
      <c r="F14" s="746"/>
      <c r="G14" s="746"/>
      <c r="H14" s="746"/>
      <c r="I14" s="746"/>
      <c r="J14" s="746"/>
      <c r="K14" s="746"/>
    </row>
    <row r="15" spans="1:11" ht="22.15" customHeight="1" thickBot="1" x14ac:dyDescent="0.3">
      <c r="A15" s="747" t="s">
        <v>0</v>
      </c>
      <c r="B15" s="747"/>
      <c r="C15" s="747"/>
      <c r="D15" s="83"/>
      <c r="E15" s="83"/>
      <c r="F15" s="114"/>
      <c r="G15" s="83"/>
      <c r="H15" s="83"/>
      <c r="I15" s="83"/>
      <c r="J15" s="83"/>
      <c r="K15" s="115" t="s">
        <v>1</v>
      </c>
    </row>
    <row r="16" spans="1:11" s="5" customFormat="1" ht="77.25" customHeight="1" x14ac:dyDescent="0.25">
      <c r="A16" s="732" t="s">
        <v>2</v>
      </c>
      <c r="B16" s="724" t="s">
        <v>3</v>
      </c>
      <c r="C16" s="722" t="s">
        <v>49</v>
      </c>
      <c r="D16" s="724" t="s">
        <v>50</v>
      </c>
      <c r="E16" s="722" t="s">
        <v>51</v>
      </c>
      <c r="F16" s="724" t="s">
        <v>52</v>
      </c>
      <c r="G16" s="722" t="s">
        <v>53</v>
      </c>
      <c r="H16" s="734" t="s">
        <v>54</v>
      </c>
      <c r="I16" s="724" t="s">
        <v>55</v>
      </c>
      <c r="J16" s="734" t="s">
        <v>56</v>
      </c>
      <c r="K16" s="748" t="s">
        <v>57</v>
      </c>
    </row>
    <row r="17" spans="1:11" s="5" customFormat="1" ht="95.25" customHeight="1" thickBot="1" x14ac:dyDescent="0.3">
      <c r="A17" s="733"/>
      <c r="B17" s="725"/>
      <c r="C17" s="723"/>
      <c r="D17" s="725"/>
      <c r="E17" s="723"/>
      <c r="F17" s="725"/>
      <c r="G17" s="723"/>
      <c r="H17" s="735"/>
      <c r="I17" s="725"/>
      <c r="J17" s="735"/>
      <c r="K17" s="749"/>
    </row>
    <row r="18" spans="1:11" s="120" customFormat="1" ht="24" customHeight="1" thickBot="1" x14ac:dyDescent="0.3">
      <c r="A18" s="116" t="s">
        <v>58</v>
      </c>
      <c r="B18" s="88" t="s">
        <v>59</v>
      </c>
      <c r="C18" s="117" t="s">
        <v>60</v>
      </c>
      <c r="D18" s="88" t="s">
        <v>71</v>
      </c>
      <c r="E18" s="88" t="s">
        <v>61</v>
      </c>
      <c r="F18" s="88" t="s">
        <v>62</v>
      </c>
      <c r="G18" s="88" t="s">
        <v>63</v>
      </c>
      <c r="H18" s="117" t="s">
        <v>64</v>
      </c>
      <c r="I18" s="117" t="s">
        <v>65</v>
      </c>
      <c r="J18" s="118">
        <v>10</v>
      </c>
      <c r="K18" s="119">
        <v>11</v>
      </c>
    </row>
    <row r="19" spans="1:11" s="120" customFormat="1" ht="57" thickBot="1" x14ac:dyDescent="0.3">
      <c r="A19" s="630" t="s">
        <v>5</v>
      </c>
      <c r="B19" s="598"/>
      <c r="C19" s="631"/>
      <c r="D19" s="632" t="s">
        <v>151</v>
      </c>
      <c r="E19" s="8"/>
      <c r="F19" s="9"/>
      <c r="G19" s="633"/>
      <c r="H19" s="634"/>
      <c r="I19" s="634"/>
      <c r="J19" s="635">
        <f>J20</f>
        <v>3328359</v>
      </c>
      <c r="K19" s="603"/>
    </row>
    <row r="20" spans="1:11" s="120" customFormat="1" ht="60" customHeight="1" x14ac:dyDescent="0.25">
      <c r="A20" s="121" t="s">
        <v>7</v>
      </c>
      <c r="B20" s="122"/>
      <c r="C20" s="122"/>
      <c r="D20" s="626" t="s">
        <v>123</v>
      </c>
      <c r="E20" s="627"/>
      <c r="F20" s="124"/>
      <c r="G20" s="628"/>
      <c r="H20" s="628"/>
      <c r="I20" s="628"/>
      <c r="J20" s="183">
        <f>SUM(J21:J24)</f>
        <v>3328359</v>
      </c>
      <c r="K20" s="629"/>
    </row>
    <row r="21" spans="1:11" s="120" customFormat="1" ht="107.25" customHeight="1" x14ac:dyDescent="0.25">
      <c r="A21" s="190" t="s">
        <v>98</v>
      </c>
      <c r="B21" s="291" t="s">
        <v>99</v>
      </c>
      <c r="C21" s="291" t="s">
        <v>209</v>
      </c>
      <c r="D21" s="270" t="s">
        <v>100</v>
      </c>
      <c r="E21" s="146" t="s">
        <v>66</v>
      </c>
      <c r="F21" s="267"/>
      <c r="G21" s="268"/>
      <c r="H21" s="268"/>
      <c r="I21" s="268"/>
      <c r="J21" s="269">
        <v>281320</v>
      </c>
      <c r="K21" s="331"/>
    </row>
    <row r="22" spans="1:11" s="120" customFormat="1" ht="54" customHeight="1" x14ac:dyDescent="0.25">
      <c r="A22" s="249" t="s">
        <v>9</v>
      </c>
      <c r="B22" s="196" t="s">
        <v>10</v>
      </c>
      <c r="C22" s="196" t="s">
        <v>11</v>
      </c>
      <c r="D22" s="197" t="s">
        <v>12</v>
      </c>
      <c r="E22" s="198" t="s">
        <v>124</v>
      </c>
      <c r="F22" s="168"/>
      <c r="G22" s="131"/>
      <c r="H22" s="131"/>
      <c r="I22" s="131"/>
      <c r="J22" s="147">
        <v>2974839</v>
      </c>
      <c r="K22" s="191"/>
    </row>
    <row r="23" spans="1:11" s="120" customFormat="1" ht="71.25" customHeight="1" x14ac:dyDescent="0.25">
      <c r="A23" s="193" t="s">
        <v>112</v>
      </c>
      <c r="B23" s="194">
        <v>7650</v>
      </c>
      <c r="C23" s="194" t="s">
        <v>101</v>
      </c>
      <c r="D23" s="199" t="s">
        <v>113</v>
      </c>
      <c r="E23" s="198" t="s">
        <v>117</v>
      </c>
      <c r="F23" s="168"/>
      <c r="G23" s="131"/>
      <c r="H23" s="131"/>
      <c r="I23" s="131"/>
      <c r="J23" s="147">
        <v>57000</v>
      </c>
      <c r="K23" s="191"/>
    </row>
    <row r="24" spans="1:11" s="120" customFormat="1" ht="99.75" customHeight="1" thickBot="1" x14ac:dyDescent="0.3">
      <c r="A24" s="193" t="s">
        <v>114</v>
      </c>
      <c r="B24" s="194" t="s">
        <v>115</v>
      </c>
      <c r="C24" s="194" t="s">
        <v>101</v>
      </c>
      <c r="D24" s="199" t="s">
        <v>116</v>
      </c>
      <c r="E24" s="198" t="s">
        <v>117</v>
      </c>
      <c r="F24" s="168"/>
      <c r="G24" s="131"/>
      <c r="H24" s="131"/>
      <c r="I24" s="131"/>
      <c r="J24" s="147">
        <v>15200</v>
      </c>
      <c r="K24" s="191"/>
    </row>
    <row r="25" spans="1:11" s="120" customFormat="1" ht="54" hidden="1" customHeight="1" thickBot="1" x14ac:dyDescent="0.3">
      <c r="A25" s="200" t="s">
        <v>16</v>
      </c>
      <c r="B25" s="201"/>
      <c r="C25" s="201"/>
      <c r="D25" s="202" t="s">
        <v>125</v>
      </c>
      <c r="E25" s="203"/>
      <c r="F25" s="188"/>
      <c r="G25" s="204"/>
      <c r="H25" s="204"/>
      <c r="I25" s="204"/>
      <c r="J25" s="182">
        <f>J26</f>
        <v>0</v>
      </c>
      <c r="K25" s="205"/>
    </row>
    <row r="26" spans="1:11" s="120" customFormat="1" ht="43.5" hidden="1" customHeight="1" x14ac:dyDescent="0.25">
      <c r="A26" s="206" t="s">
        <v>17</v>
      </c>
      <c r="B26" s="178" t="s">
        <v>6</v>
      </c>
      <c r="C26" s="178" t="s">
        <v>6</v>
      </c>
      <c r="D26" s="207" t="s">
        <v>125</v>
      </c>
      <c r="E26" s="123"/>
      <c r="F26" s="128"/>
      <c r="G26" s="208"/>
      <c r="H26" s="208"/>
      <c r="I26" s="208"/>
      <c r="J26" s="183">
        <f>J27+J28</f>
        <v>0</v>
      </c>
      <c r="K26" s="209"/>
    </row>
    <row r="27" spans="1:11" s="120" customFormat="1" ht="45.75" hidden="1" customHeight="1" x14ac:dyDescent="0.25">
      <c r="A27" s="210" t="s">
        <v>19</v>
      </c>
      <c r="B27" s="194" t="s">
        <v>20</v>
      </c>
      <c r="C27" s="194" t="s">
        <v>21</v>
      </c>
      <c r="D27" s="211" t="s">
        <v>22</v>
      </c>
      <c r="E27" s="146" t="s">
        <v>66</v>
      </c>
      <c r="F27" s="212"/>
      <c r="G27" s="213"/>
      <c r="H27" s="213"/>
      <c r="I27" s="213"/>
      <c r="J27" s="147"/>
      <c r="K27" s="214"/>
    </row>
    <row r="28" spans="1:11" s="120" customFormat="1" ht="102" hidden="1" customHeight="1" thickBot="1" x14ac:dyDescent="0.3">
      <c r="A28" s="245" t="s">
        <v>126</v>
      </c>
      <c r="B28" s="246" t="s">
        <v>127</v>
      </c>
      <c r="C28" s="246" t="s">
        <v>23</v>
      </c>
      <c r="D28" s="215" t="s">
        <v>128</v>
      </c>
      <c r="E28" s="181" t="s">
        <v>66</v>
      </c>
      <c r="F28" s="540"/>
      <c r="G28" s="216"/>
      <c r="H28" s="216"/>
      <c r="I28" s="216"/>
      <c r="J28" s="186"/>
      <c r="K28" s="217"/>
    </row>
    <row r="29" spans="1:11" s="120" customFormat="1" ht="66" customHeight="1" thickBot="1" x14ac:dyDescent="0.3">
      <c r="A29" s="169" t="s">
        <v>24</v>
      </c>
      <c r="B29" s="170" t="s">
        <v>6</v>
      </c>
      <c r="C29" s="170" t="s">
        <v>6</v>
      </c>
      <c r="D29" s="218" t="s">
        <v>129</v>
      </c>
      <c r="E29" s="173"/>
      <c r="F29" s="174"/>
      <c r="G29" s="175"/>
      <c r="H29" s="175"/>
      <c r="I29" s="175"/>
      <c r="J29" s="182">
        <f>J30</f>
        <v>75000</v>
      </c>
      <c r="K29" s="176"/>
    </row>
    <row r="30" spans="1:11" s="120" customFormat="1" ht="56.25" x14ac:dyDescent="0.25">
      <c r="A30" s="177" t="s">
        <v>25</v>
      </c>
      <c r="B30" s="178" t="s">
        <v>6</v>
      </c>
      <c r="C30" s="178" t="s">
        <v>6</v>
      </c>
      <c r="D30" s="207" t="s">
        <v>129</v>
      </c>
      <c r="E30" s="171"/>
      <c r="F30" s="542"/>
      <c r="G30" s="172"/>
      <c r="H30" s="172"/>
      <c r="I30" s="172"/>
      <c r="J30" s="183">
        <f>J32+J33</f>
        <v>75000</v>
      </c>
      <c r="K30" s="192"/>
    </row>
    <row r="31" spans="1:11" s="120" customFormat="1" ht="66" hidden="1" customHeight="1" x14ac:dyDescent="0.25">
      <c r="A31" s="163" t="s">
        <v>103</v>
      </c>
      <c r="B31" s="164" t="s">
        <v>18</v>
      </c>
      <c r="C31" s="164" t="s">
        <v>8</v>
      </c>
      <c r="D31" s="199" t="s">
        <v>102</v>
      </c>
      <c r="E31" s="146" t="s">
        <v>66</v>
      </c>
      <c r="F31" s="168"/>
      <c r="G31" s="131"/>
      <c r="H31" s="131"/>
      <c r="I31" s="131"/>
      <c r="J31" s="147"/>
      <c r="K31" s="191"/>
    </row>
    <row r="32" spans="1:11" s="120" customFormat="1" ht="56.25" customHeight="1" thickBot="1" x14ac:dyDescent="0.3">
      <c r="A32" s="179" t="s">
        <v>104</v>
      </c>
      <c r="B32" s="180" t="s">
        <v>105</v>
      </c>
      <c r="C32" s="180" t="s">
        <v>20</v>
      </c>
      <c r="D32" s="219" t="s">
        <v>106</v>
      </c>
      <c r="E32" s="220" t="s">
        <v>66</v>
      </c>
      <c r="F32" s="541"/>
      <c r="G32" s="165"/>
      <c r="H32" s="165"/>
      <c r="I32" s="165"/>
      <c r="J32" s="166">
        <v>75000</v>
      </c>
      <c r="K32" s="167"/>
    </row>
    <row r="33" spans="1:11" s="120" customFormat="1" ht="81.75" hidden="1" customHeight="1" thickBot="1" x14ac:dyDescent="0.3">
      <c r="A33" s="244" t="s">
        <v>196</v>
      </c>
      <c r="B33" s="180">
        <v>3241</v>
      </c>
      <c r="C33" s="180">
        <v>1090</v>
      </c>
      <c r="D33" s="219" t="s">
        <v>197</v>
      </c>
      <c r="E33" s="220" t="s">
        <v>66</v>
      </c>
      <c r="F33" s="540"/>
      <c r="G33" s="216"/>
      <c r="H33" s="216"/>
      <c r="I33" s="216"/>
      <c r="J33" s="186"/>
      <c r="K33" s="217"/>
    </row>
    <row r="34" spans="1:11" s="120" customFormat="1" ht="66" customHeight="1" thickBot="1" x14ac:dyDescent="0.3">
      <c r="A34" s="200" t="s">
        <v>26</v>
      </c>
      <c r="B34" s="170" t="s">
        <v>6</v>
      </c>
      <c r="C34" s="170" t="s">
        <v>6</v>
      </c>
      <c r="D34" s="218" t="s">
        <v>130</v>
      </c>
      <c r="E34" s="173"/>
      <c r="F34" s="174"/>
      <c r="G34" s="175"/>
      <c r="H34" s="175"/>
      <c r="I34" s="175"/>
      <c r="J34" s="182">
        <f>J35</f>
        <v>46000</v>
      </c>
      <c r="K34" s="176"/>
    </row>
    <row r="35" spans="1:11" s="120" customFormat="1" ht="56.25" x14ac:dyDescent="0.25">
      <c r="A35" s="206" t="s">
        <v>27</v>
      </c>
      <c r="B35" s="178" t="s">
        <v>6</v>
      </c>
      <c r="C35" s="178" t="s">
        <v>6</v>
      </c>
      <c r="D35" s="207" t="s">
        <v>130</v>
      </c>
      <c r="E35" s="171"/>
      <c r="F35" s="542"/>
      <c r="G35" s="172"/>
      <c r="H35" s="172"/>
      <c r="I35" s="172"/>
      <c r="J35" s="183">
        <f>J37</f>
        <v>46000</v>
      </c>
      <c r="K35" s="192"/>
    </row>
    <row r="36" spans="1:11" s="120" customFormat="1" ht="66" hidden="1" customHeight="1" x14ac:dyDescent="0.25">
      <c r="A36" s="193" t="s">
        <v>103</v>
      </c>
      <c r="B36" s="164" t="s">
        <v>18</v>
      </c>
      <c r="C36" s="164" t="s">
        <v>8</v>
      </c>
      <c r="D36" s="199" t="s">
        <v>102</v>
      </c>
      <c r="E36" s="146" t="s">
        <v>66</v>
      </c>
      <c r="F36" s="168"/>
      <c r="G36" s="131"/>
      <c r="H36" s="131"/>
      <c r="I36" s="131"/>
      <c r="J36" s="147"/>
      <c r="K36" s="191"/>
    </row>
    <row r="37" spans="1:11" s="120" customFormat="1" ht="60" customHeight="1" thickBot="1" x14ac:dyDescent="0.3">
      <c r="A37" s="193" t="s">
        <v>107</v>
      </c>
      <c r="B37" s="194" t="s">
        <v>18</v>
      </c>
      <c r="C37" s="194" t="s">
        <v>8</v>
      </c>
      <c r="D37" s="199" t="s">
        <v>102</v>
      </c>
      <c r="E37" s="198" t="s">
        <v>66</v>
      </c>
      <c r="F37" s="168"/>
      <c r="G37" s="131"/>
      <c r="H37" s="131"/>
      <c r="I37" s="131"/>
      <c r="J37" s="147">
        <v>46000</v>
      </c>
      <c r="K37" s="191"/>
    </row>
    <row r="38" spans="1:11" s="120" customFormat="1" ht="78" customHeight="1" x14ac:dyDescent="0.25">
      <c r="A38" s="271" t="s">
        <v>28</v>
      </c>
      <c r="B38" s="272" t="s">
        <v>6</v>
      </c>
      <c r="C38" s="272" t="s">
        <v>6</v>
      </c>
      <c r="D38" s="273" t="s">
        <v>131</v>
      </c>
      <c r="E38" s="274"/>
      <c r="F38" s="275"/>
      <c r="G38" s="276"/>
      <c r="H38" s="276"/>
      <c r="I38" s="276"/>
      <c r="J38" s="277">
        <f>J39</f>
        <v>298080</v>
      </c>
      <c r="K38" s="278"/>
    </row>
    <row r="39" spans="1:11" s="120" customFormat="1" ht="75" x14ac:dyDescent="0.25">
      <c r="A39" s="332" t="s">
        <v>29</v>
      </c>
      <c r="B39" s="279" t="s">
        <v>6</v>
      </c>
      <c r="C39" s="279" t="s">
        <v>6</v>
      </c>
      <c r="D39" s="280" t="s">
        <v>131</v>
      </c>
      <c r="E39" s="281"/>
      <c r="F39" s="184"/>
      <c r="G39" s="185"/>
      <c r="H39" s="185"/>
      <c r="I39" s="185"/>
      <c r="J39" s="269">
        <f>J41+J42+J40+J43+J44</f>
        <v>298080</v>
      </c>
      <c r="K39" s="333"/>
    </row>
    <row r="40" spans="1:11" s="120" customFormat="1" ht="54" customHeight="1" x14ac:dyDescent="0.25">
      <c r="A40" s="332">
        <v>1011080</v>
      </c>
      <c r="B40" s="164">
        <v>1080</v>
      </c>
      <c r="C40" s="194" t="s">
        <v>210</v>
      </c>
      <c r="D40" s="199" t="s">
        <v>198</v>
      </c>
      <c r="E40" s="146" t="s">
        <v>66</v>
      </c>
      <c r="F40" s="184"/>
      <c r="G40" s="185"/>
      <c r="H40" s="185"/>
      <c r="I40" s="185"/>
      <c r="J40" s="147">
        <v>47282</v>
      </c>
      <c r="K40" s="333"/>
    </row>
    <row r="41" spans="1:11" s="120" customFormat="1" ht="52.9" customHeight="1" x14ac:dyDescent="0.25">
      <c r="A41" s="163" t="s">
        <v>30</v>
      </c>
      <c r="B41" s="164" t="s">
        <v>31</v>
      </c>
      <c r="C41" s="164" t="s">
        <v>32</v>
      </c>
      <c r="D41" s="199" t="s">
        <v>33</v>
      </c>
      <c r="E41" s="146" t="s">
        <v>66</v>
      </c>
      <c r="F41" s="184"/>
      <c r="G41" s="185"/>
      <c r="H41" s="185"/>
      <c r="I41" s="185"/>
      <c r="J41" s="147">
        <v>108000</v>
      </c>
      <c r="K41" s="333"/>
    </row>
    <row r="42" spans="1:11" s="120" customFormat="1" ht="49.9" customHeight="1" x14ac:dyDescent="0.25">
      <c r="A42" s="163" t="s">
        <v>34</v>
      </c>
      <c r="B42" s="164" t="s">
        <v>35</v>
      </c>
      <c r="C42" s="164" t="s">
        <v>32</v>
      </c>
      <c r="D42" s="199" t="s">
        <v>36</v>
      </c>
      <c r="E42" s="146" t="s">
        <v>66</v>
      </c>
      <c r="F42" s="184"/>
      <c r="G42" s="185"/>
      <c r="H42" s="185"/>
      <c r="I42" s="185"/>
      <c r="J42" s="147">
        <v>67499</v>
      </c>
      <c r="K42" s="333"/>
    </row>
    <row r="43" spans="1:11" s="120" customFormat="1" ht="59.25" customHeight="1" x14ac:dyDescent="0.25">
      <c r="A43" s="163">
        <v>1014060</v>
      </c>
      <c r="B43" s="164">
        <v>4060</v>
      </c>
      <c r="C43" s="194" t="s">
        <v>211</v>
      </c>
      <c r="D43" s="199" t="s">
        <v>199</v>
      </c>
      <c r="E43" s="146" t="s">
        <v>66</v>
      </c>
      <c r="F43" s="184"/>
      <c r="G43" s="185"/>
      <c r="H43" s="185"/>
      <c r="I43" s="185"/>
      <c r="J43" s="147">
        <v>51299</v>
      </c>
      <c r="K43" s="333"/>
    </row>
    <row r="44" spans="1:11" s="120" customFormat="1" ht="49.9" customHeight="1" thickBot="1" x14ac:dyDescent="0.3">
      <c r="A44" s="179">
        <v>1014081</v>
      </c>
      <c r="B44" s="180">
        <v>4081</v>
      </c>
      <c r="C44" s="246" t="s">
        <v>212</v>
      </c>
      <c r="D44" s="219" t="s">
        <v>200</v>
      </c>
      <c r="E44" s="181" t="s">
        <v>66</v>
      </c>
      <c r="F44" s="595"/>
      <c r="G44" s="317"/>
      <c r="H44" s="317"/>
      <c r="I44" s="317"/>
      <c r="J44" s="186">
        <v>24000</v>
      </c>
      <c r="K44" s="596"/>
    </row>
    <row r="45" spans="1:11" s="120" customFormat="1" ht="72.599999999999994" customHeight="1" thickBot="1" x14ac:dyDescent="0.3">
      <c r="A45" s="597" t="s">
        <v>37</v>
      </c>
      <c r="B45" s="598"/>
      <c r="C45" s="598"/>
      <c r="D45" s="599" t="s">
        <v>240</v>
      </c>
      <c r="E45" s="600"/>
      <c r="F45" s="9"/>
      <c r="G45" s="601"/>
      <c r="H45" s="601"/>
      <c r="I45" s="601"/>
      <c r="J45" s="602">
        <f>J46</f>
        <v>5024543</v>
      </c>
      <c r="K45" s="603"/>
    </row>
    <row r="46" spans="1:11" s="120" customFormat="1" ht="58.5" customHeight="1" x14ac:dyDescent="0.25">
      <c r="A46" s="121" t="s">
        <v>38</v>
      </c>
      <c r="B46" s="122"/>
      <c r="C46" s="122"/>
      <c r="D46" s="221" t="s">
        <v>132</v>
      </c>
      <c r="E46" s="123"/>
      <c r="F46" s="124"/>
      <c r="G46" s="125"/>
      <c r="H46" s="125"/>
      <c r="I46" s="125"/>
      <c r="J46" s="10">
        <f>SUM(J47:J49)</f>
        <v>5024543</v>
      </c>
      <c r="K46" s="11"/>
    </row>
    <row r="47" spans="1:11" s="120" customFormat="1" ht="63.75" customHeight="1" x14ac:dyDescent="0.25">
      <c r="A47" s="544" t="s">
        <v>201</v>
      </c>
      <c r="B47" s="282" t="s">
        <v>18</v>
      </c>
      <c r="C47" s="282" t="s">
        <v>8</v>
      </c>
      <c r="D47" s="283" t="s">
        <v>102</v>
      </c>
      <c r="E47" s="171" t="s">
        <v>66</v>
      </c>
      <c r="F47" s="124"/>
      <c r="G47" s="125"/>
      <c r="H47" s="125"/>
      <c r="I47" s="125"/>
      <c r="J47" s="284">
        <v>25500</v>
      </c>
      <c r="K47" s="11"/>
    </row>
    <row r="48" spans="1:11" s="120" customFormat="1" ht="60.75" customHeight="1" x14ac:dyDescent="0.25">
      <c r="A48" s="190" t="s">
        <v>133</v>
      </c>
      <c r="B48" s="196" t="s">
        <v>134</v>
      </c>
      <c r="C48" s="196" t="s">
        <v>14</v>
      </c>
      <c r="D48" s="197" t="s">
        <v>122</v>
      </c>
      <c r="E48" s="198" t="s">
        <v>124</v>
      </c>
      <c r="F48" s="222"/>
      <c r="G48" s="223"/>
      <c r="H48" s="223"/>
      <c r="I48" s="223"/>
      <c r="J48" s="147">
        <v>4264354</v>
      </c>
      <c r="K48" s="224"/>
    </row>
    <row r="49" spans="1:11" s="120" customFormat="1" ht="45" customHeight="1" thickBot="1" x14ac:dyDescent="0.3">
      <c r="A49" s="543" t="s">
        <v>39</v>
      </c>
      <c r="B49" s="225" t="s">
        <v>13</v>
      </c>
      <c r="C49" s="225" t="s">
        <v>14</v>
      </c>
      <c r="D49" s="197" t="s">
        <v>15</v>
      </c>
      <c r="E49" s="198" t="s">
        <v>124</v>
      </c>
      <c r="F49" s="226"/>
      <c r="G49" s="227"/>
      <c r="H49" s="227"/>
      <c r="I49" s="227"/>
      <c r="J49" s="228">
        <v>734689</v>
      </c>
      <c r="K49" s="229"/>
    </row>
    <row r="50" spans="1:11" s="236" customFormat="1" ht="64.5" customHeight="1" thickBot="1" x14ac:dyDescent="0.3">
      <c r="A50" s="230" t="s">
        <v>46</v>
      </c>
      <c r="B50" s="231"/>
      <c r="C50" s="231"/>
      <c r="D50" s="250" t="s">
        <v>241</v>
      </c>
      <c r="E50" s="232"/>
      <c r="F50" s="231"/>
      <c r="G50" s="233"/>
      <c r="H50" s="233"/>
      <c r="I50" s="233"/>
      <c r="J50" s="234">
        <f>J51</f>
        <v>46898608</v>
      </c>
      <c r="K50" s="235"/>
    </row>
    <row r="51" spans="1:11" s="120" customFormat="1" ht="57.75" customHeight="1" x14ac:dyDescent="0.25">
      <c r="A51" s="121" t="s">
        <v>47</v>
      </c>
      <c r="B51" s="542"/>
      <c r="C51" s="126"/>
      <c r="D51" s="237" t="s">
        <v>135</v>
      </c>
      <c r="E51" s="127"/>
      <c r="F51" s="128"/>
      <c r="G51" s="129"/>
      <c r="H51" s="129"/>
      <c r="I51" s="129"/>
      <c r="J51" s="129">
        <f>J52+J55+J58+J60+J62+J64+J66+J68+J71+J70</f>
        <v>46898608</v>
      </c>
      <c r="K51" s="130"/>
    </row>
    <row r="52" spans="1:11" s="120" customFormat="1" ht="144" customHeight="1" x14ac:dyDescent="0.25">
      <c r="A52" s="761" t="s">
        <v>213</v>
      </c>
      <c r="B52" s="726" t="s">
        <v>99</v>
      </c>
      <c r="C52" s="726" t="s">
        <v>8</v>
      </c>
      <c r="D52" s="729" t="s">
        <v>100</v>
      </c>
      <c r="E52" s="292" t="s">
        <v>214</v>
      </c>
      <c r="F52" s="740" t="s">
        <v>215</v>
      </c>
      <c r="G52" s="131">
        <v>18200000</v>
      </c>
      <c r="H52" s="131">
        <v>599219</v>
      </c>
      <c r="I52" s="293">
        <f>H52/G52</f>
        <v>3.2924120879120881E-2</v>
      </c>
      <c r="J52" s="294">
        <f>5500000-1480000</f>
        <v>4020000</v>
      </c>
      <c r="K52" s="334">
        <f>(J52+H52)/G52</f>
        <v>0.25380324175824176</v>
      </c>
    </row>
    <row r="53" spans="1:11" s="120" customFormat="1" ht="168" customHeight="1" x14ac:dyDescent="0.25">
      <c r="A53" s="762"/>
      <c r="B53" s="727"/>
      <c r="C53" s="727"/>
      <c r="D53" s="730"/>
      <c r="E53" s="295" t="s">
        <v>216</v>
      </c>
      <c r="F53" s="756"/>
      <c r="G53" s="185">
        <v>6200000</v>
      </c>
      <c r="H53" s="185">
        <v>599219</v>
      </c>
      <c r="I53" s="296">
        <f>H53/G53</f>
        <v>9.6648225806451618E-2</v>
      </c>
      <c r="J53" s="297">
        <f>5500000-1480000</f>
        <v>4020000</v>
      </c>
      <c r="K53" s="335">
        <f>(J53+H53)/G53</f>
        <v>0.7450353225806452</v>
      </c>
    </row>
    <row r="54" spans="1:11" s="120" customFormat="1" ht="27.75" customHeight="1" x14ac:dyDescent="0.25">
      <c r="A54" s="763"/>
      <c r="B54" s="728"/>
      <c r="C54" s="728"/>
      <c r="D54" s="731"/>
      <c r="E54" s="295" t="s">
        <v>217</v>
      </c>
      <c r="F54" s="757"/>
      <c r="G54" s="185">
        <v>599219</v>
      </c>
      <c r="H54" s="185">
        <f>250000+349219</f>
        <v>599219</v>
      </c>
      <c r="I54" s="296">
        <f>H54/G54</f>
        <v>1</v>
      </c>
      <c r="J54" s="297"/>
      <c r="K54" s="335">
        <v>1</v>
      </c>
    </row>
    <row r="55" spans="1:11" s="120" customFormat="1" ht="189.75" customHeight="1" x14ac:dyDescent="0.25">
      <c r="A55" s="750" t="s">
        <v>218</v>
      </c>
      <c r="B55" s="740" t="s">
        <v>219</v>
      </c>
      <c r="C55" s="740" t="s">
        <v>220</v>
      </c>
      <c r="D55" s="754" t="s">
        <v>221</v>
      </c>
      <c r="E55" s="298" t="s">
        <v>222</v>
      </c>
      <c r="F55" s="754" t="s">
        <v>223</v>
      </c>
      <c r="G55" s="299">
        <v>16389490</v>
      </c>
      <c r="H55" s="300">
        <f>11185952+183418</f>
        <v>11369370</v>
      </c>
      <c r="I55" s="301">
        <f>H55/G55</f>
        <v>0.69369882772435265</v>
      </c>
      <c r="J55" s="131">
        <f>4989690+1071</f>
        <v>4990761</v>
      </c>
      <c r="K55" s="334">
        <v>1</v>
      </c>
    </row>
    <row r="56" spans="1:11" s="120" customFormat="1" ht="36" customHeight="1" x14ac:dyDescent="0.25">
      <c r="A56" s="758"/>
      <c r="B56" s="756"/>
      <c r="C56" s="756"/>
      <c r="D56" s="760"/>
      <c r="E56" s="302" t="s">
        <v>118</v>
      </c>
      <c r="F56" s="760"/>
      <c r="G56" s="303">
        <v>276327</v>
      </c>
      <c r="H56" s="304">
        <v>276326.53999999998</v>
      </c>
      <c r="I56" s="305">
        <v>1</v>
      </c>
      <c r="J56" s="299"/>
      <c r="K56" s="335">
        <v>1</v>
      </c>
    </row>
    <row r="57" spans="1:11" s="120" customFormat="1" ht="42.75" customHeight="1" x14ac:dyDescent="0.25">
      <c r="A57" s="759"/>
      <c r="B57" s="757"/>
      <c r="C57" s="757"/>
      <c r="D57" s="755"/>
      <c r="E57" s="302" t="s">
        <v>224</v>
      </c>
      <c r="F57" s="755"/>
      <c r="G57" s="303">
        <v>587560</v>
      </c>
      <c r="H57" s="304">
        <f>150000+229945.02+183418</f>
        <v>563363.02</v>
      </c>
      <c r="I57" s="305">
        <v>1</v>
      </c>
      <c r="J57" s="131"/>
      <c r="K57" s="335">
        <v>1</v>
      </c>
    </row>
    <row r="58" spans="1:11" s="120" customFormat="1" ht="132.75" customHeight="1" x14ac:dyDescent="0.25">
      <c r="A58" s="750" t="s">
        <v>225</v>
      </c>
      <c r="B58" s="740" t="s">
        <v>226</v>
      </c>
      <c r="C58" s="740" t="s">
        <v>14</v>
      </c>
      <c r="D58" s="752" t="s">
        <v>111</v>
      </c>
      <c r="E58" s="292" t="s">
        <v>242</v>
      </c>
      <c r="F58" s="754" t="s">
        <v>227</v>
      </c>
      <c r="G58" s="131">
        <v>3793412</v>
      </c>
      <c r="H58" s="131">
        <v>186630.35</v>
      </c>
      <c r="I58" s="293">
        <f>H58/G58</f>
        <v>4.9198544740196956E-2</v>
      </c>
      <c r="J58" s="306">
        <v>3606782</v>
      </c>
      <c r="K58" s="334">
        <f>(J58+H58)/G58</f>
        <v>1.0000000922652219</v>
      </c>
    </row>
    <row r="59" spans="1:11" s="120" customFormat="1" ht="37.5" customHeight="1" x14ac:dyDescent="0.25">
      <c r="A59" s="751"/>
      <c r="B59" s="741"/>
      <c r="C59" s="741"/>
      <c r="D59" s="753"/>
      <c r="E59" s="307" t="s">
        <v>118</v>
      </c>
      <c r="F59" s="755"/>
      <c r="G59" s="185">
        <v>186631</v>
      </c>
      <c r="H59" s="185">
        <v>186630.35</v>
      </c>
      <c r="I59" s="296">
        <v>1</v>
      </c>
      <c r="J59" s="308"/>
      <c r="K59" s="335">
        <v>1</v>
      </c>
    </row>
    <row r="60" spans="1:11" s="120" customFormat="1" ht="129" customHeight="1" x14ac:dyDescent="0.25">
      <c r="A60" s="736">
        <v>1516030</v>
      </c>
      <c r="B60" s="738">
        <v>6030</v>
      </c>
      <c r="C60" s="740" t="s">
        <v>14</v>
      </c>
      <c r="D60" s="729" t="s">
        <v>15</v>
      </c>
      <c r="E60" s="292" t="s">
        <v>677</v>
      </c>
      <c r="F60" s="742" t="s">
        <v>215</v>
      </c>
      <c r="G60" s="131">
        <v>11533080</v>
      </c>
      <c r="H60" s="299">
        <v>15000</v>
      </c>
      <c r="I60" s="309">
        <f>H60/G60</f>
        <v>1.3006066029196018E-3</v>
      </c>
      <c r="J60" s="131">
        <f>G60-H60</f>
        <v>11518080</v>
      </c>
      <c r="K60" s="334">
        <f>(J60+H60)/G60</f>
        <v>1</v>
      </c>
    </row>
    <row r="61" spans="1:11" s="120" customFormat="1" ht="24.75" customHeight="1" x14ac:dyDescent="0.25">
      <c r="A61" s="737"/>
      <c r="B61" s="739"/>
      <c r="C61" s="741"/>
      <c r="D61" s="731"/>
      <c r="E61" s="310" t="s">
        <v>136</v>
      </c>
      <c r="F61" s="743"/>
      <c r="G61" s="185">
        <v>971364</v>
      </c>
      <c r="H61" s="311">
        <v>15000</v>
      </c>
      <c r="I61" s="312">
        <f>H61/G61</f>
        <v>1.544220292290017E-2</v>
      </c>
      <c r="J61" s="185">
        <f>G61-H61</f>
        <v>956364</v>
      </c>
      <c r="K61" s="335">
        <f>(J61+H61)/G61</f>
        <v>1</v>
      </c>
    </row>
    <row r="62" spans="1:11" s="120" customFormat="1" ht="186.75" customHeight="1" x14ac:dyDescent="0.25">
      <c r="A62" s="761" t="s">
        <v>228</v>
      </c>
      <c r="B62" s="726" t="s">
        <v>13</v>
      </c>
      <c r="C62" s="726" t="s">
        <v>14</v>
      </c>
      <c r="D62" s="729" t="s">
        <v>15</v>
      </c>
      <c r="E62" s="292" t="s">
        <v>229</v>
      </c>
      <c r="F62" s="740" t="s">
        <v>230</v>
      </c>
      <c r="G62" s="131">
        <v>20406558</v>
      </c>
      <c r="H62" s="131">
        <f>356630</f>
        <v>356630</v>
      </c>
      <c r="I62" s="293">
        <f>H62/G62</f>
        <v>1.7476244646451401E-2</v>
      </c>
      <c r="J62" s="238">
        <v>10611228</v>
      </c>
      <c r="K62" s="334">
        <f>(J62+H62)/G62</f>
        <v>0.53746731810430748</v>
      </c>
    </row>
    <row r="63" spans="1:11" s="120" customFormat="1" ht="39" customHeight="1" x14ac:dyDescent="0.25">
      <c r="A63" s="763"/>
      <c r="B63" s="728"/>
      <c r="C63" s="728"/>
      <c r="D63" s="731"/>
      <c r="E63" s="313" t="s">
        <v>231</v>
      </c>
      <c r="F63" s="757"/>
      <c r="G63" s="185">
        <v>406558</v>
      </c>
      <c r="H63" s="185">
        <f>105519+251111</f>
        <v>356630</v>
      </c>
      <c r="I63" s="296">
        <v>1</v>
      </c>
      <c r="J63" s="297"/>
      <c r="K63" s="335">
        <v>1</v>
      </c>
    </row>
    <row r="64" spans="1:11" s="120" customFormat="1" ht="209.25" customHeight="1" x14ac:dyDescent="0.25">
      <c r="A64" s="761" t="s">
        <v>228</v>
      </c>
      <c r="B64" s="726" t="s">
        <v>13</v>
      </c>
      <c r="C64" s="726" t="s">
        <v>14</v>
      </c>
      <c r="D64" s="729" t="s">
        <v>15</v>
      </c>
      <c r="E64" s="292" t="s">
        <v>232</v>
      </c>
      <c r="F64" s="740" t="s">
        <v>233</v>
      </c>
      <c r="G64" s="131">
        <v>3600539</v>
      </c>
      <c r="H64" s="131">
        <v>100539</v>
      </c>
      <c r="I64" s="293">
        <f>H64/G64</f>
        <v>2.7923319258588784E-2</v>
      </c>
      <c r="J64" s="294">
        <v>3500000</v>
      </c>
      <c r="K64" s="334">
        <f>(H64+J64)/G64</f>
        <v>1</v>
      </c>
    </row>
    <row r="65" spans="1:11" s="120" customFormat="1" ht="39.75" customHeight="1" x14ac:dyDescent="0.25">
      <c r="A65" s="763"/>
      <c r="B65" s="728"/>
      <c r="C65" s="728"/>
      <c r="D65" s="731"/>
      <c r="E65" s="310" t="s">
        <v>136</v>
      </c>
      <c r="F65" s="757"/>
      <c r="G65" s="185">
        <v>100539</v>
      </c>
      <c r="H65" s="185">
        <v>100539</v>
      </c>
      <c r="I65" s="296">
        <v>1</v>
      </c>
      <c r="J65" s="297"/>
      <c r="K65" s="333">
        <v>1</v>
      </c>
    </row>
    <row r="66" spans="1:11" s="120" customFormat="1" ht="111" customHeight="1" x14ac:dyDescent="0.25">
      <c r="A66" s="761" t="s">
        <v>228</v>
      </c>
      <c r="B66" s="726" t="s">
        <v>13</v>
      </c>
      <c r="C66" s="726" t="s">
        <v>14</v>
      </c>
      <c r="D66" s="729" t="s">
        <v>15</v>
      </c>
      <c r="E66" s="292" t="s">
        <v>688</v>
      </c>
      <c r="F66" s="740" t="s">
        <v>234</v>
      </c>
      <c r="G66" s="131">
        <v>1529800</v>
      </c>
      <c r="H66" s="131"/>
      <c r="I66" s="293">
        <v>0</v>
      </c>
      <c r="J66" s="294">
        <v>1529800</v>
      </c>
      <c r="K66" s="191">
        <v>1</v>
      </c>
    </row>
    <row r="67" spans="1:11" s="120" customFormat="1" ht="45" customHeight="1" x14ac:dyDescent="0.25">
      <c r="A67" s="763"/>
      <c r="B67" s="728"/>
      <c r="C67" s="728"/>
      <c r="D67" s="731"/>
      <c r="E67" s="310" t="s">
        <v>136</v>
      </c>
      <c r="F67" s="757"/>
      <c r="G67" s="185">
        <v>49800</v>
      </c>
      <c r="H67" s="185"/>
      <c r="I67" s="296">
        <v>0</v>
      </c>
      <c r="J67" s="239">
        <v>49800</v>
      </c>
      <c r="K67" s="333">
        <v>1</v>
      </c>
    </row>
    <row r="68" spans="1:11" s="120" customFormat="1" ht="127.5" customHeight="1" x14ac:dyDescent="0.25">
      <c r="A68" s="761" t="s">
        <v>228</v>
      </c>
      <c r="B68" s="726" t="s">
        <v>13</v>
      </c>
      <c r="C68" s="726" t="s">
        <v>14</v>
      </c>
      <c r="D68" s="729" t="s">
        <v>15</v>
      </c>
      <c r="E68" s="298" t="s">
        <v>235</v>
      </c>
      <c r="F68" s="168" t="s">
        <v>236</v>
      </c>
      <c r="G68" s="131">
        <v>3910004</v>
      </c>
      <c r="H68" s="131">
        <f>658538+2650000</f>
        <v>3308538</v>
      </c>
      <c r="I68" s="293">
        <f>H68/G68</f>
        <v>0.84617253588487373</v>
      </c>
      <c r="J68" s="238">
        <v>569300</v>
      </c>
      <c r="K68" s="334">
        <v>1</v>
      </c>
    </row>
    <row r="69" spans="1:11" s="120" customFormat="1" ht="27.75" customHeight="1" x14ac:dyDescent="0.25">
      <c r="A69" s="763"/>
      <c r="B69" s="728"/>
      <c r="C69" s="728"/>
      <c r="D69" s="731"/>
      <c r="E69" s="310" t="s">
        <v>118</v>
      </c>
      <c r="F69" s="184"/>
      <c r="G69" s="185">
        <v>174543</v>
      </c>
      <c r="H69" s="185">
        <v>154159.98000000001</v>
      </c>
      <c r="I69" s="296">
        <v>1</v>
      </c>
      <c r="J69" s="297"/>
      <c r="K69" s="333">
        <v>1</v>
      </c>
    </row>
    <row r="70" spans="1:11" s="120" customFormat="1" ht="121.5" customHeight="1" x14ac:dyDescent="0.25">
      <c r="A70" s="545" t="s">
        <v>228</v>
      </c>
      <c r="B70" s="537" t="s">
        <v>13</v>
      </c>
      <c r="C70" s="537" t="s">
        <v>14</v>
      </c>
      <c r="D70" s="539" t="s">
        <v>15</v>
      </c>
      <c r="E70" s="292" t="s">
        <v>243</v>
      </c>
      <c r="F70" s="540" t="s">
        <v>234</v>
      </c>
      <c r="G70" s="131">
        <v>410000</v>
      </c>
      <c r="H70" s="131">
        <v>0</v>
      </c>
      <c r="I70" s="293">
        <v>1</v>
      </c>
      <c r="J70" s="294">
        <v>410000</v>
      </c>
      <c r="K70" s="191">
        <v>1</v>
      </c>
    </row>
    <row r="71" spans="1:11" s="120" customFormat="1" ht="112.5" customHeight="1" x14ac:dyDescent="0.25">
      <c r="A71" s="761" t="s">
        <v>138</v>
      </c>
      <c r="B71" s="726" t="s">
        <v>40</v>
      </c>
      <c r="C71" s="726" t="s">
        <v>41</v>
      </c>
      <c r="D71" s="729" t="s">
        <v>42</v>
      </c>
      <c r="E71" s="306" t="s">
        <v>237</v>
      </c>
      <c r="F71" s="740" t="s">
        <v>238</v>
      </c>
      <c r="G71" s="131">
        <f>45050824-45050824+41614646</f>
        <v>41614646</v>
      </c>
      <c r="H71" s="294">
        <f>2753824+7531097-2799508-7485413+2902210+7526893</f>
        <v>10429103</v>
      </c>
      <c r="I71" s="293">
        <f>H71/G71*100%</f>
        <v>0.25061135927961514</v>
      </c>
      <c r="J71" s="314">
        <v>6142657</v>
      </c>
      <c r="K71" s="336">
        <f>(J71+H71)/G71</f>
        <v>0.3982194153471833</v>
      </c>
    </row>
    <row r="72" spans="1:11" s="120" customFormat="1" ht="125.25" customHeight="1" x14ac:dyDescent="0.25">
      <c r="A72" s="762"/>
      <c r="B72" s="727"/>
      <c r="C72" s="727"/>
      <c r="D72" s="730"/>
      <c r="E72" s="308" t="s">
        <v>139</v>
      </c>
      <c r="F72" s="756"/>
      <c r="G72" s="185">
        <f>10458431-10458431+10463759</f>
        <v>10463759</v>
      </c>
      <c r="H72" s="297">
        <f>7531097-2799508-4731589+2902210+(2799508-2799508+4991926+490356+1007036+997461+40114)</f>
        <v>10429103</v>
      </c>
      <c r="I72" s="296">
        <f>H72/G72*100%</f>
        <v>0.99668799711461242</v>
      </c>
      <c r="J72" s="315"/>
      <c r="K72" s="337">
        <f>(J72+H72)/G72</f>
        <v>0.99668799711461242</v>
      </c>
    </row>
    <row r="73" spans="1:11" s="120" customFormat="1" ht="112.5" customHeight="1" thickBot="1" x14ac:dyDescent="0.3">
      <c r="A73" s="762"/>
      <c r="B73" s="727"/>
      <c r="C73" s="727"/>
      <c r="D73" s="730"/>
      <c r="E73" s="316" t="s">
        <v>239</v>
      </c>
      <c r="F73" s="756"/>
      <c r="G73" s="317">
        <v>6142657</v>
      </c>
      <c r="H73" s="318">
        <v>0</v>
      </c>
      <c r="I73" s="319">
        <v>0</v>
      </c>
      <c r="J73" s="320">
        <v>6142657</v>
      </c>
      <c r="K73" s="338">
        <v>1</v>
      </c>
    </row>
    <row r="74" spans="1:11" s="236" customFormat="1" ht="87" customHeight="1" thickBot="1" x14ac:dyDescent="0.3">
      <c r="A74" s="321" t="s">
        <v>108</v>
      </c>
      <c r="B74" s="322" t="s">
        <v>6</v>
      </c>
      <c r="C74" s="322" t="s">
        <v>6</v>
      </c>
      <c r="D74" s="323" t="s">
        <v>187</v>
      </c>
      <c r="E74" s="324"/>
      <c r="F74" s="325"/>
      <c r="G74" s="326"/>
      <c r="H74" s="327"/>
      <c r="I74" s="328"/>
      <c r="J74" s="329">
        <f>J75</f>
        <v>1550000</v>
      </c>
      <c r="K74" s="330"/>
    </row>
    <row r="75" spans="1:11" s="236" customFormat="1" ht="79.5" customHeight="1" x14ac:dyDescent="0.25">
      <c r="A75" s="255" t="s">
        <v>110</v>
      </c>
      <c r="B75" s="256" t="s">
        <v>6</v>
      </c>
      <c r="C75" s="256" t="s">
        <v>6</v>
      </c>
      <c r="D75" s="257" t="s">
        <v>187</v>
      </c>
      <c r="E75" s="258"/>
      <c r="F75" s="259"/>
      <c r="G75" s="260"/>
      <c r="H75" s="261"/>
      <c r="I75" s="262"/>
      <c r="J75" s="263">
        <f>J76</f>
        <v>1550000</v>
      </c>
      <c r="K75" s="264"/>
    </row>
    <row r="76" spans="1:11" s="236" customFormat="1" ht="69.75" customHeight="1" thickBot="1" x14ac:dyDescent="0.3">
      <c r="A76" s="286" t="s">
        <v>143</v>
      </c>
      <c r="B76" s="537" t="s">
        <v>144</v>
      </c>
      <c r="C76" s="537" t="s">
        <v>137</v>
      </c>
      <c r="D76" s="285" t="s">
        <v>142</v>
      </c>
      <c r="E76" s="636" t="s">
        <v>202</v>
      </c>
      <c r="F76" s="248"/>
      <c r="G76" s="251"/>
      <c r="H76" s="252"/>
      <c r="I76" s="253"/>
      <c r="J76" s="265">
        <v>1550000</v>
      </c>
      <c r="K76" s="254"/>
    </row>
    <row r="77" spans="1:11" s="236" customFormat="1" ht="69.75" customHeight="1" thickBot="1" x14ac:dyDescent="0.3">
      <c r="A77" s="613" t="s">
        <v>203</v>
      </c>
      <c r="B77" s="614"/>
      <c r="C77" s="614"/>
      <c r="D77" s="232" t="s">
        <v>185</v>
      </c>
      <c r="E77" s="615"/>
      <c r="F77" s="231"/>
      <c r="G77" s="616"/>
      <c r="H77" s="617"/>
      <c r="I77" s="618"/>
      <c r="J77" s="233">
        <f>J78</f>
        <v>69850</v>
      </c>
      <c r="K77" s="619"/>
    </row>
    <row r="78" spans="1:11" s="236" customFormat="1" ht="66.75" customHeight="1" x14ac:dyDescent="0.25">
      <c r="A78" s="604" t="s">
        <v>204</v>
      </c>
      <c r="B78" s="538"/>
      <c r="C78" s="538"/>
      <c r="D78" s="605" t="s">
        <v>185</v>
      </c>
      <c r="E78" s="606"/>
      <c r="F78" s="607"/>
      <c r="G78" s="608"/>
      <c r="H78" s="609"/>
      <c r="I78" s="610"/>
      <c r="J78" s="611">
        <f>J79</f>
        <v>69850</v>
      </c>
      <c r="K78" s="612"/>
    </row>
    <row r="79" spans="1:11" s="236" customFormat="1" ht="67.5" customHeight="1" thickBot="1" x14ac:dyDescent="0.3">
      <c r="A79" s="339" t="s">
        <v>205</v>
      </c>
      <c r="B79" s="536" t="s">
        <v>18</v>
      </c>
      <c r="C79" s="536" t="s">
        <v>209</v>
      </c>
      <c r="D79" s="620" t="s">
        <v>102</v>
      </c>
      <c r="E79" s="621" t="s">
        <v>66</v>
      </c>
      <c r="F79" s="247"/>
      <c r="G79" s="240"/>
      <c r="H79" s="241"/>
      <c r="I79" s="242"/>
      <c r="J79" s="288">
        <v>69850</v>
      </c>
      <c r="K79" s="340"/>
    </row>
    <row r="80" spans="1:11" s="236" customFormat="1" ht="66" customHeight="1" thickBot="1" x14ac:dyDescent="0.3">
      <c r="A80" s="613" t="s">
        <v>206</v>
      </c>
      <c r="B80" s="614"/>
      <c r="C80" s="614"/>
      <c r="D80" s="203" t="s">
        <v>188</v>
      </c>
      <c r="E80" s="615"/>
      <c r="F80" s="231"/>
      <c r="G80" s="616"/>
      <c r="H80" s="617"/>
      <c r="I80" s="618"/>
      <c r="J80" s="233">
        <f>J81</f>
        <v>141660</v>
      </c>
      <c r="K80" s="619"/>
    </row>
    <row r="81" spans="1:16" s="236" customFormat="1" ht="63" customHeight="1" x14ac:dyDescent="0.25">
      <c r="A81" s="604" t="s">
        <v>207</v>
      </c>
      <c r="B81" s="622"/>
      <c r="C81" s="622"/>
      <c r="D81" s="623" t="s">
        <v>188</v>
      </c>
      <c r="E81" s="624"/>
      <c r="F81" s="625"/>
      <c r="G81" s="608"/>
      <c r="H81" s="609"/>
      <c r="I81" s="610"/>
      <c r="J81" s="609">
        <f>J82</f>
        <v>141660</v>
      </c>
      <c r="K81" s="612"/>
    </row>
    <row r="82" spans="1:16" s="236" customFormat="1" ht="61.5" customHeight="1" thickBot="1" x14ac:dyDescent="0.3">
      <c r="A82" s="339" t="s">
        <v>208</v>
      </c>
      <c r="B82" s="536" t="s">
        <v>18</v>
      </c>
      <c r="C82" s="536" t="s">
        <v>8</v>
      </c>
      <c r="D82" s="171" t="s">
        <v>102</v>
      </c>
      <c r="E82" s="287" t="s">
        <v>66</v>
      </c>
      <c r="F82" s="247"/>
      <c r="G82" s="240"/>
      <c r="H82" s="241"/>
      <c r="I82" s="242"/>
      <c r="J82" s="288">
        <v>141660</v>
      </c>
      <c r="K82" s="340"/>
    </row>
    <row r="83" spans="1:16" ht="21" thickBot="1" x14ac:dyDescent="0.3">
      <c r="A83" s="289" t="s">
        <v>67</v>
      </c>
      <c r="B83" s="9" t="s">
        <v>67</v>
      </c>
      <c r="C83" s="9" t="s">
        <v>67</v>
      </c>
      <c r="D83" s="8" t="s">
        <v>48</v>
      </c>
      <c r="E83" s="12" t="s">
        <v>67</v>
      </c>
      <c r="F83" s="13" t="s">
        <v>67</v>
      </c>
      <c r="G83" s="14" t="s">
        <v>67</v>
      </c>
      <c r="H83" s="14" t="s">
        <v>67</v>
      </c>
      <c r="I83" s="14" t="s">
        <v>67</v>
      </c>
      <c r="J83" s="290">
        <f>J19+J29+J38+J45+J50+J25+J34+J74+J77+J80</f>
        <v>57432100</v>
      </c>
      <c r="K83" s="15" t="s">
        <v>67</v>
      </c>
      <c r="M83" s="189"/>
    </row>
    <row r="84" spans="1:16" ht="20.25" x14ac:dyDescent="0.25">
      <c r="A84" s="132"/>
      <c r="B84" s="133"/>
      <c r="C84" s="133"/>
      <c r="D84" s="134"/>
      <c r="E84" s="135"/>
      <c r="F84" s="136"/>
      <c r="G84" s="137"/>
      <c r="H84" s="137"/>
      <c r="I84" s="137"/>
      <c r="J84" s="16"/>
      <c r="K84" s="138"/>
    </row>
    <row r="85" spans="1:16" s="21" customFormat="1" ht="32.25" customHeight="1" x14ac:dyDescent="0.3">
      <c r="A85" s="637" t="s">
        <v>148</v>
      </c>
      <c r="B85" s="637"/>
      <c r="C85" s="637"/>
      <c r="D85" s="637"/>
      <c r="E85" s="637"/>
      <c r="F85" s="637"/>
      <c r="G85" s="637"/>
      <c r="H85" s="637"/>
      <c r="I85" s="637"/>
      <c r="J85" s="637"/>
      <c r="K85" s="17"/>
      <c r="L85" s="18"/>
      <c r="M85" s="17"/>
      <c r="N85" s="17"/>
      <c r="O85" s="19"/>
      <c r="P85" s="20"/>
    </row>
    <row r="87" spans="1:16" s="6" customFormat="1" ht="20.25" x14ac:dyDescent="0.3">
      <c r="A87" s="22"/>
      <c r="B87" s="22"/>
      <c r="G87" s="139"/>
      <c r="J87" s="187"/>
    </row>
    <row r="88" spans="1:16" s="24" customFormat="1" ht="21" x14ac:dyDescent="0.35">
      <c r="A88" s="23"/>
      <c r="B88" s="23"/>
    </row>
    <row r="89" spans="1:16" s="140" customFormat="1" ht="20.25" x14ac:dyDescent="0.3">
      <c r="B89" s="141"/>
      <c r="C89" s="142"/>
      <c r="E89" s="143"/>
      <c r="F89" s="142"/>
      <c r="G89" s="139"/>
      <c r="H89" s="139"/>
      <c r="I89" s="139"/>
      <c r="J89" s="243"/>
      <c r="K89" s="144"/>
    </row>
    <row r="90" spans="1:16" x14ac:dyDescent="0.25">
      <c r="B90" s="106"/>
      <c r="C90" s="106"/>
      <c r="D90" s="106"/>
      <c r="E90" s="106"/>
      <c r="F90" s="106"/>
      <c r="G90" s="106"/>
      <c r="H90" s="106"/>
      <c r="I90" s="106"/>
      <c r="J90" s="106"/>
      <c r="K90" s="106"/>
    </row>
    <row r="91" spans="1:16" x14ac:dyDescent="0.25">
      <c r="B91" s="106"/>
      <c r="C91" s="106"/>
      <c r="D91" s="106"/>
      <c r="E91" s="106"/>
      <c r="F91" s="106"/>
      <c r="G91" s="106"/>
      <c r="H91" s="106"/>
      <c r="I91" s="106"/>
      <c r="J91" s="106"/>
      <c r="K91" s="106"/>
    </row>
  </sheetData>
  <mergeCells count="63">
    <mergeCell ref="D66:D67"/>
    <mergeCell ref="C66:C67"/>
    <mergeCell ref="B66:B67"/>
    <mergeCell ref="A66:A67"/>
    <mergeCell ref="F66:F67"/>
    <mergeCell ref="F71:F73"/>
    <mergeCell ref="A68:A69"/>
    <mergeCell ref="B68:B69"/>
    <mergeCell ref="C68:C69"/>
    <mergeCell ref="D68:D69"/>
    <mergeCell ref="A71:A73"/>
    <mergeCell ref="B71:B73"/>
    <mergeCell ref="C71:C73"/>
    <mergeCell ref="D71:D73"/>
    <mergeCell ref="A64:A65"/>
    <mergeCell ref="B64:B65"/>
    <mergeCell ref="C64:C65"/>
    <mergeCell ref="D64:D65"/>
    <mergeCell ref="F64:F65"/>
    <mergeCell ref="A62:A63"/>
    <mergeCell ref="B62:B63"/>
    <mergeCell ref="C62:C63"/>
    <mergeCell ref="D62:D63"/>
    <mergeCell ref="F62:F63"/>
    <mergeCell ref="K16:K17"/>
    <mergeCell ref="G16:G17"/>
    <mergeCell ref="H16:H17"/>
    <mergeCell ref="I16:I17"/>
    <mergeCell ref="A58:A59"/>
    <mergeCell ref="B58:B59"/>
    <mergeCell ref="C58:C59"/>
    <mergeCell ref="D58:D59"/>
    <mergeCell ref="F58:F59"/>
    <mergeCell ref="F52:F54"/>
    <mergeCell ref="A55:A57"/>
    <mergeCell ref="B55:B57"/>
    <mergeCell ref="C55:C57"/>
    <mergeCell ref="D55:D57"/>
    <mergeCell ref="F55:F57"/>
    <mergeCell ref="A52:A54"/>
    <mergeCell ref="I4:K4"/>
    <mergeCell ref="I5:K5"/>
    <mergeCell ref="A14:C14"/>
    <mergeCell ref="D14:K14"/>
    <mergeCell ref="A15:C15"/>
    <mergeCell ref="I8:J8"/>
    <mergeCell ref="A13:K13"/>
    <mergeCell ref="E16:E17"/>
    <mergeCell ref="F16:F17"/>
    <mergeCell ref="C52:C54"/>
    <mergeCell ref="D52:D54"/>
    <mergeCell ref="A85:J85"/>
    <mergeCell ref="A16:A17"/>
    <mergeCell ref="B16:B17"/>
    <mergeCell ref="C16:C17"/>
    <mergeCell ref="D16:D17"/>
    <mergeCell ref="J16:J17"/>
    <mergeCell ref="B52:B54"/>
    <mergeCell ref="A60:A61"/>
    <mergeCell ref="B60:B61"/>
    <mergeCell ref="C60:C61"/>
    <mergeCell ref="D60:D61"/>
    <mergeCell ref="F60:F61"/>
  </mergeCells>
  <pageMargins left="0.78740157480314965" right="0.78740157480314965" top="1.1811023622047245" bottom="0.39370078740157483" header="0.31496062992125984" footer="0.31496062992125984"/>
  <pageSetup paperSize="9" scale="51" orientation="landscape" r:id="rId1"/>
  <rowBreaks count="3" manualBreakCount="3">
    <brk id="49" max="10" man="1"/>
    <brk id="67" max="10" man="1"/>
    <brk id="73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view="pageBreakPreview" zoomScale="110" zoomScaleNormal="100" zoomScaleSheetLayoutView="110" workbookViewId="0">
      <selection activeCell="F17" sqref="F17"/>
    </sheetView>
  </sheetViews>
  <sheetFormatPr defaultColWidth="9.28515625" defaultRowHeight="15.75" x14ac:dyDescent="0.25"/>
  <cols>
    <col min="1" max="1" width="12.7109375" style="5" customWidth="1"/>
    <col min="2" max="2" width="13" style="5" customWidth="1"/>
    <col min="3" max="3" width="11.85546875" style="27" customWidth="1"/>
    <col min="4" max="4" width="26.7109375" style="5" customWidth="1"/>
    <col min="5" max="5" width="42.5703125" style="5" customWidth="1"/>
    <col min="6" max="6" width="16.85546875" style="5" customWidth="1"/>
    <col min="7" max="256" width="9.28515625" style="5"/>
    <col min="257" max="257" width="12.7109375" style="5" customWidth="1"/>
    <col min="258" max="258" width="13" style="5" customWidth="1"/>
    <col min="259" max="259" width="11.85546875" style="5" customWidth="1"/>
    <col min="260" max="260" width="26.7109375" style="5" customWidth="1"/>
    <col min="261" max="261" width="36.42578125" style="5" customWidth="1"/>
    <col min="262" max="262" width="13.28515625" style="5" customWidth="1"/>
    <col min="263" max="512" width="9.28515625" style="5"/>
    <col min="513" max="513" width="12.7109375" style="5" customWidth="1"/>
    <col min="514" max="514" width="13" style="5" customWidth="1"/>
    <col min="515" max="515" width="11.85546875" style="5" customWidth="1"/>
    <col min="516" max="516" width="26.7109375" style="5" customWidth="1"/>
    <col min="517" max="517" width="36.42578125" style="5" customWidth="1"/>
    <col min="518" max="518" width="13.28515625" style="5" customWidth="1"/>
    <col min="519" max="768" width="9.28515625" style="5"/>
    <col min="769" max="769" width="12.7109375" style="5" customWidth="1"/>
    <col min="770" max="770" width="13" style="5" customWidth="1"/>
    <col min="771" max="771" width="11.85546875" style="5" customWidth="1"/>
    <col min="772" max="772" width="26.7109375" style="5" customWidth="1"/>
    <col min="773" max="773" width="36.42578125" style="5" customWidth="1"/>
    <col min="774" max="774" width="13.28515625" style="5" customWidth="1"/>
    <col min="775" max="1024" width="9.28515625" style="5"/>
    <col min="1025" max="1025" width="12.7109375" style="5" customWidth="1"/>
    <col min="1026" max="1026" width="13" style="5" customWidth="1"/>
    <col min="1027" max="1027" width="11.85546875" style="5" customWidth="1"/>
    <col min="1028" max="1028" width="26.7109375" style="5" customWidth="1"/>
    <col min="1029" max="1029" width="36.42578125" style="5" customWidth="1"/>
    <col min="1030" max="1030" width="13.28515625" style="5" customWidth="1"/>
    <col min="1031" max="1280" width="9.28515625" style="5"/>
    <col min="1281" max="1281" width="12.7109375" style="5" customWidth="1"/>
    <col min="1282" max="1282" width="13" style="5" customWidth="1"/>
    <col min="1283" max="1283" width="11.85546875" style="5" customWidth="1"/>
    <col min="1284" max="1284" width="26.7109375" style="5" customWidth="1"/>
    <col min="1285" max="1285" width="36.42578125" style="5" customWidth="1"/>
    <col min="1286" max="1286" width="13.28515625" style="5" customWidth="1"/>
    <col min="1287" max="1536" width="9.28515625" style="5"/>
    <col min="1537" max="1537" width="12.7109375" style="5" customWidth="1"/>
    <col min="1538" max="1538" width="13" style="5" customWidth="1"/>
    <col min="1539" max="1539" width="11.85546875" style="5" customWidth="1"/>
    <col min="1540" max="1540" width="26.7109375" style="5" customWidth="1"/>
    <col min="1541" max="1541" width="36.42578125" style="5" customWidth="1"/>
    <col min="1542" max="1542" width="13.28515625" style="5" customWidth="1"/>
    <col min="1543" max="1792" width="9.28515625" style="5"/>
    <col min="1793" max="1793" width="12.7109375" style="5" customWidth="1"/>
    <col min="1794" max="1794" width="13" style="5" customWidth="1"/>
    <col min="1795" max="1795" width="11.85546875" style="5" customWidth="1"/>
    <col min="1796" max="1796" width="26.7109375" style="5" customWidth="1"/>
    <col min="1797" max="1797" width="36.42578125" style="5" customWidth="1"/>
    <col min="1798" max="1798" width="13.28515625" style="5" customWidth="1"/>
    <col min="1799" max="2048" width="9.28515625" style="5"/>
    <col min="2049" max="2049" width="12.7109375" style="5" customWidth="1"/>
    <col min="2050" max="2050" width="13" style="5" customWidth="1"/>
    <col min="2051" max="2051" width="11.85546875" style="5" customWidth="1"/>
    <col min="2052" max="2052" width="26.7109375" style="5" customWidth="1"/>
    <col min="2053" max="2053" width="36.42578125" style="5" customWidth="1"/>
    <col min="2054" max="2054" width="13.28515625" style="5" customWidth="1"/>
    <col min="2055" max="2304" width="9.28515625" style="5"/>
    <col min="2305" max="2305" width="12.7109375" style="5" customWidth="1"/>
    <col min="2306" max="2306" width="13" style="5" customWidth="1"/>
    <col min="2307" max="2307" width="11.85546875" style="5" customWidth="1"/>
    <col min="2308" max="2308" width="26.7109375" style="5" customWidth="1"/>
    <col min="2309" max="2309" width="36.42578125" style="5" customWidth="1"/>
    <col min="2310" max="2310" width="13.28515625" style="5" customWidth="1"/>
    <col min="2311" max="2560" width="9.28515625" style="5"/>
    <col min="2561" max="2561" width="12.7109375" style="5" customWidth="1"/>
    <col min="2562" max="2562" width="13" style="5" customWidth="1"/>
    <col min="2563" max="2563" width="11.85546875" style="5" customWidth="1"/>
    <col min="2564" max="2564" width="26.7109375" style="5" customWidth="1"/>
    <col min="2565" max="2565" width="36.42578125" style="5" customWidth="1"/>
    <col min="2566" max="2566" width="13.28515625" style="5" customWidth="1"/>
    <col min="2567" max="2816" width="9.28515625" style="5"/>
    <col min="2817" max="2817" width="12.7109375" style="5" customWidth="1"/>
    <col min="2818" max="2818" width="13" style="5" customWidth="1"/>
    <col min="2819" max="2819" width="11.85546875" style="5" customWidth="1"/>
    <col min="2820" max="2820" width="26.7109375" style="5" customWidth="1"/>
    <col min="2821" max="2821" width="36.42578125" style="5" customWidth="1"/>
    <col min="2822" max="2822" width="13.28515625" style="5" customWidth="1"/>
    <col min="2823" max="3072" width="9.28515625" style="5"/>
    <col min="3073" max="3073" width="12.7109375" style="5" customWidth="1"/>
    <col min="3074" max="3074" width="13" style="5" customWidth="1"/>
    <col min="3075" max="3075" width="11.85546875" style="5" customWidth="1"/>
    <col min="3076" max="3076" width="26.7109375" style="5" customWidth="1"/>
    <col min="3077" max="3077" width="36.42578125" style="5" customWidth="1"/>
    <col min="3078" max="3078" width="13.28515625" style="5" customWidth="1"/>
    <col min="3079" max="3328" width="9.28515625" style="5"/>
    <col min="3329" max="3329" width="12.7109375" style="5" customWidth="1"/>
    <col min="3330" max="3330" width="13" style="5" customWidth="1"/>
    <col min="3331" max="3331" width="11.85546875" style="5" customWidth="1"/>
    <col min="3332" max="3332" width="26.7109375" style="5" customWidth="1"/>
    <col min="3333" max="3333" width="36.42578125" style="5" customWidth="1"/>
    <col min="3334" max="3334" width="13.28515625" style="5" customWidth="1"/>
    <col min="3335" max="3584" width="9.28515625" style="5"/>
    <col min="3585" max="3585" width="12.7109375" style="5" customWidth="1"/>
    <col min="3586" max="3586" width="13" style="5" customWidth="1"/>
    <col min="3587" max="3587" width="11.85546875" style="5" customWidth="1"/>
    <col min="3588" max="3588" width="26.7109375" style="5" customWidth="1"/>
    <col min="3589" max="3589" width="36.42578125" style="5" customWidth="1"/>
    <col min="3590" max="3590" width="13.28515625" style="5" customWidth="1"/>
    <col min="3591" max="3840" width="9.28515625" style="5"/>
    <col min="3841" max="3841" width="12.7109375" style="5" customWidth="1"/>
    <col min="3842" max="3842" width="13" style="5" customWidth="1"/>
    <col min="3843" max="3843" width="11.85546875" style="5" customWidth="1"/>
    <col min="3844" max="3844" width="26.7109375" style="5" customWidth="1"/>
    <col min="3845" max="3845" width="36.42578125" style="5" customWidth="1"/>
    <col min="3846" max="3846" width="13.28515625" style="5" customWidth="1"/>
    <col min="3847" max="4096" width="9.28515625" style="5"/>
    <col min="4097" max="4097" width="12.7109375" style="5" customWidth="1"/>
    <col min="4098" max="4098" width="13" style="5" customWidth="1"/>
    <col min="4099" max="4099" width="11.85546875" style="5" customWidth="1"/>
    <col min="4100" max="4100" width="26.7109375" style="5" customWidth="1"/>
    <col min="4101" max="4101" width="36.42578125" style="5" customWidth="1"/>
    <col min="4102" max="4102" width="13.28515625" style="5" customWidth="1"/>
    <col min="4103" max="4352" width="9.28515625" style="5"/>
    <col min="4353" max="4353" width="12.7109375" style="5" customWidth="1"/>
    <col min="4354" max="4354" width="13" style="5" customWidth="1"/>
    <col min="4355" max="4355" width="11.85546875" style="5" customWidth="1"/>
    <col min="4356" max="4356" width="26.7109375" style="5" customWidth="1"/>
    <col min="4357" max="4357" width="36.42578125" style="5" customWidth="1"/>
    <col min="4358" max="4358" width="13.28515625" style="5" customWidth="1"/>
    <col min="4359" max="4608" width="9.28515625" style="5"/>
    <col min="4609" max="4609" width="12.7109375" style="5" customWidth="1"/>
    <col min="4610" max="4610" width="13" style="5" customWidth="1"/>
    <col min="4611" max="4611" width="11.85546875" style="5" customWidth="1"/>
    <col min="4612" max="4612" width="26.7109375" style="5" customWidth="1"/>
    <col min="4613" max="4613" width="36.42578125" style="5" customWidth="1"/>
    <col min="4614" max="4614" width="13.28515625" style="5" customWidth="1"/>
    <col min="4615" max="4864" width="9.28515625" style="5"/>
    <col min="4865" max="4865" width="12.7109375" style="5" customWidth="1"/>
    <col min="4866" max="4866" width="13" style="5" customWidth="1"/>
    <col min="4867" max="4867" width="11.85546875" style="5" customWidth="1"/>
    <col min="4868" max="4868" width="26.7109375" style="5" customWidth="1"/>
    <col min="4869" max="4869" width="36.42578125" style="5" customWidth="1"/>
    <col min="4870" max="4870" width="13.28515625" style="5" customWidth="1"/>
    <col min="4871" max="5120" width="9.28515625" style="5"/>
    <col min="5121" max="5121" width="12.7109375" style="5" customWidth="1"/>
    <col min="5122" max="5122" width="13" style="5" customWidth="1"/>
    <col min="5123" max="5123" width="11.85546875" style="5" customWidth="1"/>
    <col min="5124" max="5124" width="26.7109375" style="5" customWidth="1"/>
    <col min="5125" max="5125" width="36.42578125" style="5" customWidth="1"/>
    <col min="5126" max="5126" width="13.28515625" style="5" customWidth="1"/>
    <col min="5127" max="5376" width="9.28515625" style="5"/>
    <col min="5377" max="5377" width="12.7109375" style="5" customWidth="1"/>
    <col min="5378" max="5378" width="13" style="5" customWidth="1"/>
    <col min="5379" max="5379" width="11.85546875" style="5" customWidth="1"/>
    <col min="5380" max="5380" width="26.7109375" style="5" customWidth="1"/>
    <col min="5381" max="5381" width="36.42578125" style="5" customWidth="1"/>
    <col min="5382" max="5382" width="13.28515625" style="5" customWidth="1"/>
    <col min="5383" max="5632" width="9.28515625" style="5"/>
    <col min="5633" max="5633" width="12.7109375" style="5" customWidth="1"/>
    <col min="5634" max="5634" width="13" style="5" customWidth="1"/>
    <col min="5635" max="5635" width="11.85546875" style="5" customWidth="1"/>
    <col min="5636" max="5636" width="26.7109375" style="5" customWidth="1"/>
    <col min="5637" max="5637" width="36.42578125" style="5" customWidth="1"/>
    <col min="5638" max="5638" width="13.28515625" style="5" customWidth="1"/>
    <col min="5639" max="5888" width="9.28515625" style="5"/>
    <col min="5889" max="5889" width="12.7109375" style="5" customWidth="1"/>
    <col min="5890" max="5890" width="13" style="5" customWidth="1"/>
    <col min="5891" max="5891" width="11.85546875" style="5" customWidth="1"/>
    <col min="5892" max="5892" width="26.7109375" style="5" customWidth="1"/>
    <col min="5893" max="5893" width="36.42578125" style="5" customWidth="1"/>
    <col min="5894" max="5894" width="13.28515625" style="5" customWidth="1"/>
    <col min="5895" max="6144" width="9.28515625" style="5"/>
    <col min="6145" max="6145" width="12.7109375" style="5" customWidth="1"/>
    <col min="6146" max="6146" width="13" style="5" customWidth="1"/>
    <col min="6147" max="6147" width="11.85546875" style="5" customWidth="1"/>
    <col min="6148" max="6148" width="26.7109375" style="5" customWidth="1"/>
    <col min="6149" max="6149" width="36.42578125" style="5" customWidth="1"/>
    <col min="6150" max="6150" width="13.28515625" style="5" customWidth="1"/>
    <col min="6151" max="6400" width="9.28515625" style="5"/>
    <col min="6401" max="6401" width="12.7109375" style="5" customWidth="1"/>
    <col min="6402" max="6402" width="13" style="5" customWidth="1"/>
    <col min="6403" max="6403" width="11.85546875" style="5" customWidth="1"/>
    <col min="6404" max="6404" width="26.7109375" style="5" customWidth="1"/>
    <col min="6405" max="6405" width="36.42578125" style="5" customWidth="1"/>
    <col min="6406" max="6406" width="13.28515625" style="5" customWidth="1"/>
    <col min="6407" max="6656" width="9.28515625" style="5"/>
    <col min="6657" max="6657" width="12.7109375" style="5" customWidth="1"/>
    <col min="6658" max="6658" width="13" style="5" customWidth="1"/>
    <col min="6659" max="6659" width="11.85546875" style="5" customWidth="1"/>
    <col min="6660" max="6660" width="26.7109375" style="5" customWidth="1"/>
    <col min="6661" max="6661" width="36.42578125" style="5" customWidth="1"/>
    <col min="6662" max="6662" width="13.28515625" style="5" customWidth="1"/>
    <col min="6663" max="6912" width="9.28515625" style="5"/>
    <col min="6913" max="6913" width="12.7109375" style="5" customWidth="1"/>
    <col min="6914" max="6914" width="13" style="5" customWidth="1"/>
    <col min="6915" max="6915" width="11.85546875" style="5" customWidth="1"/>
    <col min="6916" max="6916" width="26.7109375" style="5" customWidth="1"/>
    <col min="6917" max="6917" width="36.42578125" style="5" customWidth="1"/>
    <col min="6918" max="6918" width="13.28515625" style="5" customWidth="1"/>
    <col min="6919" max="7168" width="9.28515625" style="5"/>
    <col min="7169" max="7169" width="12.7109375" style="5" customWidth="1"/>
    <col min="7170" max="7170" width="13" style="5" customWidth="1"/>
    <col min="7171" max="7171" width="11.85546875" style="5" customWidth="1"/>
    <col min="7172" max="7172" width="26.7109375" style="5" customWidth="1"/>
    <col min="7173" max="7173" width="36.42578125" style="5" customWidth="1"/>
    <col min="7174" max="7174" width="13.28515625" style="5" customWidth="1"/>
    <col min="7175" max="7424" width="9.28515625" style="5"/>
    <col min="7425" max="7425" width="12.7109375" style="5" customWidth="1"/>
    <col min="7426" max="7426" width="13" style="5" customWidth="1"/>
    <col min="7427" max="7427" width="11.85546875" style="5" customWidth="1"/>
    <col min="7428" max="7428" width="26.7109375" style="5" customWidth="1"/>
    <col min="7429" max="7429" width="36.42578125" style="5" customWidth="1"/>
    <col min="7430" max="7430" width="13.28515625" style="5" customWidth="1"/>
    <col min="7431" max="7680" width="9.28515625" style="5"/>
    <col min="7681" max="7681" width="12.7109375" style="5" customWidth="1"/>
    <col min="7682" max="7682" width="13" style="5" customWidth="1"/>
    <col min="7683" max="7683" width="11.85546875" style="5" customWidth="1"/>
    <col min="7684" max="7684" width="26.7109375" style="5" customWidth="1"/>
    <col min="7685" max="7685" width="36.42578125" style="5" customWidth="1"/>
    <col min="7686" max="7686" width="13.28515625" style="5" customWidth="1"/>
    <col min="7687" max="7936" width="9.28515625" style="5"/>
    <col min="7937" max="7937" width="12.7109375" style="5" customWidth="1"/>
    <col min="7938" max="7938" width="13" style="5" customWidth="1"/>
    <col min="7939" max="7939" width="11.85546875" style="5" customWidth="1"/>
    <col min="7940" max="7940" width="26.7109375" style="5" customWidth="1"/>
    <col min="7941" max="7941" width="36.42578125" style="5" customWidth="1"/>
    <col min="7942" max="7942" width="13.28515625" style="5" customWidth="1"/>
    <col min="7943" max="8192" width="9.28515625" style="5"/>
    <col min="8193" max="8193" width="12.7109375" style="5" customWidth="1"/>
    <col min="8194" max="8194" width="13" style="5" customWidth="1"/>
    <col min="8195" max="8195" width="11.85546875" style="5" customWidth="1"/>
    <col min="8196" max="8196" width="26.7109375" style="5" customWidth="1"/>
    <col min="8197" max="8197" width="36.42578125" style="5" customWidth="1"/>
    <col min="8198" max="8198" width="13.28515625" style="5" customWidth="1"/>
    <col min="8199" max="8448" width="9.28515625" style="5"/>
    <col min="8449" max="8449" width="12.7109375" style="5" customWidth="1"/>
    <col min="8450" max="8450" width="13" style="5" customWidth="1"/>
    <col min="8451" max="8451" width="11.85546875" style="5" customWidth="1"/>
    <col min="8452" max="8452" width="26.7109375" style="5" customWidth="1"/>
    <col min="8453" max="8453" width="36.42578125" style="5" customWidth="1"/>
    <col min="8454" max="8454" width="13.28515625" style="5" customWidth="1"/>
    <col min="8455" max="8704" width="9.28515625" style="5"/>
    <col min="8705" max="8705" width="12.7109375" style="5" customWidth="1"/>
    <col min="8706" max="8706" width="13" style="5" customWidth="1"/>
    <col min="8707" max="8707" width="11.85546875" style="5" customWidth="1"/>
    <col min="8708" max="8708" width="26.7109375" style="5" customWidth="1"/>
    <col min="8709" max="8709" width="36.42578125" style="5" customWidth="1"/>
    <col min="8710" max="8710" width="13.28515625" style="5" customWidth="1"/>
    <col min="8711" max="8960" width="9.28515625" style="5"/>
    <col min="8961" max="8961" width="12.7109375" style="5" customWidth="1"/>
    <col min="8962" max="8962" width="13" style="5" customWidth="1"/>
    <col min="8963" max="8963" width="11.85546875" style="5" customWidth="1"/>
    <col min="8964" max="8964" width="26.7109375" style="5" customWidth="1"/>
    <col min="8965" max="8965" width="36.42578125" style="5" customWidth="1"/>
    <col min="8966" max="8966" width="13.28515625" style="5" customWidth="1"/>
    <col min="8967" max="9216" width="9.28515625" style="5"/>
    <col min="9217" max="9217" width="12.7109375" style="5" customWidth="1"/>
    <col min="9218" max="9218" width="13" style="5" customWidth="1"/>
    <col min="9219" max="9219" width="11.85546875" style="5" customWidth="1"/>
    <col min="9220" max="9220" width="26.7109375" style="5" customWidth="1"/>
    <col min="9221" max="9221" width="36.42578125" style="5" customWidth="1"/>
    <col min="9222" max="9222" width="13.28515625" style="5" customWidth="1"/>
    <col min="9223" max="9472" width="9.28515625" style="5"/>
    <col min="9473" max="9473" width="12.7109375" style="5" customWidth="1"/>
    <col min="9474" max="9474" width="13" style="5" customWidth="1"/>
    <col min="9475" max="9475" width="11.85546875" style="5" customWidth="1"/>
    <col min="9476" max="9476" width="26.7109375" style="5" customWidth="1"/>
    <col min="9477" max="9477" width="36.42578125" style="5" customWidth="1"/>
    <col min="9478" max="9478" width="13.28515625" style="5" customWidth="1"/>
    <col min="9479" max="9728" width="9.28515625" style="5"/>
    <col min="9729" max="9729" width="12.7109375" style="5" customWidth="1"/>
    <col min="9730" max="9730" width="13" style="5" customWidth="1"/>
    <col min="9731" max="9731" width="11.85546875" style="5" customWidth="1"/>
    <col min="9732" max="9732" width="26.7109375" style="5" customWidth="1"/>
    <col min="9733" max="9733" width="36.42578125" style="5" customWidth="1"/>
    <col min="9734" max="9734" width="13.28515625" style="5" customWidth="1"/>
    <col min="9735" max="9984" width="9.28515625" style="5"/>
    <col min="9985" max="9985" width="12.7109375" style="5" customWidth="1"/>
    <col min="9986" max="9986" width="13" style="5" customWidth="1"/>
    <col min="9987" max="9987" width="11.85546875" style="5" customWidth="1"/>
    <col min="9988" max="9988" width="26.7109375" style="5" customWidth="1"/>
    <col min="9989" max="9989" width="36.42578125" style="5" customWidth="1"/>
    <col min="9990" max="9990" width="13.28515625" style="5" customWidth="1"/>
    <col min="9991" max="10240" width="9.28515625" style="5"/>
    <col min="10241" max="10241" width="12.7109375" style="5" customWidth="1"/>
    <col min="10242" max="10242" width="13" style="5" customWidth="1"/>
    <col min="10243" max="10243" width="11.85546875" style="5" customWidth="1"/>
    <col min="10244" max="10244" width="26.7109375" style="5" customWidth="1"/>
    <col min="10245" max="10245" width="36.42578125" style="5" customWidth="1"/>
    <col min="10246" max="10246" width="13.28515625" style="5" customWidth="1"/>
    <col min="10247" max="10496" width="9.28515625" style="5"/>
    <col min="10497" max="10497" width="12.7109375" style="5" customWidth="1"/>
    <col min="10498" max="10498" width="13" style="5" customWidth="1"/>
    <col min="10499" max="10499" width="11.85546875" style="5" customWidth="1"/>
    <col min="10500" max="10500" width="26.7109375" style="5" customWidth="1"/>
    <col min="10501" max="10501" width="36.42578125" style="5" customWidth="1"/>
    <col min="10502" max="10502" width="13.28515625" style="5" customWidth="1"/>
    <col min="10503" max="10752" width="9.28515625" style="5"/>
    <col min="10753" max="10753" width="12.7109375" style="5" customWidth="1"/>
    <col min="10754" max="10754" width="13" style="5" customWidth="1"/>
    <col min="10755" max="10755" width="11.85546875" style="5" customWidth="1"/>
    <col min="10756" max="10756" width="26.7109375" style="5" customWidth="1"/>
    <col min="10757" max="10757" width="36.42578125" style="5" customWidth="1"/>
    <col min="10758" max="10758" width="13.28515625" style="5" customWidth="1"/>
    <col min="10759" max="11008" width="9.28515625" style="5"/>
    <col min="11009" max="11009" width="12.7109375" style="5" customWidth="1"/>
    <col min="11010" max="11010" width="13" style="5" customWidth="1"/>
    <col min="11011" max="11011" width="11.85546875" style="5" customWidth="1"/>
    <col min="11012" max="11012" width="26.7109375" style="5" customWidth="1"/>
    <col min="11013" max="11013" width="36.42578125" style="5" customWidth="1"/>
    <col min="11014" max="11014" width="13.28515625" style="5" customWidth="1"/>
    <col min="11015" max="11264" width="9.28515625" style="5"/>
    <col min="11265" max="11265" width="12.7109375" style="5" customWidth="1"/>
    <col min="11266" max="11266" width="13" style="5" customWidth="1"/>
    <col min="11267" max="11267" width="11.85546875" style="5" customWidth="1"/>
    <col min="11268" max="11268" width="26.7109375" style="5" customWidth="1"/>
    <col min="11269" max="11269" width="36.42578125" style="5" customWidth="1"/>
    <col min="11270" max="11270" width="13.28515625" style="5" customWidth="1"/>
    <col min="11271" max="11520" width="9.28515625" style="5"/>
    <col min="11521" max="11521" width="12.7109375" style="5" customWidth="1"/>
    <col min="11522" max="11522" width="13" style="5" customWidth="1"/>
    <col min="11523" max="11523" width="11.85546875" style="5" customWidth="1"/>
    <col min="11524" max="11524" width="26.7109375" style="5" customWidth="1"/>
    <col min="11525" max="11525" width="36.42578125" style="5" customWidth="1"/>
    <col min="11526" max="11526" width="13.28515625" style="5" customWidth="1"/>
    <col min="11527" max="11776" width="9.28515625" style="5"/>
    <col min="11777" max="11777" width="12.7109375" style="5" customWidth="1"/>
    <col min="11778" max="11778" width="13" style="5" customWidth="1"/>
    <col min="11779" max="11779" width="11.85546875" style="5" customWidth="1"/>
    <col min="11780" max="11780" width="26.7109375" style="5" customWidth="1"/>
    <col min="11781" max="11781" width="36.42578125" style="5" customWidth="1"/>
    <col min="11782" max="11782" width="13.28515625" style="5" customWidth="1"/>
    <col min="11783" max="12032" width="9.28515625" style="5"/>
    <col min="12033" max="12033" width="12.7109375" style="5" customWidth="1"/>
    <col min="12034" max="12034" width="13" style="5" customWidth="1"/>
    <col min="12035" max="12035" width="11.85546875" style="5" customWidth="1"/>
    <col min="12036" max="12036" width="26.7109375" style="5" customWidth="1"/>
    <col min="12037" max="12037" width="36.42578125" style="5" customWidth="1"/>
    <col min="12038" max="12038" width="13.28515625" style="5" customWidth="1"/>
    <col min="12039" max="12288" width="9.28515625" style="5"/>
    <col min="12289" max="12289" width="12.7109375" style="5" customWidth="1"/>
    <col min="12290" max="12290" width="13" style="5" customWidth="1"/>
    <col min="12291" max="12291" width="11.85546875" style="5" customWidth="1"/>
    <col min="12292" max="12292" width="26.7109375" style="5" customWidth="1"/>
    <col min="12293" max="12293" width="36.42578125" style="5" customWidth="1"/>
    <col min="12294" max="12294" width="13.28515625" style="5" customWidth="1"/>
    <col min="12295" max="12544" width="9.28515625" style="5"/>
    <col min="12545" max="12545" width="12.7109375" style="5" customWidth="1"/>
    <col min="12546" max="12546" width="13" style="5" customWidth="1"/>
    <col min="12547" max="12547" width="11.85546875" style="5" customWidth="1"/>
    <col min="12548" max="12548" width="26.7109375" style="5" customWidth="1"/>
    <col min="12549" max="12549" width="36.42578125" style="5" customWidth="1"/>
    <col min="12550" max="12550" width="13.28515625" style="5" customWidth="1"/>
    <col min="12551" max="12800" width="9.28515625" style="5"/>
    <col min="12801" max="12801" width="12.7109375" style="5" customWidth="1"/>
    <col min="12802" max="12802" width="13" style="5" customWidth="1"/>
    <col min="12803" max="12803" width="11.85546875" style="5" customWidth="1"/>
    <col min="12804" max="12804" width="26.7109375" style="5" customWidth="1"/>
    <col min="12805" max="12805" width="36.42578125" style="5" customWidth="1"/>
    <col min="12806" max="12806" width="13.28515625" style="5" customWidth="1"/>
    <col min="12807" max="13056" width="9.28515625" style="5"/>
    <col min="13057" max="13057" width="12.7109375" style="5" customWidth="1"/>
    <col min="13058" max="13058" width="13" style="5" customWidth="1"/>
    <col min="13059" max="13059" width="11.85546875" style="5" customWidth="1"/>
    <col min="13060" max="13060" width="26.7109375" style="5" customWidth="1"/>
    <col min="13061" max="13061" width="36.42578125" style="5" customWidth="1"/>
    <col min="13062" max="13062" width="13.28515625" style="5" customWidth="1"/>
    <col min="13063" max="13312" width="9.28515625" style="5"/>
    <col min="13313" max="13313" width="12.7109375" style="5" customWidth="1"/>
    <col min="13314" max="13314" width="13" style="5" customWidth="1"/>
    <col min="13315" max="13315" width="11.85546875" style="5" customWidth="1"/>
    <col min="13316" max="13316" width="26.7109375" style="5" customWidth="1"/>
    <col min="13317" max="13317" width="36.42578125" style="5" customWidth="1"/>
    <col min="13318" max="13318" width="13.28515625" style="5" customWidth="1"/>
    <col min="13319" max="13568" width="9.28515625" style="5"/>
    <col min="13569" max="13569" width="12.7109375" style="5" customWidth="1"/>
    <col min="13570" max="13570" width="13" style="5" customWidth="1"/>
    <col min="13571" max="13571" width="11.85546875" style="5" customWidth="1"/>
    <col min="13572" max="13572" width="26.7109375" style="5" customWidth="1"/>
    <col min="13573" max="13573" width="36.42578125" style="5" customWidth="1"/>
    <col min="13574" max="13574" width="13.28515625" style="5" customWidth="1"/>
    <col min="13575" max="13824" width="9.28515625" style="5"/>
    <col min="13825" max="13825" width="12.7109375" style="5" customWidth="1"/>
    <col min="13826" max="13826" width="13" style="5" customWidth="1"/>
    <col min="13827" max="13827" width="11.85546875" style="5" customWidth="1"/>
    <col min="13828" max="13828" width="26.7109375" style="5" customWidth="1"/>
    <col min="13829" max="13829" width="36.42578125" style="5" customWidth="1"/>
    <col min="13830" max="13830" width="13.28515625" style="5" customWidth="1"/>
    <col min="13831" max="14080" width="9.28515625" style="5"/>
    <col min="14081" max="14081" width="12.7109375" style="5" customWidth="1"/>
    <col min="14082" max="14082" width="13" style="5" customWidth="1"/>
    <col min="14083" max="14083" width="11.85546875" style="5" customWidth="1"/>
    <col min="14084" max="14084" width="26.7109375" style="5" customWidth="1"/>
    <col min="14085" max="14085" width="36.42578125" style="5" customWidth="1"/>
    <col min="14086" max="14086" width="13.28515625" style="5" customWidth="1"/>
    <col min="14087" max="14336" width="9.28515625" style="5"/>
    <col min="14337" max="14337" width="12.7109375" style="5" customWidth="1"/>
    <col min="14338" max="14338" width="13" style="5" customWidth="1"/>
    <col min="14339" max="14339" width="11.85546875" style="5" customWidth="1"/>
    <col min="14340" max="14340" width="26.7109375" style="5" customWidth="1"/>
    <col min="14341" max="14341" width="36.42578125" style="5" customWidth="1"/>
    <col min="14342" max="14342" width="13.28515625" style="5" customWidth="1"/>
    <col min="14343" max="14592" width="9.28515625" style="5"/>
    <col min="14593" max="14593" width="12.7109375" style="5" customWidth="1"/>
    <col min="14594" max="14594" width="13" style="5" customWidth="1"/>
    <col min="14595" max="14595" width="11.85546875" style="5" customWidth="1"/>
    <col min="14596" max="14596" width="26.7109375" style="5" customWidth="1"/>
    <col min="14597" max="14597" width="36.42578125" style="5" customWidth="1"/>
    <col min="14598" max="14598" width="13.28515625" style="5" customWidth="1"/>
    <col min="14599" max="14848" width="9.28515625" style="5"/>
    <col min="14849" max="14849" width="12.7109375" style="5" customWidth="1"/>
    <col min="14850" max="14850" width="13" style="5" customWidth="1"/>
    <col min="14851" max="14851" width="11.85546875" style="5" customWidth="1"/>
    <col min="14852" max="14852" width="26.7109375" style="5" customWidth="1"/>
    <col min="14853" max="14853" width="36.42578125" style="5" customWidth="1"/>
    <col min="14854" max="14854" width="13.28515625" style="5" customWidth="1"/>
    <col min="14855" max="15104" width="9.28515625" style="5"/>
    <col min="15105" max="15105" width="12.7109375" style="5" customWidth="1"/>
    <col min="15106" max="15106" width="13" style="5" customWidth="1"/>
    <col min="15107" max="15107" width="11.85546875" style="5" customWidth="1"/>
    <col min="15108" max="15108" width="26.7109375" style="5" customWidth="1"/>
    <col min="15109" max="15109" width="36.42578125" style="5" customWidth="1"/>
    <col min="15110" max="15110" width="13.28515625" style="5" customWidth="1"/>
    <col min="15111" max="15360" width="9.28515625" style="5"/>
    <col min="15361" max="15361" width="12.7109375" style="5" customWidth="1"/>
    <col min="15362" max="15362" width="13" style="5" customWidth="1"/>
    <col min="15363" max="15363" width="11.85546875" style="5" customWidth="1"/>
    <col min="15364" max="15364" width="26.7109375" style="5" customWidth="1"/>
    <col min="15365" max="15365" width="36.42578125" style="5" customWidth="1"/>
    <col min="15366" max="15366" width="13.28515625" style="5" customWidth="1"/>
    <col min="15367" max="15616" width="9.28515625" style="5"/>
    <col min="15617" max="15617" width="12.7109375" style="5" customWidth="1"/>
    <col min="15618" max="15618" width="13" style="5" customWidth="1"/>
    <col min="15619" max="15619" width="11.85546875" style="5" customWidth="1"/>
    <col min="15620" max="15620" width="26.7109375" style="5" customWidth="1"/>
    <col min="15621" max="15621" width="36.42578125" style="5" customWidth="1"/>
    <col min="15622" max="15622" width="13.28515625" style="5" customWidth="1"/>
    <col min="15623" max="15872" width="9.28515625" style="5"/>
    <col min="15873" max="15873" width="12.7109375" style="5" customWidth="1"/>
    <col min="15874" max="15874" width="13" style="5" customWidth="1"/>
    <col min="15875" max="15875" width="11.85546875" style="5" customWidth="1"/>
    <col min="15876" max="15876" width="26.7109375" style="5" customWidth="1"/>
    <col min="15877" max="15877" width="36.42578125" style="5" customWidth="1"/>
    <col min="15878" max="15878" width="13.28515625" style="5" customWidth="1"/>
    <col min="15879" max="16128" width="9.28515625" style="5"/>
    <col min="16129" max="16129" width="12.7109375" style="5" customWidth="1"/>
    <col min="16130" max="16130" width="13" style="5" customWidth="1"/>
    <col min="16131" max="16131" width="11.85546875" style="5" customWidth="1"/>
    <col min="16132" max="16132" width="26.7109375" style="5" customWidth="1"/>
    <col min="16133" max="16133" width="36.42578125" style="5" customWidth="1"/>
    <col min="16134" max="16134" width="13.28515625" style="5" customWidth="1"/>
    <col min="16135" max="16384" width="9.28515625" style="5"/>
  </cols>
  <sheetData>
    <row r="1" spans="1:6" x14ac:dyDescent="0.25">
      <c r="E1" s="81" t="s">
        <v>140</v>
      </c>
    </row>
    <row r="2" spans="1:6" ht="15.6" customHeight="1" x14ac:dyDescent="0.25">
      <c r="E2" s="7" t="s">
        <v>145</v>
      </c>
    </row>
    <row r="3" spans="1:6" ht="15" customHeight="1" x14ac:dyDescent="0.25">
      <c r="E3" s="3" t="s">
        <v>158</v>
      </c>
    </row>
    <row r="4" spans="1:6" x14ac:dyDescent="0.25">
      <c r="E4" s="3" t="s">
        <v>153</v>
      </c>
    </row>
    <row r="5" spans="1:6" x14ac:dyDescent="0.25">
      <c r="E5" s="4" t="s">
        <v>159</v>
      </c>
    </row>
    <row r="6" spans="1:6" x14ac:dyDescent="0.25">
      <c r="E6" s="82" t="s">
        <v>160</v>
      </c>
    </row>
    <row r="7" spans="1:6" ht="15.6" customHeight="1" x14ac:dyDescent="0.25">
      <c r="E7" s="508" t="s">
        <v>642</v>
      </c>
    </row>
    <row r="8" spans="1:6" ht="15.6" customHeight="1" x14ac:dyDescent="0.25"/>
    <row r="9" spans="1:6" s="28" customFormat="1" ht="45.6" customHeight="1" x14ac:dyDescent="0.3">
      <c r="A9" s="712" t="s">
        <v>157</v>
      </c>
      <c r="B9" s="712"/>
      <c r="C9" s="712"/>
      <c r="D9" s="712"/>
      <c r="E9" s="712"/>
      <c r="F9" s="712"/>
    </row>
    <row r="10" spans="1:6" s="28" customFormat="1" ht="26.25" customHeight="1" x14ac:dyDescent="0.3">
      <c r="A10" s="745">
        <v>15591000000</v>
      </c>
      <c r="B10" s="745"/>
      <c r="C10" s="745"/>
      <c r="D10" s="83"/>
      <c r="E10" s="83"/>
      <c r="F10" s="83"/>
    </row>
    <row r="11" spans="1:6" s="28" customFormat="1" ht="17.850000000000001" customHeight="1" thickBot="1" x14ac:dyDescent="0.35">
      <c r="A11" s="747" t="s">
        <v>0</v>
      </c>
      <c r="B11" s="747"/>
      <c r="C11" s="747"/>
      <c r="D11" s="83"/>
      <c r="E11" s="83"/>
      <c r="F11" s="84" t="s">
        <v>1</v>
      </c>
    </row>
    <row r="12" spans="1:6" ht="22.7" customHeight="1" x14ac:dyDescent="0.25">
      <c r="A12" s="764" t="s">
        <v>2</v>
      </c>
      <c r="B12" s="766" t="s">
        <v>3</v>
      </c>
      <c r="C12" s="768" t="s">
        <v>49</v>
      </c>
      <c r="D12" s="770" t="s">
        <v>50</v>
      </c>
      <c r="E12" s="722" t="s">
        <v>69</v>
      </c>
      <c r="F12" s="748" t="s">
        <v>70</v>
      </c>
    </row>
    <row r="13" spans="1:6" ht="99" customHeight="1" thickBot="1" x14ac:dyDescent="0.3">
      <c r="A13" s="765"/>
      <c r="B13" s="767"/>
      <c r="C13" s="769"/>
      <c r="D13" s="771"/>
      <c r="E13" s="723"/>
      <c r="F13" s="749"/>
    </row>
    <row r="14" spans="1:6" s="26" customFormat="1" ht="15.75" customHeight="1" thickBot="1" x14ac:dyDescent="0.3">
      <c r="A14" s="85" t="s">
        <v>58</v>
      </c>
      <c r="B14" s="86" t="s">
        <v>59</v>
      </c>
      <c r="C14" s="87" t="s">
        <v>60</v>
      </c>
      <c r="D14" s="88" t="s">
        <v>71</v>
      </c>
      <c r="E14" s="88" t="s">
        <v>61</v>
      </c>
      <c r="F14" s="89" t="s">
        <v>62</v>
      </c>
    </row>
    <row r="15" spans="1:6" s="33" customFormat="1" ht="51" customHeight="1" thickBot="1" x14ac:dyDescent="0.35">
      <c r="A15" s="29">
        <v>1200000</v>
      </c>
      <c r="B15" s="30"/>
      <c r="C15" s="31"/>
      <c r="D15" s="772" t="s">
        <v>182</v>
      </c>
      <c r="E15" s="772"/>
      <c r="F15" s="32">
        <f>F16</f>
        <v>443400</v>
      </c>
    </row>
    <row r="16" spans="1:6" s="38" customFormat="1" ht="45.6" customHeight="1" thickBot="1" x14ac:dyDescent="0.35">
      <c r="A16" s="34">
        <v>1210000</v>
      </c>
      <c r="B16" s="35"/>
      <c r="C16" s="36"/>
      <c r="D16" s="773" t="s">
        <v>182</v>
      </c>
      <c r="E16" s="773"/>
      <c r="F16" s="37">
        <f>F17+F19+F21+F23</f>
        <v>443400</v>
      </c>
    </row>
    <row r="17" spans="1:6" s="28" customFormat="1" ht="42" customHeight="1" x14ac:dyDescent="0.3">
      <c r="A17" s="774" t="s">
        <v>43</v>
      </c>
      <c r="B17" s="776">
        <v>8340</v>
      </c>
      <c r="C17" s="778" t="s">
        <v>44</v>
      </c>
      <c r="D17" s="780" t="s">
        <v>45</v>
      </c>
      <c r="E17" s="90" t="s">
        <v>183</v>
      </c>
      <c r="F17" s="91">
        <f>F18</f>
        <v>113382</v>
      </c>
    </row>
    <row r="18" spans="1:6" s="38" customFormat="1" ht="21.75" customHeight="1" x14ac:dyDescent="0.3">
      <c r="A18" s="775"/>
      <c r="B18" s="777"/>
      <c r="C18" s="779"/>
      <c r="D18" s="781"/>
      <c r="E18" s="92" t="s">
        <v>4</v>
      </c>
      <c r="F18" s="93">
        <v>113382</v>
      </c>
    </row>
    <row r="19" spans="1:6" s="28" customFormat="1" ht="57.6" customHeight="1" x14ac:dyDescent="0.3">
      <c r="A19" s="775"/>
      <c r="B19" s="777"/>
      <c r="C19" s="779"/>
      <c r="D19" s="781"/>
      <c r="E19" s="94" t="s">
        <v>121</v>
      </c>
      <c r="F19" s="95">
        <v>159795</v>
      </c>
    </row>
    <row r="20" spans="1:6" s="28" customFormat="1" ht="19.899999999999999" customHeight="1" x14ac:dyDescent="0.3">
      <c r="A20" s="775"/>
      <c r="B20" s="777"/>
      <c r="C20" s="779"/>
      <c r="D20" s="781"/>
      <c r="E20" s="92" t="s">
        <v>4</v>
      </c>
      <c r="F20" s="266">
        <f>F19</f>
        <v>159795</v>
      </c>
    </row>
    <row r="21" spans="1:6" s="28" customFormat="1" ht="54.6" customHeight="1" x14ac:dyDescent="0.3">
      <c r="A21" s="775"/>
      <c r="B21" s="777"/>
      <c r="C21" s="779"/>
      <c r="D21" s="781"/>
      <c r="E21" s="94" t="s">
        <v>184</v>
      </c>
      <c r="F21" s="266">
        <v>34187</v>
      </c>
    </row>
    <row r="22" spans="1:6" s="28" customFormat="1" ht="19.899999999999999" customHeight="1" x14ac:dyDescent="0.3">
      <c r="A22" s="775"/>
      <c r="B22" s="777"/>
      <c r="C22" s="779"/>
      <c r="D22" s="781"/>
      <c r="E22" s="92" t="s">
        <v>4</v>
      </c>
      <c r="F22" s="266">
        <f>F21</f>
        <v>34187</v>
      </c>
    </row>
    <row r="23" spans="1:6" s="28" customFormat="1" ht="31.15" customHeight="1" x14ac:dyDescent="0.3">
      <c r="A23" s="775"/>
      <c r="B23" s="777"/>
      <c r="C23" s="779"/>
      <c r="D23" s="781"/>
      <c r="E23" s="94" t="s">
        <v>195</v>
      </c>
      <c r="F23" s="266">
        <v>136036</v>
      </c>
    </row>
    <row r="24" spans="1:6" s="28" customFormat="1" ht="19.5" thickBot="1" x14ac:dyDescent="0.35">
      <c r="A24" s="775"/>
      <c r="B24" s="777"/>
      <c r="C24" s="779"/>
      <c r="D24" s="781"/>
      <c r="E24" s="92" t="s">
        <v>4</v>
      </c>
      <c r="F24" s="96">
        <f>F23</f>
        <v>136036</v>
      </c>
    </row>
    <row r="25" spans="1:6" s="40" customFormat="1" ht="18" customHeight="1" thickBot="1" x14ac:dyDescent="0.25">
      <c r="A25" s="29" t="s">
        <v>67</v>
      </c>
      <c r="B25" s="30" t="s">
        <v>67</v>
      </c>
      <c r="C25" s="31" t="s">
        <v>67</v>
      </c>
      <c r="D25" s="97" t="s">
        <v>48</v>
      </c>
      <c r="E25" s="98" t="s">
        <v>67</v>
      </c>
      <c r="F25" s="99">
        <f>F15</f>
        <v>443400</v>
      </c>
    </row>
    <row r="26" spans="1:6" s="40" customFormat="1" ht="18" customHeight="1" x14ac:dyDescent="0.2">
      <c r="A26" s="156"/>
      <c r="B26" s="158"/>
      <c r="C26" s="159"/>
      <c r="D26" s="160"/>
      <c r="E26" s="161"/>
      <c r="F26" s="162"/>
    </row>
    <row r="27" spans="1:6" s="28" customFormat="1" ht="18.75" x14ac:dyDescent="0.3">
      <c r="B27" s="100"/>
      <c r="C27" s="101"/>
      <c r="D27" s="102"/>
      <c r="E27" s="103"/>
      <c r="F27" s="104"/>
    </row>
    <row r="28" spans="1:6" s="33" customFormat="1" ht="18.75" x14ac:dyDescent="0.3">
      <c r="A28" s="21" t="s">
        <v>147</v>
      </c>
      <c r="B28" s="21"/>
      <c r="C28" s="105"/>
      <c r="D28" s="17"/>
      <c r="E28" s="667" t="s">
        <v>120</v>
      </c>
      <c r="F28" s="667"/>
    </row>
  </sheetData>
  <mergeCells count="16">
    <mergeCell ref="E28:F28"/>
    <mergeCell ref="D15:E15"/>
    <mergeCell ref="D16:E16"/>
    <mergeCell ref="A17:A24"/>
    <mergeCell ref="B17:B24"/>
    <mergeCell ref="C17:C24"/>
    <mergeCell ref="D17:D24"/>
    <mergeCell ref="A9:F9"/>
    <mergeCell ref="A10:C10"/>
    <mergeCell ref="A11:C11"/>
    <mergeCell ref="A12:A13"/>
    <mergeCell ref="B12:B13"/>
    <mergeCell ref="C12:C13"/>
    <mergeCell ref="D12:D13"/>
    <mergeCell ref="E12:E13"/>
    <mergeCell ref="F12:F13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</vt:i4>
      </vt:variant>
      <vt:variant>
        <vt:lpstr>Іменовані діапазони</vt:lpstr>
      </vt:variant>
      <vt:variant>
        <vt:i4>7</vt:i4>
      </vt:variant>
    </vt:vector>
  </HeadingPairs>
  <TitlesOfParts>
    <vt:vector size="18" baseType="lpstr">
      <vt:lpstr>дод 1 Доходи </vt:lpstr>
      <vt:lpstr>дод 2 Джерела</vt:lpstr>
      <vt:lpstr>дод. 3 Видатки</vt:lpstr>
      <vt:lpstr>дод.4 Кредитування</vt:lpstr>
      <vt:lpstr>дод.5 Трансферти</vt:lpstr>
      <vt:lpstr>дод.6 Пуб. інвестиції</vt:lpstr>
      <vt:lpstr>дол.7 Програми</vt:lpstr>
      <vt:lpstr>дод 8 Бюдж розвитку</vt:lpstr>
      <vt:lpstr>дод 9 ФОНС </vt:lpstr>
      <vt:lpstr>дод 10 Одержувачі</vt:lpstr>
      <vt:lpstr>дод 11 Контроль</vt:lpstr>
      <vt:lpstr>'дод 8 Бюдж розвитку'!Заголовки_для_друку</vt:lpstr>
      <vt:lpstr>'дод 10 Одержувачі'!Область_друку</vt:lpstr>
      <vt:lpstr>'дод 11 Контроль'!Область_друку</vt:lpstr>
      <vt:lpstr>'дод 2 Джерела'!Область_друку</vt:lpstr>
      <vt:lpstr>'дод 8 Бюдж розвитку'!Область_друку</vt:lpstr>
      <vt:lpstr>'дод.4 Кредитування'!Область_друку</vt:lpstr>
      <vt:lpstr>'дод.5 Трансферти'!Область_друку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polzovatel</dc:creator>
  <cp:lastModifiedBy>User</cp:lastModifiedBy>
  <cp:lastPrinted>2025-12-17T12:26:41Z</cp:lastPrinted>
  <dcterms:created xsi:type="dcterms:W3CDTF">2021-12-17T13:26:15Z</dcterms:created>
  <dcterms:modified xsi:type="dcterms:W3CDTF">2025-12-17T12:38:05Z</dcterms:modified>
</cp:coreProperties>
</file>