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Бухгалтер\Програми\ПРОГРАМИ __2025_2027\Програма енергоефективності 2025_2027\Зміни в 2026 році\5_03_2026_зміни _енергоефективності_25_27_\Сесія\"/>
    </mc:Choice>
  </mc:AlternateContent>
  <xr:revisionPtr revIDLastSave="0" documentId="13_ncr:1_{7DFC00CA-D79F-42AC-AD29-8905DEBEBC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Зміни_5_03_2026" sheetId="4" r:id="rId1"/>
    <sheet name="Зміни_4_12_2025" sheetId="3" r:id="rId2"/>
    <sheet name="Зміни_3_10_2025" sheetId="2" r:id="rId3"/>
    <sheet name="Лист " sheetId="1" r:id="rId4"/>
  </sheets>
  <externalReferences>
    <externalReference r:id="rId5"/>
  </externalReferences>
  <definedNames>
    <definedName name="_xlnm.Print_Area" localSheetId="2">Зміни_3_10_2025!$A$2:$L$38</definedName>
    <definedName name="_xlnm.Print_Area" localSheetId="1">Зміни_4_12_2025!$A$2:$L$20</definedName>
    <definedName name="_xlnm.Print_Area" localSheetId="0">Зміни_5_03_2026!$A$2:$L$21</definedName>
    <definedName name="_xlnm.Print_Area" localSheetId="3">'Лист '!$A$2:$N$37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8" i="4" l="1"/>
  <c r="J18" i="4" s="1"/>
  <c r="F18" i="4"/>
  <c r="F19" i="4"/>
  <c r="C18" i="4"/>
  <c r="L30" i="4" l="1"/>
  <c r="J19" i="4"/>
  <c r="G14" i="4"/>
  <c r="J14" i="4" s="1"/>
  <c r="F14" i="4"/>
  <c r="J10" i="4"/>
  <c r="F10" i="4"/>
  <c r="J9" i="4"/>
  <c r="F9" i="4"/>
  <c r="J8" i="4"/>
  <c r="F8" i="4"/>
  <c r="J7" i="4"/>
  <c r="F7" i="4"/>
  <c r="G14" i="3"/>
  <c r="J14" i="3"/>
  <c r="F14" i="3"/>
  <c r="J9" i="3"/>
  <c r="J8" i="3"/>
  <c r="J7" i="3"/>
  <c r="F7" i="3"/>
  <c r="F9" i="3"/>
  <c r="F8" i="3"/>
  <c r="L29" i="3"/>
  <c r="J18" i="3"/>
  <c r="F18" i="3"/>
  <c r="B18" i="3"/>
  <c r="J10" i="3"/>
  <c r="F10" i="3"/>
  <c r="B18" i="2"/>
  <c r="J17" i="2"/>
  <c r="F17" i="2"/>
  <c r="J18" i="2"/>
  <c r="J16" i="2"/>
  <c r="F16" i="2"/>
  <c r="J7" i="2"/>
  <c r="J23" i="2"/>
  <c r="J24" i="2"/>
  <c r="J30" i="2"/>
  <c r="J31" i="2"/>
  <c r="J32" i="2"/>
  <c r="J33" i="2"/>
  <c r="J34" i="2"/>
  <c r="J35" i="2"/>
  <c r="J36" i="2"/>
  <c r="L47" i="2"/>
  <c r="F36" i="2"/>
  <c r="F35" i="2"/>
  <c r="F33" i="2"/>
  <c r="F32" i="2"/>
  <c r="F31" i="2"/>
  <c r="F30" i="2"/>
  <c r="F26" i="2"/>
  <c r="F25" i="2"/>
  <c r="F24" i="2"/>
  <c r="F23" i="2"/>
  <c r="F22" i="2"/>
  <c r="F18" i="2"/>
  <c r="F12" i="2"/>
  <c r="F11" i="2"/>
  <c r="F7" i="2"/>
  <c r="L7" i="1" l="1"/>
  <c r="G7" i="1"/>
  <c r="L16" i="1" l="1"/>
  <c r="G12" i="1"/>
  <c r="G11" i="1"/>
  <c r="G16" i="1"/>
  <c r="N46" i="1"/>
  <c r="G35" i="1"/>
  <c r="L35" i="1"/>
  <c r="L34" i="1"/>
  <c r="G34" i="1"/>
  <c r="L32" i="1"/>
  <c r="G32" i="1"/>
  <c r="L33" i="1"/>
  <c r="L30" i="1"/>
  <c r="L31" i="1"/>
  <c r="L29" i="1"/>
  <c r="G30" i="1"/>
  <c r="G31" i="1"/>
  <c r="G29" i="1"/>
  <c r="L22" i="1"/>
  <c r="L23" i="1"/>
  <c r="G21" i="1"/>
  <c r="G22" i="1"/>
  <c r="G23" i="1"/>
  <c r="G25" i="1" l="1"/>
  <c r="G24" i="1"/>
  <c r="L17" i="1"/>
  <c r="G17" i="1"/>
</calcChain>
</file>

<file path=xl/sharedStrings.xml><?xml version="1.0" encoding="utf-8"?>
<sst xmlns="http://schemas.openxmlformats.org/spreadsheetml/2006/main" count="396" uniqueCount="69">
  <si>
    <t>Всього</t>
  </si>
  <si>
    <t>2</t>
  </si>
  <si>
    <t>3</t>
  </si>
  <si>
    <t>4</t>
  </si>
  <si>
    <t>1</t>
  </si>
  <si>
    <t>5</t>
  </si>
  <si>
    <t>2021</t>
  </si>
  <si>
    <t>Запропоновані зміни</t>
  </si>
  <si>
    <t>Затверджена редакція</t>
  </si>
  <si>
    <t>Виконавець</t>
  </si>
  <si>
    <t>УКБ ЮМР</t>
  </si>
  <si>
    <t>ІV. Бюджетна сфера</t>
  </si>
  <si>
    <t>Порівняльна таблиця</t>
  </si>
  <si>
    <t>2022</t>
  </si>
  <si>
    <t>2023</t>
  </si>
  <si>
    <t>2024</t>
  </si>
  <si>
    <t>Перенесено захід</t>
  </si>
  <si>
    <t>Виключено захід</t>
  </si>
  <si>
    <t>Капітальний ремонт фасаду з утеплення стін з відмосткою комунального закладу загальної середньої освіти №2 Южненської міської ради Одеського району Одеської області</t>
  </si>
  <si>
    <t xml:space="preserve">Проектно-вишукувальні роботи "Капітальний ремонт фасаду з утепленням стін, покрівлі та відмостки нежитлової будівлі за адресою: просп. Григорівського десанту, буд. 16 м. Южного Одеської області" </t>
  </si>
  <si>
    <t>Проектно-вишукувальні роботи "Капітальний ремонт фасаду з утепленням стін, покрівлі та відмостки комунального закладу загальної середньої освіти імені В'ячеслава Чорновола Южненської міської ради Одеського району Одеської області, за адресою: просп. Григорівського десанту, 24-А м. Южного Одеської області"</t>
  </si>
  <si>
    <t>Додано захід</t>
  </si>
  <si>
    <t>ІІ. Водопостачання та водовідведення</t>
  </si>
  <si>
    <t xml:space="preserve">Виключено захід </t>
  </si>
  <si>
    <t>Автоматизація з системою візуалізації та                        дистанційного керування потоками в мережах  водопостачання м. Южного Одеського району Одеської області</t>
  </si>
  <si>
    <t>5000,000</t>
  </si>
  <si>
    <t>Проектні роботи "Реконструкція насосного та електричного обладнання у будівлі КНС-1 за адресою: вул. Старомиколаївське шосе, 22, м. Южного Одеського району Одеської області"</t>
  </si>
  <si>
    <t>Проектні роботи "Реконструкція насосного та  електричного обладнання у будівлі КНС-2 за адресою: вул. Приморська, 23, м. Южного Одеського району Одеської області"</t>
  </si>
  <si>
    <t>550,000</t>
  </si>
  <si>
    <r>
      <t>Капітальний ремонт фасаду адміністративної будівлі, розташованої за адресою: Одеська область, Лиманський район, смт Нові Білярі, вул. Лиманна, 2</t>
    </r>
    <r>
      <rPr>
        <b/>
        <sz val="16"/>
        <rFont val="Times New Roman"/>
        <family val="1"/>
        <charset val="204"/>
      </rPr>
      <t xml:space="preserve"> </t>
    </r>
  </si>
  <si>
    <t>Капітальний ремонт фасаду з утепленням стін, покрівлі та відмостки Сичавського комунального закладу загальної середньої освіти Южненської міської ради Одеського району Одеської області", за адресою: вул. Цвєтаєва будинок 1 Д, с. Сичавка, Лиманського району Одеської області</t>
  </si>
  <si>
    <t>Проектно-вишукувальні роботи "Капітальний ремонт фасаду з утепленням стін, покрівлі та відмостки комунального закладу дошкільної освіти (ясла-садок) № 5 "Теремок" комбінованого типу Южненської міської ради Одеського району Одеської області, за адресою вул. Т.Г. Шевченка, 3 м. Южного Одеського району Одеської області"</t>
  </si>
  <si>
    <t>700,000</t>
  </si>
  <si>
    <t>проектні роботи</t>
  </si>
  <si>
    <t>Капітальний ремонт з утепленням покрівлі в частині нежитлової будівлі комунальної власності за адресою: Одеська область, Одеський район, м.Южне, пл.Перемоги, 1</t>
  </si>
  <si>
    <t>181,142</t>
  </si>
  <si>
    <t>178,960</t>
  </si>
  <si>
    <t>Зміст змін</t>
  </si>
  <si>
    <t>ІII. Мережі зовнішнього освітлення</t>
  </si>
  <si>
    <t>Виконавець : заступник начальника управління - начальник ФЕВ УЖКГ ЮМР                                                                                                                                                         Віра ОСАДЧУК</t>
  </si>
  <si>
    <t>Придбання світлодіодних світильників для мереж зовнішнього освітлення</t>
  </si>
  <si>
    <t>Включено захід на 2024 рік</t>
  </si>
  <si>
    <t>УЖКГ ЮМР/КП "Екосервіс"</t>
  </si>
  <si>
    <t>Перелік змін до Програми енергоефективності в житлово-комунальному господарстві та бюджетній сфері Южненської міської територіальної громади на 2025 - 2027 роки</t>
  </si>
  <si>
    <t>ІІІ. Бюджетна сфера</t>
  </si>
  <si>
    <t>2025</t>
  </si>
  <si>
    <t>2026</t>
  </si>
  <si>
    <t>2027</t>
  </si>
  <si>
    <t>УКБ ПМР</t>
  </si>
  <si>
    <t>Проєктні роботи: "Капітальний ремонт фасаду з утеплення стін та відмостки будівлі комунальної власності (нежитлові приміщення), за адресою: Одеська область, Одеський район, м. Південне, вул. Будівельників, 7/3"</t>
  </si>
  <si>
    <t>Проєктні роботи: "Капітальний ремонт з утепленням покрівлі будівлі комунальної власності (нежитлові приміщення), за адресою: Одеська область, Одеський район, м. Південне, вул. Будівельників, 7/3"</t>
  </si>
  <si>
    <t>Виключено захід,  у зв'язку з об'єднанням двох об'єктів комунальної власності</t>
  </si>
  <si>
    <t>Виконавець : заступник начальника фінансово-економічного відділу УЖКГ ПМР                                                                              Віра ОСАДЧУК</t>
  </si>
  <si>
    <t>I. Водопостачання та водовідведення</t>
  </si>
  <si>
    <t>Придбання частотного перетворювача потужністю 30 кВт для установки на ВНС</t>
  </si>
  <si>
    <t>УЖКГ ЮМР/КП "Южводоканал"</t>
  </si>
  <si>
    <t>Перенесено захід на 2026 рік</t>
  </si>
  <si>
    <t>Придбання частотного перетворювача потужністю 45 кВт для установки на ВНС</t>
  </si>
  <si>
    <t>Придбання частотного перетворювача потужністю 220 кВт для установки на КНС № 1</t>
  </si>
  <si>
    <t xml:space="preserve">Придбання частотного перетворювача потужністю 132 кВт для установки на КНС № 1 </t>
  </si>
  <si>
    <t>ІІ. Мережі зовнішнього освітлення</t>
  </si>
  <si>
    <t>УЖКГ ПМР/КП       "Екосервіс"</t>
  </si>
  <si>
    <t>Відкоригована  вартість заходу на 2026 - 2027 роки</t>
  </si>
  <si>
    <t>Перелік змін до Програми енергоефективності в житлово-комунальному господарстві та бюджетній сфері Південнівської міської територіальної громади на 2025 - 2027 роки</t>
  </si>
  <si>
    <t>Реконструкція електричних мереж з встановленням сонячної станції на покрівлі КНП "Південнівська міська лікарня" Південнівської міської ради за адресою: Одеська область, Одеський район, м. Південне, вул. Хіміків, 1 у т.ч.:</t>
  </si>
  <si>
    <t>Проєктні роботи</t>
  </si>
  <si>
    <t>Приведена у відповідність вартість заходу, враховуючи фактичне виконання у 2025 році та додана вартість заходу на 2026 рік</t>
  </si>
  <si>
    <t xml:space="preserve">Виконавець : Заступник начальника управління - начальник ФЕВ  УЖКГ ПМР                                                                                                     </t>
  </si>
  <si>
    <t xml:space="preserve"> Віра ОСАДЧУК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</si>
</sst>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181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wrapText="1"/>
    </xf>
    <xf numFmtId="49" fontId="2" fillId="0" borderId="0" xfId="0" applyNumberFormat="1" applyFont="1"/>
    <xf numFmtId="164" fontId="2" fillId="0" borderId="0" xfId="0" applyNumberFormat="1" applyFont="1"/>
    <xf numFmtId="164" fontId="2" fillId="0" borderId="1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 wrapText="1"/>
    </xf>
    <xf numFmtId="164" fontId="3" fillId="2" borderId="0" xfId="0" applyNumberFormat="1" applyFont="1" applyFill="1" applyAlignment="1">
      <alignment wrapText="1"/>
    </xf>
    <xf numFmtId="49" fontId="2" fillId="0" borderId="20" xfId="0" applyNumberFormat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left" vertical="center" wrapText="1"/>
    </xf>
    <xf numFmtId="164" fontId="7" fillId="0" borderId="21" xfId="0" applyNumberFormat="1" applyFont="1" applyBorder="1" applyAlignment="1">
      <alignment horizontal="center" vertical="center"/>
    </xf>
    <xf numFmtId="164" fontId="2" fillId="0" borderId="21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164" fontId="2" fillId="0" borderId="24" xfId="0" applyNumberFormat="1" applyFont="1" applyBorder="1" applyAlignment="1">
      <alignment horizontal="center" vertical="center"/>
    </xf>
    <xf numFmtId="0" fontId="2" fillId="4" borderId="0" xfId="0" applyFont="1" applyFill="1"/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4" borderId="4" xfId="0" applyNumberFormat="1" applyFont="1" applyFill="1" applyBorder="1" applyAlignment="1">
      <alignment horizontal="center" vertical="center" wrapText="1"/>
    </xf>
    <xf numFmtId="49" fontId="3" fillId="4" borderId="15" xfId="0" applyNumberFormat="1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center" vertical="center" wrapText="1"/>
    </xf>
    <xf numFmtId="164" fontId="2" fillId="4" borderId="29" xfId="0" applyNumberFormat="1" applyFont="1" applyFill="1" applyBorder="1" applyAlignment="1">
      <alignment horizontal="center" vertical="center" wrapText="1"/>
    </xf>
    <xf numFmtId="164" fontId="3" fillId="4" borderId="29" xfId="0" applyNumberFormat="1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21" xfId="1" applyFont="1" applyFill="1" applyBorder="1" applyAlignment="1">
      <alignment horizontal="left" vertical="center" wrapText="1"/>
    </xf>
    <xf numFmtId="0" fontId="3" fillId="4" borderId="21" xfId="0" applyFont="1" applyFill="1" applyBorder="1" applyAlignment="1">
      <alignment horizontal="center" vertical="center" wrapText="1"/>
    </xf>
    <xf numFmtId="164" fontId="2" fillId="4" borderId="21" xfId="0" applyNumberFormat="1" applyFont="1" applyFill="1" applyBorder="1" applyAlignment="1">
      <alignment horizontal="center" vertical="center"/>
    </xf>
    <xf numFmtId="164" fontId="2" fillId="4" borderId="21" xfId="0" applyNumberFormat="1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1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center" vertical="center" wrapText="1"/>
    </xf>
    <xf numFmtId="164" fontId="2" fillId="4" borderId="26" xfId="0" applyNumberFormat="1" applyFont="1" applyFill="1" applyBorder="1" applyAlignment="1">
      <alignment horizontal="center" vertical="center"/>
    </xf>
    <xf numFmtId="164" fontId="2" fillId="4" borderId="26" xfId="0" applyNumberFormat="1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2" fillId="4" borderId="2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49" fontId="2" fillId="4" borderId="24" xfId="0" applyNumberFormat="1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left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left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24" xfId="0" applyNumberFormat="1" applyFont="1" applyFill="1" applyBorder="1" applyAlignment="1">
      <alignment horizontal="center" vertical="center"/>
    </xf>
    <xf numFmtId="49" fontId="2" fillId="4" borderId="0" xfId="0" applyNumberFormat="1" applyFont="1" applyFill="1"/>
    <xf numFmtId="0" fontId="2" fillId="4" borderId="0" xfId="0" applyFont="1" applyFill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 wrapText="1"/>
    </xf>
    <xf numFmtId="164" fontId="2" fillId="4" borderId="0" xfId="0" applyNumberFormat="1" applyFont="1" applyFill="1"/>
    <xf numFmtId="49" fontId="2" fillId="4" borderId="25" xfId="0" applyNumberFormat="1" applyFont="1" applyFill="1" applyBorder="1" applyAlignment="1">
      <alignment horizontal="center" vertical="center" wrapText="1"/>
    </xf>
    <xf numFmtId="49" fontId="2" fillId="4" borderId="26" xfId="0" applyNumberFormat="1" applyFont="1" applyFill="1" applyBorder="1" applyAlignment="1">
      <alignment horizontal="left" vertical="center" wrapText="1"/>
    </xf>
    <xf numFmtId="49" fontId="2" fillId="4" borderId="26" xfId="0" applyNumberFormat="1" applyFont="1" applyFill="1" applyBorder="1" applyAlignment="1">
      <alignment horizontal="center" vertical="center" wrapText="1"/>
    </xf>
    <xf numFmtId="49" fontId="3" fillId="4" borderId="26" xfId="0" applyNumberFormat="1" applyFont="1" applyFill="1" applyBorder="1" applyAlignment="1">
      <alignment horizontal="center" vertical="center" wrapText="1"/>
    </xf>
    <xf numFmtId="2" fontId="2" fillId="4" borderId="26" xfId="0" applyNumberFormat="1" applyFont="1" applyFill="1" applyBorder="1" applyAlignment="1">
      <alignment horizontal="center" vertical="center" wrapText="1"/>
    </xf>
    <xf numFmtId="49" fontId="2" fillId="4" borderId="27" xfId="0" applyNumberFormat="1" applyFont="1" applyFill="1" applyBorder="1" applyAlignment="1">
      <alignment horizontal="center" vertical="center" wrapText="1"/>
    </xf>
    <xf numFmtId="164" fontId="2" fillId="0" borderId="3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0" fontId="6" fillId="0" borderId="34" xfId="2" applyFont="1" applyBorder="1" applyAlignment="1">
      <alignment horizontal="left" vertical="center" wrapText="1"/>
    </xf>
    <xf numFmtId="164" fontId="2" fillId="0" borderId="34" xfId="0" applyNumberFormat="1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49" fontId="3" fillId="0" borderId="29" xfId="0" applyNumberFormat="1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 wrapText="1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1" applyFont="1" applyFill="1" applyBorder="1" applyAlignment="1">
      <alignment horizontal="left" vertical="center" wrapText="1"/>
    </xf>
    <xf numFmtId="0" fontId="2" fillId="6" borderId="1" xfId="0" applyNumberFormat="1" applyFont="1" applyFill="1" applyBorder="1" applyAlignment="1">
      <alignment horizontal="center" vertical="center" wrapText="1"/>
    </xf>
    <xf numFmtId="49" fontId="2" fillId="6" borderId="1" xfId="0" applyNumberFormat="1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center" vertical="center"/>
    </xf>
    <xf numFmtId="0" fontId="10" fillId="0" borderId="1" xfId="2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left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horizontal="center" vertical="center" wrapText="1"/>
    </xf>
    <xf numFmtId="49" fontId="3" fillId="4" borderId="33" xfId="0" applyNumberFormat="1" applyFont="1" applyFill="1" applyBorder="1" applyAlignment="1">
      <alignment horizontal="center" vertical="center" wrapText="1"/>
    </xf>
    <xf numFmtId="49" fontId="3" fillId="4" borderId="34" xfId="0" applyNumberFormat="1" applyFont="1" applyFill="1" applyBorder="1" applyAlignment="1">
      <alignment horizontal="center" vertical="center" wrapText="1"/>
    </xf>
    <xf numFmtId="49" fontId="3" fillId="5" borderId="18" xfId="0" applyNumberFormat="1" applyFont="1" applyFill="1" applyBorder="1" applyAlignment="1">
      <alignment horizontal="center" vertical="center" wrapText="1"/>
    </xf>
    <xf numFmtId="49" fontId="3" fillId="5" borderId="9" xfId="0" applyNumberFormat="1" applyFont="1" applyFill="1" applyBorder="1" applyAlignment="1">
      <alignment horizontal="center" vertical="center" wrapText="1"/>
    </xf>
    <xf numFmtId="49" fontId="3" fillId="5" borderId="19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49" fontId="3" fillId="4" borderId="18" xfId="0" applyNumberFormat="1" applyFont="1" applyFill="1" applyBorder="1" applyAlignment="1">
      <alignment horizontal="center" vertical="center" wrapText="1"/>
    </xf>
    <xf numFmtId="49" fontId="3" fillId="4" borderId="9" xfId="0" applyNumberFormat="1" applyFont="1" applyFill="1" applyBorder="1" applyAlignment="1">
      <alignment horizontal="center" vertical="center" wrapText="1"/>
    </xf>
    <xf numFmtId="49" fontId="3" fillId="4" borderId="19" xfId="0" applyNumberFormat="1" applyFont="1" applyFill="1" applyBorder="1" applyAlignment="1">
      <alignment horizontal="center" vertical="center" wrapText="1"/>
    </xf>
    <xf numFmtId="49" fontId="3" fillId="4" borderId="11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>
      <alignment horizontal="center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49" fontId="3" fillId="4" borderId="0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49" fontId="3" fillId="4" borderId="4" xfId="0" applyNumberFormat="1" applyFont="1" applyFill="1" applyBorder="1" applyAlignment="1">
      <alignment horizontal="center" vertical="center" wrapText="1"/>
    </xf>
    <xf numFmtId="49" fontId="3" fillId="4" borderId="8" xfId="0" applyNumberFormat="1" applyFont="1" applyFill="1" applyBorder="1" applyAlignment="1">
      <alignment horizontal="center" vertical="center" wrapText="1"/>
    </xf>
    <xf numFmtId="49" fontId="3" fillId="4" borderId="32" xfId="0" applyNumberFormat="1" applyFont="1" applyFill="1" applyBorder="1" applyAlignment="1">
      <alignment horizontal="center" vertical="center" wrapText="1"/>
    </xf>
    <xf numFmtId="49" fontId="3" fillId="4" borderId="16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/>
    </xf>
    <xf numFmtId="49" fontId="3" fillId="4" borderId="5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3" fillId="4" borderId="7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3" borderId="18" xfId="0" applyNumberFormat="1" applyFont="1" applyFill="1" applyBorder="1" applyAlignment="1">
      <alignment horizontal="center" vertical="center" wrapText="1"/>
    </xf>
    <xf numFmtId="49" fontId="3" fillId="3" borderId="9" xfId="0" applyNumberFormat="1" applyFont="1" applyFill="1" applyBorder="1" applyAlignment="1">
      <alignment horizontal="center" vertical="center" wrapText="1"/>
    </xf>
    <xf numFmtId="49" fontId="3" fillId="3" borderId="19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4" borderId="10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</cellXfs>
  <cellStyles count="3">
    <cellStyle name="TableStyleLight1" xfId="1" xr:uid="{F7BA57DC-C1C4-46FA-A091-EBC99F09431A}"/>
    <cellStyle name="Звичайний" xfId="0" builtinId="0"/>
    <cellStyle name="Обычный 2" xfId="2" xr:uid="{F7ABB818-66E1-4D15-89EB-B6194A6AED10}"/>
  </cellStyles>
  <dxfs count="0"/>
  <tableStyles count="0" defaultTableStyle="TableStyleMedium9" defaultPivotStyle="PivotStyleLight16"/>
  <colors>
    <mruColors>
      <color rgb="FFCCFFFF"/>
      <color rgb="FF99FFCC"/>
      <color rgb="FF66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86;&#1082;&#1091;&#1084;&#1077;&#1085;&#1090;&#1099;/&#1041;&#1091;&#1093;&#1075;&#1072;&#1083;&#1090;&#1077;&#1088;/&#1055;&#1088;&#1086;&#1075;&#1088;&#1072;&#1084;&#1080;/&#1055;&#1056;&#1054;&#1043;&#1056;&#1040;&#1052;&#1048;%20__2025_2027/&#1055;&#1088;&#1086;&#1075;&#1088;&#1072;&#1084;&#1072;%20&#1077;&#1085;&#1077;&#1088;&#1075;&#1086;&#1077;&#1092;&#1077;&#1082;&#1090;&#1080;&#1074;&#1085;&#1086;&#1089;&#1090;&#1110;%202025_2027/3_10_2025_&#1079;&#1084;&#1110;&#1085;&#1080;%20_&#1077;&#1085;&#1077;&#1088;&#1075;&#1086;&#1077;&#1092;&#1077;&#1082;&#1090;&#1080;&#1074;&#1085;&#1086;&#1089;&#1090;&#1110;_25_27_/&#1057;&#1077;&#1089;&#1110;&#1103;/&#1044;&#1086;&#1076;&#1072;&#1090;&#1082;&#1080;_&#1087;&#1088;&#1086;&#1075;&#1088;&#1072;&#1084;&#1072;_&#1045;&#1085;&#1077;&#1088;&#1075;&#1086;&#1077;&#1092;&#1077;&#1082;&#1090;&#1080;&#1074;&#1085;&#1086;&#1089;&#1090;&#1110;_2025_2027_&#1079;&#1084;&#1110;&#1085;&#1080;_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Додаток 2"/>
      <sheetName val="Додаток 1"/>
    </sheetNames>
    <sheetDataSet>
      <sheetData sheetId="0"/>
      <sheetData sheetId="1">
        <row r="32">
          <cell r="B32" t="str">
            <v>Проєктні роботи: "Капітальний ремонт фасаду з утеплення стін та відмостки групи нежитлових приміщень № 1, за адресою: Одеська область, Одеський район, м. Південне, вул. Будівельників, 7/3"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2E233-B0BC-493F-A1D3-BA3B3EA30135}">
  <dimension ref="A1:S30"/>
  <sheetViews>
    <sheetView tabSelected="1" view="pageBreakPreview" zoomScale="73" zoomScaleNormal="73" zoomScaleSheetLayoutView="73" workbookViewId="0">
      <pane xSplit="2" ySplit="3" topLeftCell="C15" activePane="bottomRight" state="frozen"/>
      <selection pane="topRight" activeCell="F1" sqref="F1"/>
      <selection pane="bottomLeft" activeCell="A6" sqref="A6"/>
      <selection pane="bottomRight" activeCell="O18" sqref="O18"/>
    </sheetView>
  </sheetViews>
  <sheetFormatPr defaultColWidth="9.140625" defaultRowHeight="15.75" x14ac:dyDescent="0.25"/>
  <cols>
    <col min="1" max="1" width="4.140625" style="3" customWidth="1"/>
    <col min="2" max="2" width="45.85546875" style="1" customWidth="1"/>
    <col min="3" max="3" width="10.5703125" style="1" customWidth="1"/>
    <col min="4" max="4" width="9.28515625" style="1" customWidth="1"/>
    <col min="5" max="5" width="9.7109375" style="1" customWidth="1"/>
    <col min="6" max="6" width="12.42578125" style="1" customWidth="1"/>
    <col min="7" max="8" width="11.5703125" style="1" customWidth="1"/>
    <col min="9" max="9" width="9.5703125" style="1" customWidth="1"/>
    <col min="10" max="10" width="11.7109375" style="1" customWidth="1"/>
    <col min="11" max="11" width="18.42578125" style="1" customWidth="1"/>
    <col min="12" max="12" width="27.85546875" style="1" customWidth="1"/>
    <col min="13" max="13" width="16.7109375" style="1" customWidth="1"/>
    <col min="14" max="14" width="18.28515625" style="1" customWidth="1"/>
    <col min="15" max="15" width="18.5703125" style="1" customWidth="1"/>
    <col min="16" max="16" width="19" style="1" customWidth="1"/>
    <col min="17" max="17" width="13.42578125" style="1" customWidth="1"/>
    <col min="18" max="19" width="12.7109375" style="1" bestFit="1" customWidth="1"/>
    <col min="20" max="16384" width="9.140625" style="1"/>
  </cols>
  <sheetData>
    <row r="1" spans="1:19" ht="15.6" hidden="1" customHeight="1" x14ac:dyDescent="0.25"/>
    <row r="2" spans="1:19" ht="32.25" customHeight="1" thickBot="1" x14ac:dyDescent="0.3">
      <c r="A2" s="127" t="s">
        <v>12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9" ht="44.25" customHeight="1" x14ac:dyDescent="0.25">
      <c r="A3" s="128" t="s">
        <v>63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30"/>
    </row>
    <row r="4" spans="1:19" s="87" customFormat="1" ht="27.75" hidden="1" customHeight="1" x14ac:dyDescent="0.25">
      <c r="A4" s="131" t="s">
        <v>53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3"/>
    </row>
    <row r="5" spans="1:19" s="87" customFormat="1" ht="22.5" hidden="1" customHeight="1" x14ac:dyDescent="0.25">
      <c r="A5" s="126"/>
      <c r="B5" s="126"/>
      <c r="C5" s="134" t="s">
        <v>8</v>
      </c>
      <c r="D5" s="134"/>
      <c r="E5" s="134"/>
      <c r="F5" s="134"/>
      <c r="G5" s="134" t="s">
        <v>7</v>
      </c>
      <c r="H5" s="134"/>
      <c r="I5" s="134"/>
      <c r="J5" s="134"/>
      <c r="K5" s="134" t="s">
        <v>9</v>
      </c>
      <c r="L5" s="134" t="s">
        <v>37</v>
      </c>
    </row>
    <row r="6" spans="1:19" s="87" customFormat="1" ht="24" hidden="1" customHeight="1" x14ac:dyDescent="0.25">
      <c r="A6" s="126"/>
      <c r="B6" s="126"/>
      <c r="C6" s="103" t="s">
        <v>45</v>
      </c>
      <c r="D6" s="103" t="s">
        <v>46</v>
      </c>
      <c r="E6" s="103" t="s">
        <v>47</v>
      </c>
      <c r="F6" s="103" t="s">
        <v>0</v>
      </c>
      <c r="G6" s="103" t="s">
        <v>45</v>
      </c>
      <c r="H6" s="103" t="s">
        <v>46</v>
      </c>
      <c r="I6" s="103" t="s">
        <v>47</v>
      </c>
      <c r="J6" s="103" t="s">
        <v>0</v>
      </c>
      <c r="K6" s="134"/>
      <c r="L6" s="134"/>
    </row>
    <row r="7" spans="1:19" s="87" customFormat="1" ht="47.25" hidden="1" customHeight="1" x14ac:dyDescent="0.25">
      <c r="A7" s="88">
        <v>1</v>
      </c>
      <c r="B7" s="104"/>
      <c r="C7" s="106">
        <v>89.998999999999995</v>
      </c>
      <c r="D7" s="107"/>
      <c r="E7" s="107"/>
      <c r="F7" s="108">
        <f>SUM(C7:E7)</f>
        <v>89.998999999999995</v>
      </c>
      <c r="G7" s="107"/>
      <c r="H7" s="106">
        <v>89.998999999999995</v>
      </c>
      <c r="I7" s="107"/>
      <c r="J7" s="109">
        <f>SUM(G7:I7)</f>
        <v>89.998999999999995</v>
      </c>
      <c r="K7" s="110" t="s">
        <v>55</v>
      </c>
      <c r="L7" s="110" t="s">
        <v>56</v>
      </c>
    </row>
    <row r="8" spans="1:19" s="87" customFormat="1" ht="42" hidden="1" customHeight="1" x14ac:dyDescent="0.25">
      <c r="A8" s="88">
        <v>2</v>
      </c>
      <c r="B8" s="104"/>
      <c r="C8" s="110">
        <v>392.55799999999999</v>
      </c>
      <c r="D8" s="110"/>
      <c r="E8" s="110"/>
      <c r="F8" s="108">
        <f>SUM(C8:E8)</f>
        <v>392.55799999999999</v>
      </c>
      <c r="G8" s="110"/>
      <c r="H8" s="110">
        <v>392.55799999999999</v>
      </c>
      <c r="I8" s="110"/>
      <c r="J8" s="109">
        <f>SUM(G8:I8)</f>
        <v>392.55799999999999</v>
      </c>
      <c r="K8" s="110" t="s">
        <v>55</v>
      </c>
      <c r="L8" s="110" t="s">
        <v>56</v>
      </c>
    </row>
    <row r="9" spans="1:19" s="87" customFormat="1" ht="60" hidden="1" customHeight="1" x14ac:dyDescent="0.25">
      <c r="A9" s="88">
        <v>3</v>
      </c>
      <c r="B9" s="104"/>
      <c r="C9" s="106">
        <v>512.745</v>
      </c>
      <c r="D9" s="107"/>
      <c r="E9" s="107"/>
      <c r="F9" s="108">
        <f>SUM(C9:E9)</f>
        <v>512.745</v>
      </c>
      <c r="G9" s="107"/>
      <c r="H9" s="106">
        <v>512.745</v>
      </c>
      <c r="I9" s="107"/>
      <c r="J9" s="109">
        <f>SUM(G9:I9)</f>
        <v>512.745</v>
      </c>
      <c r="K9" s="110" t="s">
        <v>55</v>
      </c>
      <c r="L9" s="110" t="s">
        <v>56</v>
      </c>
    </row>
    <row r="10" spans="1:19" s="87" customFormat="1" ht="63.75" hidden="1" customHeight="1" x14ac:dyDescent="0.25">
      <c r="A10" s="88">
        <v>4</v>
      </c>
      <c r="B10" s="104"/>
      <c r="C10" s="110">
        <v>359.99700000000001</v>
      </c>
      <c r="D10" s="110"/>
      <c r="E10" s="110"/>
      <c r="F10" s="108">
        <f>SUM(C10:E10)</f>
        <v>359.99700000000001</v>
      </c>
      <c r="G10" s="110"/>
      <c r="H10" s="110">
        <v>359.99700000000001</v>
      </c>
      <c r="I10" s="110"/>
      <c r="J10" s="109">
        <f>SUM(G10:I10)</f>
        <v>359.99700000000001</v>
      </c>
      <c r="K10" s="110" t="s">
        <v>55</v>
      </c>
      <c r="L10" s="110" t="s">
        <v>56</v>
      </c>
    </row>
    <row r="11" spans="1:19" s="87" customFormat="1" ht="21" hidden="1" customHeight="1" x14ac:dyDescent="0.25">
      <c r="A11" s="126" t="s">
        <v>60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</row>
    <row r="12" spans="1:19" s="87" customFormat="1" ht="18.75" hidden="1" customHeight="1" x14ac:dyDescent="0.25">
      <c r="A12" s="126"/>
      <c r="B12" s="126"/>
      <c r="C12" s="126" t="s">
        <v>8</v>
      </c>
      <c r="D12" s="126"/>
      <c r="E12" s="126"/>
      <c r="F12" s="126"/>
      <c r="G12" s="126" t="s">
        <v>7</v>
      </c>
      <c r="H12" s="126"/>
      <c r="I12" s="126"/>
      <c r="J12" s="126"/>
      <c r="K12" s="126" t="s">
        <v>9</v>
      </c>
      <c r="L12" s="126" t="s">
        <v>37</v>
      </c>
    </row>
    <row r="13" spans="1:19" s="87" customFormat="1" ht="22.5" hidden="1" customHeight="1" x14ac:dyDescent="0.25">
      <c r="A13" s="126"/>
      <c r="B13" s="126"/>
      <c r="C13" s="103" t="s">
        <v>45</v>
      </c>
      <c r="D13" s="103" t="s">
        <v>46</v>
      </c>
      <c r="E13" s="103" t="s">
        <v>47</v>
      </c>
      <c r="F13" s="103" t="s">
        <v>0</v>
      </c>
      <c r="G13" s="103" t="s">
        <v>45</v>
      </c>
      <c r="H13" s="103" t="s">
        <v>46</v>
      </c>
      <c r="I13" s="103" t="s">
        <v>47</v>
      </c>
      <c r="J13" s="102" t="s">
        <v>0</v>
      </c>
      <c r="K13" s="126"/>
      <c r="L13" s="126"/>
    </row>
    <row r="14" spans="1:19" s="87" customFormat="1" ht="50.25" hidden="1" customHeight="1" x14ac:dyDescent="0.25">
      <c r="A14" s="88">
        <v>1</v>
      </c>
      <c r="B14" s="105"/>
      <c r="C14" s="111">
        <v>721.5</v>
      </c>
      <c r="D14" s="111">
        <v>721.5</v>
      </c>
      <c r="E14" s="111">
        <v>721.5</v>
      </c>
      <c r="F14" s="108">
        <f>SUM(C14:E14)</f>
        <v>2164.5</v>
      </c>
      <c r="G14" s="111">
        <f>721.5-166.5</f>
        <v>555</v>
      </c>
      <c r="H14" s="111">
        <v>1389.7329999999999</v>
      </c>
      <c r="I14" s="111">
        <v>721.5</v>
      </c>
      <c r="J14" s="108">
        <f>SUM(G14:I14)</f>
        <v>2666.2330000000002</v>
      </c>
      <c r="K14" s="110" t="s">
        <v>61</v>
      </c>
      <c r="L14" s="110" t="s">
        <v>62</v>
      </c>
    </row>
    <row r="15" spans="1:19" ht="27" customHeight="1" x14ac:dyDescent="0.25">
      <c r="A15" s="124" t="s">
        <v>44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2"/>
      <c r="N15" s="2"/>
      <c r="O15" s="2"/>
      <c r="P15" s="2"/>
      <c r="Q15" s="2"/>
      <c r="R15" s="2"/>
      <c r="S15" s="2"/>
    </row>
    <row r="16" spans="1:19" ht="25.5" customHeight="1" x14ac:dyDescent="0.25">
      <c r="A16" s="125"/>
      <c r="B16" s="125"/>
      <c r="C16" s="125" t="s">
        <v>8</v>
      </c>
      <c r="D16" s="125"/>
      <c r="E16" s="125"/>
      <c r="F16" s="125"/>
      <c r="G16" s="125" t="s">
        <v>7</v>
      </c>
      <c r="H16" s="125"/>
      <c r="I16" s="125"/>
      <c r="J16" s="125"/>
      <c r="K16" s="125" t="s">
        <v>9</v>
      </c>
      <c r="L16" s="125" t="s">
        <v>37</v>
      </c>
      <c r="M16" s="2"/>
      <c r="N16" s="2"/>
      <c r="O16" s="2"/>
      <c r="P16" s="2"/>
      <c r="Q16" s="2"/>
      <c r="R16" s="2"/>
      <c r="S16" s="2"/>
    </row>
    <row r="17" spans="1:19" ht="24.75" customHeight="1" x14ac:dyDescent="0.25">
      <c r="A17" s="125"/>
      <c r="B17" s="125"/>
      <c r="C17" s="101" t="s">
        <v>45</v>
      </c>
      <c r="D17" s="101" t="s">
        <v>46</v>
      </c>
      <c r="E17" s="101" t="s">
        <v>47</v>
      </c>
      <c r="F17" s="101" t="s">
        <v>0</v>
      </c>
      <c r="G17" s="101" t="s">
        <v>45</v>
      </c>
      <c r="H17" s="101" t="s">
        <v>46</v>
      </c>
      <c r="I17" s="101" t="s">
        <v>47</v>
      </c>
      <c r="J17" s="101" t="s">
        <v>0</v>
      </c>
      <c r="K17" s="125"/>
      <c r="L17" s="125"/>
      <c r="M17" s="2"/>
      <c r="N17" s="2"/>
      <c r="O17" s="2"/>
      <c r="P17" s="2"/>
      <c r="Q17" s="2"/>
      <c r="R17" s="2"/>
      <c r="S17" s="2"/>
    </row>
    <row r="18" spans="1:19" ht="111" customHeight="1" x14ac:dyDescent="0.25">
      <c r="A18" s="118" t="s">
        <v>4</v>
      </c>
      <c r="B18" s="114" t="s">
        <v>64</v>
      </c>
      <c r="C18" s="5">
        <f>C19</f>
        <v>173.44</v>
      </c>
      <c r="D18" s="112"/>
      <c r="E18" s="112"/>
      <c r="F18" s="91">
        <f>C18+D18+E18</f>
        <v>173.44</v>
      </c>
      <c r="G18" s="5">
        <f>G19</f>
        <v>169.339</v>
      </c>
      <c r="H18" s="5">
        <v>4420.857</v>
      </c>
      <c r="I18" s="5"/>
      <c r="J18" s="91">
        <f>G18+H18+I18</f>
        <v>4590.1959999999999</v>
      </c>
      <c r="K18" s="120" t="s">
        <v>48</v>
      </c>
      <c r="L18" s="122" t="s">
        <v>66</v>
      </c>
      <c r="M18" s="2"/>
      <c r="N18" s="2"/>
      <c r="O18" s="2"/>
      <c r="P18" s="2"/>
      <c r="Q18" s="2"/>
      <c r="R18" s="2"/>
      <c r="S18" s="2"/>
    </row>
    <row r="19" spans="1:19" s="87" customFormat="1" ht="30.75" customHeight="1" x14ac:dyDescent="0.25">
      <c r="A19" s="119"/>
      <c r="B19" s="116" t="s">
        <v>65</v>
      </c>
      <c r="C19" s="115">
        <v>173.44</v>
      </c>
      <c r="D19" s="113"/>
      <c r="E19" s="113"/>
      <c r="F19" s="113">
        <f>C19+D19+E19</f>
        <v>173.44</v>
      </c>
      <c r="G19" s="113">
        <v>169.339</v>
      </c>
      <c r="H19" s="113"/>
      <c r="I19" s="113"/>
      <c r="J19" s="113">
        <f>G19+H19+I19</f>
        <v>169.339</v>
      </c>
      <c r="K19" s="121"/>
      <c r="L19" s="123"/>
      <c r="M19" s="92"/>
      <c r="N19" s="92"/>
      <c r="O19" s="92"/>
      <c r="P19" s="92"/>
      <c r="Q19" s="92"/>
      <c r="R19" s="92"/>
      <c r="S19" s="92"/>
    </row>
    <row r="20" spans="1:19" ht="18" customHeight="1" x14ac:dyDescent="0.25">
      <c r="A20" s="10"/>
      <c r="B20" s="11"/>
      <c r="C20" s="12"/>
      <c r="D20" s="10"/>
      <c r="E20" s="10"/>
      <c r="F20" s="13"/>
      <c r="G20" s="12"/>
      <c r="H20" s="12"/>
      <c r="I20" s="12"/>
      <c r="J20" s="13"/>
      <c r="K20" s="12"/>
      <c r="L20" s="12"/>
    </row>
    <row r="21" spans="1:19" ht="23.25" customHeight="1" x14ac:dyDescent="0.25">
      <c r="A21" s="117" t="s">
        <v>67</v>
      </c>
      <c r="B21" s="117"/>
      <c r="C21" s="117"/>
      <c r="D21" s="117"/>
      <c r="E21" s="117"/>
      <c r="F21" s="117"/>
      <c r="G21" s="180"/>
      <c r="H21" s="180"/>
      <c r="I21" s="117" t="s">
        <v>68</v>
      </c>
      <c r="J21" s="117"/>
      <c r="K21" s="117"/>
      <c r="L21" s="180"/>
    </row>
    <row r="30" spans="1:19" x14ac:dyDescent="0.25">
      <c r="K30" s="1">
        <v>6058.4269999999997</v>
      </c>
      <c r="L30" s="4" t="e">
        <f>K30-#REF!</f>
        <v>#REF!</v>
      </c>
    </row>
  </sheetData>
  <mergeCells count="25">
    <mergeCell ref="A2:L2"/>
    <mergeCell ref="A3:L3"/>
    <mergeCell ref="A4:L4"/>
    <mergeCell ref="A5:B6"/>
    <mergeCell ref="C5:F5"/>
    <mergeCell ref="G5:J5"/>
    <mergeCell ref="K5:K6"/>
    <mergeCell ref="L5:L6"/>
    <mergeCell ref="A11:L11"/>
    <mergeCell ref="A12:B13"/>
    <mergeCell ref="C12:F12"/>
    <mergeCell ref="G12:J12"/>
    <mergeCell ref="K12:K13"/>
    <mergeCell ref="L12:L13"/>
    <mergeCell ref="A18:A19"/>
    <mergeCell ref="K18:K19"/>
    <mergeCell ref="L18:L19"/>
    <mergeCell ref="A15:L15"/>
    <mergeCell ref="A16:B17"/>
    <mergeCell ref="C16:F16"/>
    <mergeCell ref="G16:J16"/>
    <mergeCell ref="K16:K17"/>
    <mergeCell ref="L16:L17"/>
    <mergeCell ref="I21:K21"/>
    <mergeCell ref="A21:F21"/>
  </mergeCells>
  <pageMargins left="0.19685039370078741" right="0.19685039370078741" top="0.78740157480314965" bottom="0.19685039370078741" header="0.15748031496062992" footer="0.15748031496062992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C6648-01C0-4948-BF2D-8D2186EA70D7}">
  <dimension ref="A1:S29"/>
  <sheetViews>
    <sheetView view="pageBreakPreview" zoomScale="73" zoomScaleNormal="73" zoomScaleSheetLayoutView="73" workbookViewId="0">
      <pane xSplit="2" ySplit="3" topLeftCell="C4" activePane="bottomRight" state="frozen"/>
      <selection pane="topRight" activeCell="F1" sqref="F1"/>
      <selection pane="bottomLeft" activeCell="A6" sqref="A6"/>
      <selection pane="bottomRight" activeCell="P10" sqref="P10"/>
    </sheetView>
  </sheetViews>
  <sheetFormatPr defaultColWidth="9.140625" defaultRowHeight="15.75" x14ac:dyDescent="0.25"/>
  <cols>
    <col min="1" max="1" width="4.140625" style="3" customWidth="1"/>
    <col min="2" max="2" width="45.85546875" style="1" customWidth="1"/>
    <col min="3" max="3" width="10.5703125" style="1" customWidth="1"/>
    <col min="4" max="4" width="9.28515625" style="1" customWidth="1"/>
    <col min="5" max="5" width="9.7109375" style="1" customWidth="1"/>
    <col min="6" max="6" width="12.42578125" style="1" customWidth="1"/>
    <col min="7" max="8" width="11.5703125" style="1" customWidth="1"/>
    <col min="9" max="9" width="9.5703125" style="1" customWidth="1"/>
    <col min="10" max="10" width="11.7109375" style="1" customWidth="1"/>
    <col min="11" max="11" width="18.42578125" style="1" customWidth="1"/>
    <col min="12" max="12" width="27.85546875" style="1" customWidth="1"/>
    <col min="13" max="13" width="16.7109375" style="1" customWidth="1"/>
    <col min="14" max="14" width="18.28515625" style="1" customWidth="1"/>
    <col min="15" max="15" width="18.5703125" style="1" customWidth="1"/>
    <col min="16" max="16" width="19" style="1" customWidth="1"/>
    <col min="17" max="17" width="13.42578125" style="1" customWidth="1"/>
    <col min="18" max="19" width="12.7109375" style="1" bestFit="1" customWidth="1"/>
    <col min="20" max="16384" width="9.140625" style="1"/>
  </cols>
  <sheetData>
    <row r="1" spans="1:19" ht="15.6" hidden="1" customHeight="1" x14ac:dyDescent="0.25"/>
    <row r="2" spans="1:19" ht="32.25" customHeight="1" thickBot="1" x14ac:dyDescent="0.3">
      <c r="A2" s="127" t="s">
        <v>12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9" ht="40.5" customHeight="1" thickBot="1" x14ac:dyDescent="0.3">
      <c r="A3" s="128" t="s">
        <v>63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30"/>
    </row>
    <row r="4" spans="1:19" s="87" customFormat="1" ht="27.75" customHeight="1" x14ac:dyDescent="0.25">
      <c r="A4" s="131" t="s">
        <v>53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3"/>
    </row>
    <row r="5" spans="1:19" s="87" customFormat="1" ht="22.5" customHeight="1" x14ac:dyDescent="0.25">
      <c r="A5" s="126"/>
      <c r="B5" s="126"/>
      <c r="C5" s="134" t="s">
        <v>8</v>
      </c>
      <c r="D5" s="134"/>
      <c r="E5" s="134"/>
      <c r="F5" s="134"/>
      <c r="G5" s="134" t="s">
        <v>7</v>
      </c>
      <c r="H5" s="134"/>
      <c r="I5" s="134"/>
      <c r="J5" s="134"/>
      <c r="K5" s="134" t="s">
        <v>9</v>
      </c>
      <c r="L5" s="134" t="s">
        <v>37</v>
      </c>
    </row>
    <row r="6" spans="1:19" s="87" customFormat="1" ht="24" customHeight="1" x14ac:dyDescent="0.25">
      <c r="A6" s="126"/>
      <c r="B6" s="126"/>
      <c r="C6" s="95" t="s">
        <v>45</v>
      </c>
      <c r="D6" s="95" t="s">
        <v>46</v>
      </c>
      <c r="E6" s="95" t="s">
        <v>47</v>
      </c>
      <c r="F6" s="95" t="s">
        <v>0</v>
      </c>
      <c r="G6" s="95" t="s">
        <v>45</v>
      </c>
      <c r="H6" s="95" t="s">
        <v>46</v>
      </c>
      <c r="I6" s="95" t="s">
        <v>47</v>
      </c>
      <c r="J6" s="95" t="s">
        <v>0</v>
      </c>
      <c r="K6" s="134"/>
      <c r="L6" s="134"/>
    </row>
    <row r="7" spans="1:19" s="87" customFormat="1" ht="47.25" customHeight="1" x14ac:dyDescent="0.25">
      <c r="A7" s="88">
        <v>1</v>
      </c>
      <c r="B7" s="93" t="s">
        <v>54</v>
      </c>
      <c r="C7" s="94">
        <v>89.998999999999995</v>
      </c>
      <c r="D7" s="95"/>
      <c r="E7" s="95"/>
      <c r="F7" s="96">
        <f>SUM(C7:E7)</f>
        <v>89.998999999999995</v>
      </c>
      <c r="G7" s="95"/>
      <c r="H7" s="94">
        <v>89.998999999999995</v>
      </c>
      <c r="I7" s="95"/>
      <c r="J7" s="97">
        <f>SUM(G7:I7)</f>
        <v>89.998999999999995</v>
      </c>
      <c r="K7" s="88" t="s">
        <v>55</v>
      </c>
      <c r="L7" s="88" t="s">
        <v>56</v>
      </c>
    </row>
    <row r="8" spans="1:19" s="87" customFormat="1" ht="42" customHeight="1" x14ac:dyDescent="0.25">
      <c r="A8" s="88">
        <v>2</v>
      </c>
      <c r="B8" s="93" t="s">
        <v>57</v>
      </c>
      <c r="C8" s="88">
        <v>392.55799999999999</v>
      </c>
      <c r="D8" s="88"/>
      <c r="E8" s="88"/>
      <c r="F8" s="96">
        <f>SUM(C8:E8)</f>
        <v>392.55799999999999</v>
      </c>
      <c r="G8" s="88"/>
      <c r="H8" s="88">
        <v>392.55799999999999</v>
      </c>
      <c r="I8" s="88"/>
      <c r="J8" s="97">
        <f>SUM(G8:I8)</f>
        <v>392.55799999999999</v>
      </c>
      <c r="K8" s="88" t="s">
        <v>55</v>
      </c>
      <c r="L8" s="88" t="s">
        <v>56</v>
      </c>
    </row>
    <row r="9" spans="1:19" s="87" customFormat="1" ht="60" customHeight="1" x14ac:dyDescent="0.25">
      <c r="A9" s="88">
        <v>3</v>
      </c>
      <c r="B9" s="93" t="s">
        <v>58</v>
      </c>
      <c r="C9" s="94">
        <v>512.745</v>
      </c>
      <c r="D9" s="95"/>
      <c r="E9" s="95"/>
      <c r="F9" s="96">
        <f>SUM(C9:E9)</f>
        <v>512.745</v>
      </c>
      <c r="G9" s="95"/>
      <c r="H9" s="94">
        <v>512.745</v>
      </c>
      <c r="I9" s="95"/>
      <c r="J9" s="97">
        <f>SUM(G9:I9)</f>
        <v>512.745</v>
      </c>
      <c r="K9" s="88" t="s">
        <v>55</v>
      </c>
      <c r="L9" s="88" t="s">
        <v>56</v>
      </c>
    </row>
    <row r="10" spans="1:19" s="87" customFormat="1" ht="63.75" customHeight="1" x14ac:dyDescent="0.25">
      <c r="A10" s="88">
        <v>4</v>
      </c>
      <c r="B10" s="93" t="s">
        <v>59</v>
      </c>
      <c r="C10" s="88">
        <v>359.99700000000001</v>
      </c>
      <c r="D10" s="88"/>
      <c r="E10" s="88"/>
      <c r="F10" s="96">
        <f>SUM(C10:E10)</f>
        <v>359.99700000000001</v>
      </c>
      <c r="G10" s="88"/>
      <c r="H10" s="88">
        <v>359.99700000000001</v>
      </c>
      <c r="I10" s="88"/>
      <c r="J10" s="97">
        <f>SUM(G10:I10)</f>
        <v>359.99700000000001</v>
      </c>
      <c r="K10" s="88" t="s">
        <v>55</v>
      </c>
      <c r="L10" s="88" t="s">
        <v>56</v>
      </c>
    </row>
    <row r="11" spans="1:19" s="87" customFormat="1" ht="21" customHeight="1" x14ac:dyDescent="0.25">
      <c r="A11" s="126" t="s">
        <v>60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</row>
    <row r="12" spans="1:19" s="87" customFormat="1" ht="18.75" customHeight="1" x14ac:dyDescent="0.25">
      <c r="A12" s="126"/>
      <c r="B12" s="126"/>
      <c r="C12" s="126" t="s">
        <v>8</v>
      </c>
      <c r="D12" s="126"/>
      <c r="E12" s="126"/>
      <c r="F12" s="126"/>
      <c r="G12" s="126" t="s">
        <v>7</v>
      </c>
      <c r="H12" s="126"/>
      <c r="I12" s="126"/>
      <c r="J12" s="126"/>
      <c r="K12" s="126" t="s">
        <v>9</v>
      </c>
      <c r="L12" s="126" t="s">
        <v>37</v>
      </c>
    </row>
    <row r="13" spans="1:19" s="87" customFormat="1" ht="22.5" customHeight="1" x14ac:dyDescent="0.25">
      <c r="A13" s="126"/>
      <c r="B13" s="126"/>
      <c r="C13" s="95" t="s">
        <v>45</v>
      </c>
      <c r="D13" s="95" t="s">
        <v>46</v>
      </c>
      <c r="E13" s="95" t="s">
        <v>47</v>
      </c>
      <c r="F13" s="95" t="s">
        <v>0</v>
      </c>
      <c r="G13" s="95" t="s">
        <v>45</v>
      </c>
      <c r="H13" s="95" t="s">
        <v>46</v>
      </c>
      <c r="I13" s="95" t="s">
        <v>47</v>
      </c>
      <c r="J13" s="98" t="s">
        <v>0</v>
      </c>
      <c r="K13" s="126"/>
      <c r="L13" s="126"/>
    </row>
    <row r="14" spans="1:19" s="87" customFormat="1" ht="50.25" customHeight="1" x14ac:dyDescent="0.25">
      <c r="A14" s="88">
        <v>1</v>
      </c>
      <c r="B14" s="99" t="s">
        <v>40</v>
      </c>
      <c r="C14" s="15">
        <v>721.5</v>
      </c>
      <c r="D14" s="15">
        <v>721.5</v>
      </c>
      <c r="E14" s="15">
        <v>721.5</v>
      </c>
      <c r="F14" s="96">
        <f>SUM(C14:E14)</f>
        <v>2164.5</v>
      </c>
      <c r="G14" s="15">
        <f>721.5-166.5</f>
        <v>555</v>
      </c>
      <c r="H14" s="15">
        <v>1389.7329999999999</v>
      </c>
      <c r="I14" s="15">
        <v>721.5</v>
      </c>
      <c r="J14" s="96">
        <f>SUM(G14:I14)</f>
        <v>2666.2330000000002</v>
      </c>
      <c r="K14" s="88" t="s">
        <v>61</v>
      </c>
      <c r="L14" s="88" t="s">
        <v>62</v>
      </c>
    </row>
    <row r="15" spans="1:19" ht="21" customHeight="1" x14ac:dyDescent="0.25">
      <c r="A15" s="124" t="s">
        <v>44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2"/>
      <c r="N15" s="2"/>
      <c r="O15" s="2"/>
      <c r="P15" s="2"/>
      <c r="Q15" s="2"/>
      <c r="R15" s="2"/>
      <c r="S15" s="2"/>
    </row>
    <row r="16" spans="1:19" ht="22.5" customHeight="1" x14ac:dyDescent="0.25">
      <c r="A16" s="125"/>
      <c r="B16" s="125"/>
      <c r="C16" s="125" t="s">
        <v>8</v>
      </c>
      <c r="D16" s="125"/>
      <c r="E16" s="125"/>
      <c r="F16" s="125"/>
      <c r="G16" s="125" t="s">
        <v>7</v>
      </c>
      <c r="H16" s="125"/>
      <c r="I16" s="125"/>
      <c r="J16" s="125"/>
      <c r="K16" s="125" t="s">
        <v>9</v>
      </c>
      <c r="L16" s="125" t="s">
        <v>37</v>
      </c>
      <c r="M16" s="2"/>
      <c r="N16" s="2"/>
      <c r="O16" s="2"/>
      <c r="P16" s="2"/>
      <c r="Q16" s="2"/>
      <c r="R16" s="2"/>
      <c r="S16" s="2"/>
    </row>
    <row r="17" spans="1:19" ht="22.5" customHeight="1" x14ac:dyDescent="0.25">
      <c r="A17" s="125"/>
      <c r="B17" s="125"/>
      <c r="C17" s="100" t="s">
        <v>45</v>
      </c>
      <c r="D17" s="100" t="s">
        <v>46</v>
      </c>
      <c r="E17" s="100" t="s">
        <v>47</v>
      </c>
      <c r="F17" s="100" t="s">
        <v>0</v>
      </c>
      <c r="G17" s="100" t="s">
        <v>45</v>
      </c>
      <c r="H17" s="100" t="s">
        <v>46</v>
      </c>
      <c r="I17" s="100" t="s">
        <v>47</v>
      </c>
      <c r="J17" s="100" t="s">
        <v>0</v>
      </c>
      <c r="K17" s="125"/>
      <c r="L17" s="125"/>
      <c r="M17" s="2"/>
      <c r="N17" s="2"/>
      <c r="O17" s="2"/>
      <c r="P17" s="2"/>
      <c r="Q17" s="2"/>
      <c r="R17" s="2"/>
      <c r="S17" s="2"/>
    </row>
    <row r="18" spans="1:19" s="87" customFormat="1" ht="90" customHeight="1" x14ac:dyDescent="0.25">
      <c r="A18" s="95" t="s">
        <v>4</v>
      </c>
      <c r="B18" s="89" t="str">
        <f>'[1]Додаток 1'!$B$32</f>
        <v>Проєктні роботи: "Капітальний ремонт фасаду з утеплення стін та відмостки групи нежитлових приміщень № 1, за адресою: Одеська область, Одеський район, м. Південне, вул. Будівельників, 7/3"</v>
      </c>
      <c r="C18" s="90">
        <v>249.732</v>
      </c>
      <c r="D18" s="91"/>
      <c r="E18" s="91"/>
      <c r="F18" s="91">
        <f>C18</f>
        <v>249.732</v>
      </c>
      <c r="G18" s="91"/>
      <c r="H18" s="91">
        <v>249.732</v>
      </c>
      <c r="I18" s="91"/>
      <c r="J18" s="91">
        <f>G18+H18+I18</f>
        <v>249.732</v>
      </c>
      <c r="K18" s="88" t="s">
        <v>48</v>
      </c>
      <c r="L18" s="88" t="s">
        <v>56</v>
      </c>
      <c r="M18" s="92"/>
      <c r="N18" s="92"/>
      <c r="O18" s="92"/>
      <c r="P18" s="92"/>
      <c r="Q18" s="92"/>
      <c r="R18" s="92"/>
      <c r="S18" s="92"/>
    </row>
    <row r="19" spans="1:19" ht="18" customHeight="1" x14ac:dyDescent="0.25">
      <c r="A19" s="10"/>
      <c r="B19" s="11"/>
      <c r="C19" s="12"/>
      <c r="D19" s="10"/>
      <c r="E19" s="10"/>
      <c r="F19" s="13"/>
      <c r="G19" s="12"/>
      <c r="H19" s="12"/>
      <c r="I19" s="12"/>
      <c r="J19" s="13"/>
      <c r="K19" s="12"/>
      <c r="L19" s="12"/>
    </row>
    <row r="20" spans="1:19" ht="23.25" customHeight="1" x14ac:dyDescent="0.25">
      <c r="A20" s="135" t="s">
        <v>52</v>
      </c>
      <c r="B20" s="135"/>
      <c r="C20" s="135"/>
      <c r="D20" s="135"/>
      <c r="E20" s="135"/>
      <c r="F20" s="135"/>
      <c r="G20" s="135"/>
      <c r="H20" s="135"/>
      <c r="I20" s="135"/>
      <c r="J20" s="135"/>
      <c r="K20" s="135"/>
      <c r="L20" s="135"/>
    </row>
    <row r="29" spans="1:19" x14ac:dyDescent="0.25">
      <c r="K29" s="1">
        <v>6058.4269999999997</v>
      </c>
      <c r="L29" s="4" t="e">
        <f>K29-#REF!</f>
        <v>#REF!</v>
      </c>
    </row>
  </sheetData>
  <mergeCells count="21">
    <mergeCell ref="A2:L2"/>
    <mergeCell ref="A3:L3"/>
    <mergeCell ref="A4:L4"/>
    <mergeCell ref="A5:B6"/>
    <mergeCell ref="C5:F5"/>
    <mergeCell ref="G5:J5"/>
    <mergeCell ref="K5:K6"/>
    <mergeCell ref="L5:L6"/>
    <mergeCell ref="A11:L11"/>
    <mergeCell ref="A12:B13"/>
    <mergeCell ref="C12:F12"/>
    <mergeCell ref="G12:J12"/>
    <mergeCell ref="K12:K13"/>
    <mergeCell ref="L12:L13"/>
    <mergeCell ref="A20:L20"/>
    <mergeCell ref="A15:L15"/>
    <mergeCell ref="A16:B17"/>
    <mergeCell ref="C16:F16"/>
    <mergeCell ref="G16:J16"/>
    <mergeCell ref="K16:K17"/>
    <mergeCell ref="L16:L17"/>
  </mergeCells>
  <pageMargins left="0.19685039370078741" right="0.19685039370078741" top="0.78740157480314965" bottom="0.19685039370078741" header="0.15748031496062992" footer="0.15748031496062992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3E2A5-3DBF-49BD-B83C-4CACB1704C71}">
  <dimension ref="A1:S47"/>
  <sheetViews>
    <sheetView view="pageBreakPreview" zoomScale="73" zoomScaleNormal="73" zoomScaleSheetLayoutView="73" workbookViewId="0">
      <pane xSplit="2" ySplit="3" topLeftCell="C4" activePane="bottomRight" state="frozen"/>
      <selection pane="topRight" activeCell="F1" sqref="F1"/>
      <selection pane="bottomLeft" activeCell="A6" sqref="A6"/>
      <selection pane="bottomRight" activeCell="B36" sqref="B36"/>
    </sheetView>
  </sheetViews>
  <sheetFormatPr defaultColWidth="9.140625" defaultRowHeight="15.75" x14ac:dyDescent="0.25"/>
  <cols>
    <col min="1" max="1" width="4.140625" style="3" customWidth="1"/>
    <col min="2" max="2" width="45.85546875" style="1" customWidth="1"/>
    <col min="3" max="3" width="10.85546875" style="1" customWidth="1"/>
    <col min="4" max="4" width="10.5703125" style="1" customWidth="1"/>
    <col min="5" max="5" width="12.140625" style="1" customWidth="1"/>
    <col min="6" max="6" width="12.5703125" style="1" customWidth="1"/>
    <col min="7" max="8" width="11.5703125" style="1" customWidth="1"/>
    <col min="9" max="9" width="12.140625" style="1" customWidth="1"/>
    <col min="10" max="10" width="12.85546875" style="1" customWidth="1"/>
    <col min="11" max="11" width="14.140625" style="1" customWidth="1"/>
    <col min="12" max="12" width="20.85546875" style="1" customWidth="1"/>
    <col min="13" max="13" width="16.7109375" style="1" customWidth="1"/>
    <col min="14" max="14" width="18.28515625" style="1" customWidth="1"/>
    <col min="15" max="15" width="18.5703125" style="1" customWidth="1"/>
    <col min="16" max="16" width="19" style="1" customWidth="1"/>
    <col min="17" max="17" width="13.42578125" style="1" customWidth="1"/>
    <col min="18" max="19" width="12.7109375" style="1" bestFit="1" customWidth="1"/>
    <col min="20" max="16384" width="9.140625" style="1"/>
  </cols>
  <sheetData>
    <row r="1" spans="1:19" ht="15.6" hidden="1" customHeight="1" x14ac:dyDescent="0.25"/>
    <row r="2" spans="1:19" ht="32.25" customHeight="1" thickBot="1" x14ac:dyDescent="0.3">
      <c r="A2" s="168" t="s">
        <v>12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9" ht="40.5" customHeight="1" x14ac:dyDescent="0.25">
      <c r="A3" s="128" t="s">
        <v>43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30"/>
    </row>
    <row r="4" spans="1:19" s="27" customFormat="1" ht="17.25" hidden="1" customHeight="1" x14ac:dyDescent="0.25">
      <c r="A4" s="169" t="s">
        <v>38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1"/>
    </row>
    <row r="5" spans="1:19" s="27" customFormat="1" ht="18.75" hidden="1" customHeight="1" thickBot="1" x14ac:dyDescent="0.3">
      <c r="A5" s="157"/>
      <c r="B5" s="158"/>
      <c r="C5" s="161" t="s">
        <v>8</v>
      </c>
      <c r="D5" s="162"/>
      <c r="E5" s="163"/>
      <c r="F5" s="164"/>
      <c r="G5" s="162" t="s">
        <v>7</v>
      </c>
      <c r="H5" s="163"/>
      <c r="I5" s="163"/>
      <c r="J5" s="164"/>
      <c r="K5" s="165" t="s">
        <v>9</v>
      </c>
      <c r="L5" s="165" t="s">
        <v>37</v>
      </c>
    </row>
    <row r="6" spans="1:19" s="27" customFormat="1" ht="24" hidden="1" customHeight="1" thickBot="1" x14ac:dyDescent="0.3">
      <c r="A6" s="159"/>
      <c r="B6" s="160"/>
      <c r="C6" s="28" t="s">
        <v>6</v>
      </c>
      <c r="D6" s="29" t="s">
        <v>13</v>
      </c>
      <c r="E6" s="29" t="s">
        <v>14</v>
      </c>
      <c r="F6" s="30" t="s">
        <v>0</v>
      </c>
      <c r="G6" s="31" t="s">
        <v>6</v>
      </c>
      <c r="H6" s="29" t="s">
        <v>13</v>
      </c>
      <c r="I6" s="29" t="s">
        <v>14</v>
      </c>
      <c r="J6" s="30" t="s">
        <v>0</v>
      </c>
      <c r="K6" s="166"/>
      <c r="L6" s="167"/>
    </row>
    <row r="7" spans="1:19" s="27" customFormat="1" ht="51.75" hidden="1" customHeight="1" thickBot="1" x14ac:dyDescent="0.3">
      <c r="A7" s="32">
        <v>1</v>
      </c>
      <c r="B7" s="33" t="s">
        <v>40</v>
      </c>
      <c r="C7" s="34">
        <v>1123.6189999999999</v>
      </c>
      <c r="D7" s="34">
        <v>919.32399999999996</v>
      </c>
      <c r="E7" s="34">
        <v>732.6</v>
      </c>
      <c r="F7" s="36">
        <f>SUM(C7:E7)</f>
        <v>2775.5429999999997</v>
      </c>
      <c r="G7" s="34">
        <v>1123.6189999999999</v>
      </c>
      <c r="H7" s="34">
        <v>919.32399999999996</v>
      </c>
      <c r="I7" s="34">
        <v>732.6</v>
      </c>
      <c r="J7" s="34">
        <f>SUM(G7:I7)</f>
        <v>2775.5429999999997</v>
      </c>
      <c r="K7" s="37" t="s">
        <v>42</v>
      </c>
      <c r="L7" s="38" t="s">
        <v>41</v>
      </c>
    </row>
    <row r="8" spans="1:19" s="27" customFormat="1" ht="21" hidden="1" customHeight="1" thickBot="1" x14ac:dyDescent="0.3">
      <c r="A8" s="154" t="s">
        <v>22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6"/>
    </row>
    <row r="9" spans="1:19" s="27" customFormat="1" ht="18.75" hidden="1" customHeight="1" thickBot="1" x14ac:dyDescent="0.3">
      <c r="A9" s="157"/>
      <c r="B9" s="158"/>
      <c r="C9" s="161" t="s">
        <v>8</v>
      </c>
      <c r="D9" s="162"/>
      <c r="E9" s="163"/>
      <c r="F9" s="164"/>
      <c r="G9" s="162" t="s">
        <v>7</v>
      </c>
      <c r="H9" s="163"/>
      <c r="I9" s="163"/>
      <c r="J9" s="164"/>
      <c r="K9" s="165" t="s">
        <v>9</v>
      </c>
      <c r="L9" s="165" t="s">
        <v>37</v>
      </c>
    </row>
    <row r="10" spans="1:19" s="27" customFormat="1" ht="22.5" hidden="1" customHeight="1" thickBot="1" x14ac:dyDescent="0.3">
      <c r="A10" s="159"/>
      <c r="B10" s="160"/>
      <c r="C10" s="28" t="s">
        <v>6</v>
      </c>
      <c r="D10" s="29" t="s">
        <v>13</v>
      </c>
      <c r="E10" s="29" t="s">
        <v>14</v>
      </c>
      <c r="F10" s="30" t="s">
        <v>0</v>
      </c>
      <c r="G10" s="31" t="s">
        <v>6</v>
      </c>
      <c r="H10" s="29" t="s">
        <v>13</v>
      </c>
      <c r="I10" s="29" t="s">
        <v>14</v>
      </c>
      <c r="J10" s="30" t="s">
        <v>0</v>
      </c>
      <c r="K10" s="166"/>
      <c r="L10" s="167"/>
    </row>
    <row r="11" spans="1:19" s="27" customFormat="1" ht="68.25" hidden="1" customHeight="1" thickBot="1" x14ac:dyDescent="0.3">
      <c r="A11" s="39">
        <v>1</v>
      </c>
      <c r="B11" s="40" t="s">
        <v>26</v>
      </c>
      <c r="C11" s="41"/>
      <c r="D11" s="41"/>
      <c r="E11" s="41"/>
      <c r="F11" s="43" t="e">
        <f>#REF!</f>
        <v>#REF!</v>
      </c>
      <c r="G11" s="41"/>
      <c r="H11" s="41"/>
      <c r="I11" s="41"/>
      <c r="J11" s="41"/>
      <c r="K11" s="44" t="s">
        <v>10</v>
      </c>
      <c r="L11" s="45" t="s">
        <v>17</v>
      </c>
    </row>
    <row r="12" spans="1:19" s="27" customFormat="1" ht="67.5" hidden="1" customHeight="1" thickBot="1" x14ac:dyDescent="0.3">
      <c r="A12" s="46">
        <v>2</v>
      </c>
      <c r="B12" s="47" t="s">
        <v>27</v>
      </c>
      <c r="C12" s="48"/>
      <c r="D12" s="48"/>
      <c r="E12" s="48"/>
      <c r="F12" s="50" t="e">
        <f>#REF!</f>
        <v>#REF!</v>
      </c>
      <c r="G12" s="48"/>
      <c r="H12" s="48"/>
      <c r="I12" s="48"/>
      <c r="J12" s="48"/>
      <c r="K12" s="51" t="s">
        <v>10</v>
      </c>
      <c r="L12" s="52" t="s">
        <v>17</v>
      </c>
    </row>
    <row r="13" spans="1:19" ht="26.25" customHeight="1" thickBot="1" x14ac:dyDescent="0.3">
      <c r="A13" s="141" t="s">
        <v>44</v>
      </c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3"/>
      <c r="M13" s="2"/>
      <c r="N13" s="2"/>
      <c r="O13" s="2"/>
      <c r="P13" s="2"/>
      <c r="Q13" s="2"/>
      <c r="R13" s="2"/>
      <c r="S13" s="2"/>
    </row>
    <row r="14" spans="1:19" ht="22.5" customHeight="1" thickBot="1" x14ac:dyDescent="0.3">
      <c r="A14" s="144"/>
      <c r="B14" s="145"/>
      <c r="C14" s="148" t="s">
        <v>8</v>
      </c>
      <c r="D14" s="149"/>
      <c r="E14" s="150"/>
      <c r="F14" s="151"/>
      <c r="G14" s="149" t="s">
        <v>7</v>
      </c>
      <c r="H14" s="150"/>
      <c r="I14" s="150"/>
      <c r="J14" s="151"/>
      <c r="K14" s="152" t="s">
        <v>9</v>
      </c>
      <c r="L14" s="152" t="s">
        <v>37</v>
      </c>
      <c r="M14" s="2"/>
      <c r="N14" s="2"/>
      <c r="O14" s="2"/>
      <c r="P14" s="2"/>
      <c r="Q14" s="2"/>
      <c r="R14" s="2"/>
      <c r="S14" s="2"/>
    </row>
    <row r="15" spans="1:19" ht="22.5" customHeight="1" thickBot="1" x14ac:dyDescent="0.3">
      <c r="A15" s="146"/>
      <c r="B15" s="147"/>
      <c r="C15" s="84" t="s">
        <v>45</v>
      </c>
      <c r="D15" s="85" t="s">
        <v>46</v>
      </c>
      <c r="E15" s="85" t="s">
        <v>47</v>
      </c>
      <c r="F15" s="86" t="s">
        <v>0</v>
      </c>
      <c r="G15" s="84" t="s">
        <v>45</v>
      </c>
      <c r="H15" s="85" t="s">
        <v>46</v>
      </c>
      <c r="I15" s="85" t="s">
        <v>47</v>
      </c>
      <c r="J15" s="86" t="s">
        <v>0</v>
      </c>
      <c r="K15" s="153"/>
      <c r="L15" s="153"/>
      <c r="M15" s="2"/>
      <c r="N15" s="2"/>
      <c r="O15" s="2"/>
      <c r="P15" s="2"/>
      <c r="Q15" s="2"/>
      <c r="R15" s="2"/>
      <c r="S15" s="2"/>
    </row>
    <row r="16" spans="1:19" ht="116.25" customHeight="1" x14ac:dyDescent="0.25">
      <c r="A16" s="80" t="s">
        <v>4</v>
      </c>
      <c r="B16" s="81" t="s">
        <v>49</v>
      </c>
      <c r="C16" s="82">
        <v>249.732</v>
      </c>
      <c r="D16" s="82"/>
      <c r="E16" s="82"/>
      <c r="F16" s="82">
        <f>C16+D16+E16</f>
        <v>249.732</v>
      </c>
      <c r="G16" s="82">
        <v>0</v>
      </c>
      <c r="H16" s="82"/>
      <c r="I16" s="82"/>
      <c r="J16" s="82">
        <f>G16+H16+I16</f>
        <v>0</v>
      </c>
      <c r="K16" s="83" t="s">
        <v>48</v>
      </c>
      <c r="L16" s="79" t="s">
        <v>51</v>
      </c>
      <c r="M16" s="18"/>
      <c r="N16" s="2"/>
      <c r="O16" s="2"/>
      <c r="P16" s="2"/>
      <c r="Q16" s="2"/>
      <c r="R16" s="2"/>
      <c r="S16" s="2"/>
    </row>
    <row r="17" spans="1:19" ht="108.75" customHeight="1" x14ac:dyDescent="0.25">
      <c r="A17" s="25" t="s">
        <v>1</v>
      </c>
      <c r="B17" s="17" t="s">
        <v>50</v>
      </c>
      <c r="C17" s="5">
        <v>199.971</v>
      </c>
      <c r="D17" s="5"/>
      <c r="E17" s="5"/>
      <c r="F17" s="5">
        <f>C17</f>
        <v>199.971</v>
      </c>
      <c r="G17" s="5">
        <v>0</v>
      </c>
      <c r="H17" s="5"/>
      <c r="I17" s="5"/>
      <c r="J17" s="82">
        <f>G17+H17+I17</f>
        <v>0</v>
      </c>
      <c r="K17" s="16" t="s">
        <v>48</v>
      </c>
      <c r="L17" s="79" t="s">
        <v>51</v>
      </c>
      <c r="M17" s="18"/>
      <c r="N17" s="2"/>
      <c r="O17" s="2"/>
      <c r="P17" s="2"/>
      <c r="Q17" s="2"/>
      <c r="R17" s="2"/>
      <c r="S17" s="2"/>
    </row>
    <row r="18" spans="1:19" ht="97.5" customHeight="1" x14ac:dyDescent="0.25">
      <c r="A18" s="25" t="s">
        <v>2</v>
      </c>
      <c r="B18" s="17" t="str">
        <f>'[1]Додаток 1'!$B$32</f>
        <v>Проєктні роботи: "Капітальний ремонт фасаду з утеплення стін та відмостки групи нежитлових приміщень № 1, за адресою: Одеська область, Одеський район, м. Південне, вул. Будівельників, 7/3"</v>
      </c>
      <c r="C18" s="15">
        <v>0</v>
      </c>
      <c r="D18" s="5"/>
      <c r="E18" s="5"/>
      <c r="F18" s="5">
        <f>C18</f>
        <v>0</v>
      </c>
      <c r="G18" s="82">
        <v>249.732</v>
      </c>
      <c r="H18" s="5"/>
      <c r="I18" s="5"/>
      <c r="J18" s="82">
        <f>G18+H18+I18</f>
        <v>249.732</v>
      </c>
      <c r="K18" s="16" t="s">
        <v>48</v>
      </c>
      <c r="L18" s="79" t="s">
        <v>21</v>
      </c>
      <c r="M18" s="2"/>
      <c r="N18" s="2"/>
      <c r="O18" s="2"/>
      <c r="P18" s="2"/>
      <c r="Q18" s="2"/>
      <c r="R18" s="2"/>
      <c r="S18" s="2"/>
    </row>
    <row r="19" spans="1:19" s="27" customFormat="1" ht="21" hidden="1" customHeight="1" x14ac:dyDescent="0.25">
      <c r="A19" s="136" t="s">
        <v>22</v>
      </c>
      <c r="B19" s="137"/>
      <c r="C19" s="137"/>
      <c r="D19" s="137"/>
      <c r="E19" s="137"/>
      <c r="F19" s="137"/>
      <c r="G19" s="137"/>
      <c r="H19" s="137"/>
      <c r="I19" s="137"/>
      <c r="J19" s="137"/>
      <c r="K19" s="137"/>
      <c r="L19" s="138"/>
      <c r="M19" s="53"/>
      <c r="N19" s="53"/>
      <c r="O19" s="53"/>
      <c r="P19" s="53"/>
      <c r="Q19" s="53"/>
      <c r="R19" s="53"/>
      <c r="S19" s="53"/>
    </row>
    <row r="20" spans="1:19" s="27" customFormat="1" ht="21" hidden="1" customHeight="1" x14ac:dyDescent="0.25">
      <c r="A20" s="54"/>
      <c r="B20" s="137"/>
      <c r="C20" s="137" t="s">
        <v>8</v>
      </c>
      <c r="D20" s="137"/>
      <c r="E20" s="137"/>
      <c r="F20" s="137"/>
      <c r="G20" s="137" t="s">
        <v>7</v>
      </c>
      <c r="H20" s="137"/>
      <c r="I20" s="137"/>
      <c r="J20" s="137"/>
      <c r="K20" s="139" t="s">
        <v>9</v>
      </c>
      <c r="L20" s="138"/>
      <c r="M20" s="53"/>
      <c r="N20" s="53"/>
      <c r="O20" s="53"/>
      <c r="P20" s="53"/>
      <c r="Q20" s="53"/>
      <c r="R20" s="53"/>
      <c r="S20" s="53"/>
    </row>
    <row r="21" spans="1:19" s="27" customFormat="1" ht="21" hidden="1" customHeight="1" x14ac:dyDescent="0.25">
      <c r="A21" s="54"/>
      <c r="B21" s="137"/>
      <c r="C21" s="55" t="s">
        <v>6</v>
      </c>
      <c r="D21" s="55" t="s">
        <v>13</v>
      </c>
      <c r="E21" s="55" t="s">
        <v>14</v>
      </c>
      <c r="F21" s="55" t="s">
        <v>0</v>
      </c>
      <c r="G21" s="55" t="s">
        <v>6</v>
      </c>
      <c r="H21" s="55" t="s">
        <v>13</v>
      </c>
      <c r="I21" s="55" t="s">
        <v>14</v>
      </c>
      <c r="J21" s="55" t="s">
        <v>0</v>
      </c>
      <c r="K21" s="140"/>
      <c r="L21" s="138"/>
      <c r="M21" s="53"/>
      <c r="N21" s="53"/>
      <c r="O21" s="53"/>
      <c r="P21" s="53"/>
      <c r="Q21" s="53"/>
      <c r="R21" s="53"/>
      <c r="S21" s="53"/>
    </row>
    <row r="22" spans="1:19" s="27" customFormat="1" ht="66" hidden="1" customHeight="1" x14ac:dyDescent="0.25">
      <c r="A22" s="56" t="s">
        <v>4</v>
      </c>
      <c r="B22" s="57" t="s">
        <v>24</v>
      </c>
      <c r="C22" s="58"/>
      <c r="D22" s="58"/>
      <c r="E22" s="58"/>
      <c r="F22" s="59" t="e">
        <f>C22+D22+E22+#REF!</f>
        <v>#REF!</v>
      </c>
      <c r="G22" s="58"/>
      <c r="H22" s="58"/>
      <c r="I22" s="58"/>
      <c r="J22" s="59"/>
      <c r="K22" s="58" t="s">
        <v>10</v>
      </c>
      <c r="L22" s="60" t="s">
        <v>23</v>
      </c>
      <c r="M22" s="53"/>
      <c r="N22" s="53"/>
      <c r="O22" s="53"/>
      <c r="P22" s="53"/>
      <c r="Q22" s="53"/>
      <c r="R22" s="53"/>
      <c r="S22" s="53"/>
    </row>
    <row r="23" spans="1:19" s="27" customFormat="1" ht="63.75" hidden="1" customHeight="1" x14ac:dyDescent="0.25">
      <c r="A23" s="56" t="s">
        <v>1</v>
      </c>
      <c r="B23" s="61" t="s">
        <v>26</v>
      </c>
      <c r="C23" s="58"/>
      <c r="D23" s="58"/>
      <c r="E23" s="58" t="s">
        <v>28</v>
      </c>
      <c r="F23" s="59" t="e">
        <f>C23+D23+E23+#REF!</f>
        <v>#REF!</v>
      </c>
      <c r="G23" s="58"/>
      <c r="H23" s="58"/>
      <c r="I23" s="62"/>
      <c r="J23" s="59" t="e">
        <f>G23+H23+I23+#REF!</f>
        <v>#REF!</v>
      </c>
      <c r="K23" s="58" t="s">
        <v>10</v>
      </c>
      <c r="L23" s="60" t="s">
        <v>16</v>
      </c>
      <c r="M23" s="53"/>
      <c r="N23" s="53"/>
      <c r="O23" s="53"/>
      <c r="P23" s="53"/>
      <c r="Q23" s="53"/>
      <c r="R23" s="53"/>
      <c r="S23" s="53"/>
    </row>
    <row r="24" spans="1:19" s="27" customFormat="1" ht="65.25" hidden="1" customHeight="1" x14ac:dyDescent="0.25">
      <c r="A24" s="56" t="s">
        <v>2</v>
      </c>
      <c r="B24" s="61" t="s">
        <v>27</v>
      </c>
      <c r="C24" s="58"/>
      <c r="D24" s="58"/>
      <c r="E24" s="58" t="s">
        <v>28</v>
      </c>
      <c r="F24" s="59" t="e">
        <f>C24+D24+E24+#REF!</f>
        <v>#REF!</v>
      </c>
      <c r="G24" s="58"/>
      <c r="H24" s="58"/>
      <c r="I24" s="58"/>
      <c r="J24" s="59" t="e">
        <f>G24+H24+I24+#REF!</f>
        <v>#REF!</v>
      </c>
      <c r="K24" s="58" t="s">
        <v>10</v>
      </c>
      <c r="L24" s="60" t="s">
        <v>16</v>
      </c>
      <c r="M24" s="53"/>
      <c r="N24" s="53"/>
      <c r="O24" s="53"/>
      <c r="P24" s="53"/>
      <c r="Q24" s="53"/>
      <c r="R24" s="53"/>
      <c r="S24" s="53"/>
    </row>
    <row r="25" spans="1:19" s="27" customFormat="1" ht="47.25" hidden="1" customHeight="1" x14ac:dyDescent="0.25">
      <c r="A25" s="56" t="s">
        <v>3</v>
      </c>
      <c r="B25" s="63"/>
      <c r="C25" s="64"/>
      <c r="D25" s="59"/>
      <c r="E25" s="59"/>
      <c r="F25" s="59" t="e">
        <f>C25+D25+E25+#REF!</f>
        <v>#REF!</v>
      </c>
      <c r="G25" s="59"/>
      <c r="H25" s="59"/>
      <c r="I25" s="59"/>
      <c r="J25" s="65"/>
      <c r="K25" s="66" t="s">
        <v>10</v>
      </c>
      <c r="L25" s="67" t="s">
        <v>17</v>
      </c>
      <c r="M25" s="53"/>
      <c r="N25" s="53"/>
      <c r="O25" s="53"/>
      <c r="P25" s="53"/>
      <c r="Q25" s="53"/>
      <c r="R25" s="53"/>
      <c r="S25" s="53"/>
    </row>
    <row r="26" spans="1:19" s="27" customFormat="1" ht="65.25" hidden="1" customHeight="1" x14ac:dyDescent="0.25">
      <c r="A26" s="56" t="s">
        <v>5</v>
      </c>
      <c r="B26" s="63"/>
      <c r="C26" s="64"/>
      <c r="D26" s="59"/>
      <c r="E26" s="59"/>
      <c r="F26" s="59" t="e">
        <f>C26+D26+E26+#REF!</f>
        <v>#REF!</v>
      </c>
      <c r="G26" s="59"/>
      <c r="H26" s="59"/>
      <c r="I26" s="59"/>
      <c r="J26" s="65"/>
      <c r="K26" s="66" t="s">
        <v>10</v>
      </c>
      <c r="L26" s="67" t="s">
        <v>17</v>
      </c>
      <c r="M26" s="53"/>
      <c r="N26" s="53"/>
      <c r="O26" s="53"/>
      <c r="P26" s="53"/>
      <c r="Q26" s="53"/>
      <c r="R26" s="53"/>
      <c r="S26" s="53"/>
    </row>
    <row r="27" spans="1:19" s="27" customFormat="1" ht="27" hidden="1" customHeight="1" x14ac:dyDescent="0.25">
      <c r="A27" s="136" t="s">
        <v>11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8"/>
      <c r="M27" s="68"/>
      <c r="N27" s="68"/>
      <c r="O27" s="68"/>
      <c r="P27" s="68"/>
      <c r="Q27" s="69"/>
    </row>
    <row r="28" spans="1:19" s="27" customFormat="1" ht="21.75" hidden="1" customHeight="1" x14ac:dyDescent="0.25">
      <c r="A28" s="136"/>
      <c r="B28" s="137"/>
      <c r="C28" s="137" t="s">
        <v>8</v>
      </c>
      <c r="D28" s="137"/>
      <c r="E28" s="137"/>
      <c r="F28" s="137"/>
      <c r="G28" s="137" t="s">
        <v>7</v>
      </c>
      <c r="H28" s="137"/>
      <c r="I28" s="137"/>
      <c r="J28" s="137"/>
      <c r="K28" s="139" t="s">
        <v>9</v>
      </c>
      <c r="L28" s="138"/>
      <c r="M28" s="68"/>
      <c r="N28" s="68"/>
      <c r="O28" s="68"/>
      <c r="P28" s="68"/>
      <c r="Q28" s="69"/>
    </row>
    <row r="29" spans="1:19" s="27" customFormat="1" ht="27" hidden="1" customHeight="1" x14ac:dyDescent="0.25">
      <c r="A29" s="136"/>
      <c r="B29" s="137"/>
      <c r="C29" s="55" t="s">
        <v>6</v>
      </c>
      <c r="D29" s="55" t="s">
        <v>13</v>
      </c>
      <c r="E29" s="55" t="s">
        <v>14</v>
      </c>
      <c r="F29" s="55" t="s">
        <v>0</v>
      </c>
      <c r="G29" s="55" t="s">
        <v>6</v>
      </c>
      <c r="H29" s="55" t="s">
        <v>13</v>
      </c>
      <c r="I29" s="55" t="s">
        <v>14</v>
      </c>
      <c r="J29" s="55" t="s">
        <v>0</v>
      </c>
      <c r="K29" s="140"/>
      <c r="L29" s="138"/>
      <c r="M29" s="68"/>
      <c r="N29" s="68"/>
      <c r="O29" s="68"/>
      <c r="P29" s="68"/>
      <c r="Q29" s="69"/>
    </row>
    <row r="30" spans="1:19" s="27" customFormat="1" ht="71.25" hidden="1" customHeight="1" x14ac:dyDescent="0.25">
      <c r="A30" s="56" t="s">
        <v>4</v>
      </c>
      <c r="B30" s="57" t="s">
        <v>18</v>
      </c>
      <c r="C30" s="70"/>
      <c r="D30" s="70"/>
      <c r="E30" s="70">
        <v>14850.2</v>
      </c>
      <c r="F30" s="59" t="e">
        <f>C30+D30+E30+#REF!</f>
        <v>#REF!</v>
      </c>
      <c r="G30" s="59"/>
      <c r="H30" s="59"/>
      <c r="I30" s="59"/>
      <c r="J30" s="59" t="e">
        <f>G30+H30+I30+#REF!</f>
        <v>#REF!</v>
      </c>
      <c r="K30" s="59" t="s">
        <v>10</v>
      </c>
      <c r="L30" s="71" t="s">
        <v>16</v>
      </c>
      <c r="M30" s="72"/>
      <c r="Q30" s="69"/>
    </row>
    <row r="31" spans="1:19" s="27" customFormat="1" ht="81.75" hidden="1" customHeight="1" x14ac:dyDescent="0.25">
      <c r="A31" s="56" t="s">
        <v>1</v>
      </c>
      <c r="B31" s="63" t="s">
        <v>19</v>
      </c>
      <c r="C31" s="70"/>
      <c r="D31" s="70">
        <v>400</v>
      </c>
      <c r="E31" s="70"/>
      <c r="F31" s="59" t="e">
        <f>C31+D31+E31+#REF!</f>
        <v>#REF!</v>
      </c>
      <c r="G31" s="59"/>
      <c r="H31" s="59"/>
      <c r="I31" s="59"/>
      <c r="J31" s="59" t="e">
        <f>G31+H31+I31+#REF!</f>
        <v>#REF!</v>
      </c>
      <c r="K31" s="59" t="s">
        <v>10</v>
      </c>
      <c r="L31" s="71" t="s">
        <v>16</v>
      </c>
    </row>
    <row r="32" spans="1:19" s="27" customFormat="1" ht="128.25" hidden="1" customHeight="1" x14ac:dyDescent="0.25">
      <c r="A32" s="56" t="s">
        <v>2</v>
      </c>
      <c r="B32" s="63" t="s">
        <v>20</v>
      </c>
      <c r="C32" s="70"/>
      <c r="D32" s="70"/>
      <c r="E32" s="70">
        <v>400</v>
      </c>
      <c r="F32" s="59" t="e">
        <f>C32+D32+E32+#REF!</f>
        <v>#REF!</v>
      </c>
      <c r="G32" s="59"/>
      <c r="H32" s="59"/>
      <c r="I32" s="59"/>
      <c r="J32" s="59" t="e">
        <f>G32+H32+I32+#REF!</f>
        <v>#REF!</v>
      </c>
      <c r="K32" s="59" t="s">
        <v>10</v>
      </c>
      <c r="L32" s="71" t="s">
        <v>16</v>
      </c>
    </row>
    <row r="33" spans="1:12" s="27" customFormat="1" ht="108.75" hidden="1" customHeight="1" x14ac:dyDescent="0.25">
      <c r="A33" s="56" t="s">
        <v>3</v>
      </c>
      <c r="B33" s="63" t="s">
        <v>30</v>
      </c>
      <c r="C33" s="70"/>
      <c r="D33" s="70">
        <v>7900</v>
      </c>
      <c r="E33" s="70">
        <v>15075.65</v>
      </c>
      <c r="F33" s="59">
        <f>D33+E33</f>
        <v>22975.65</v>
      </c>
      <c r="G33" s="59"/>
      <c r="H33" s="59"/>
      <c r="I33" s="59"/>
      <c r="J33" s="59" t="e">
        <f>#REF!</f>
        <v>#REF!</v>
      </c>
      <c r="K33" s="59" t="s">
        <v>10</v>
      </c>
      <c r="L33" s="71" t="s">
        <v>16</v>
      </c>
    </row>
    <row r="34" spans="1:12" s="27" customFormat="1" ht="9" hidden="1" customHeight="1" x14ac:dyDescent="0.25">
      <c r="A34" s="56" t="s">
        <v>5</v>
      </c>
      <c r="B34" s="63" t="s">
        <v>29</v>
      </c>
      <c r="C34" s="70"/>
      <c r="D34" s="70"/>
      <c r="E34" s="70"/>
      <c r="F34" s="59"/>
      <c r="G34" s="59">
        <v>1000</v>
      </c>
      <c r="H34" s="59"/>
      <c r="I34" s="59"/>
      <c r="J34" s="59">
        <f>G34</f>
        <v>1000</v>
      </c>
      <c r="K34" s="59" t="s">
        <v>10</v>
      </c>
      <c r="L34" s="71" t="s">
        <v>21</v>
      </c>
    </row>
    <row r="35" spans="1:12" s="27" customFormat="1" ht="14.25" hidden="1" customHeight="1" x14ac:dyDescent="0.25">
      <c r="A35" s="56" t="s">
        <v>5</v>
      </c>
      <c r="B35" s="57" t="s">
        <v>31</v>
      </c>
      <c r="C35" s="58"/>
      <c r="D35" s="58" t="s">
        <v>32</v>
      </c>
      <c r="E35" s="55"/>
      <c r="F35" s="65" t="str">
        <f>D35</f>
        <v>700,000</v>
      </c>
      <c r="G35" s="58"/>
      <c r="H35" s="58"/>
      <c r="I35" s="58"/>
      <c r="J35" s="65" t="e">
        <f>#REF!</f>
        <v>#REF!</v>
      </c>
      <c r="K35" s="58" t="s">
        <v>10</v>
      </c>
      <c r="L35" s="60" t="s">
        <v>16</v>
      </c>
    </row>
    <row r="36" spans="1:12" s="27" customFormat="1" ht="2.25" hidden="1" customHeight="1" thickBot="1" x14ac:dyDescent="0.3">
      <c r="A36" s="73"/>
      <c r="B36" s="74" t="s">
        <v>33</v>
      </c>
      <c r="C36" s="75"/>
      <c r="D36" s="75"/>
      <c r="E36" s="75" t="s">
        <v>35</v>
      </c>
      <c r="F36" s="77" t="str">
        <f>E36</f>
        <v>181,142</v>
      </c>
      <c r="G36" s="75"/>
      <c r="H36" s="75"/>
      <c r="I36" s="75" t="s">
        <v>36</v>
      </c>
      <c r="J36" s="77" t="str">
        <f>I36</f>
        <v>178,960</v>
      </c>
      <c r="K36" s="75"/>
      <c r="L36" s="78"/>
    </row>
    <row r="37" spans="1:12" ht="23.25" customHeight="1" x14ac:dyDescent="0.25">
      <c r="A37" s="10"/>
      <c r="B37" s="11"/>
      <c r="C37" s="12"/>
      <c r="D37" s="10"/>
      <c r="E37" s="10"/>
      <c r="F37" s="13"/>
      <c r="G37" s="12"/>
      <c r="H37" s="12"/>
      <c r="I37" s="12"/>
      <c r="J37" s="13"/>
      <c r="K37" s="12"/>
      <c r="L37" s="12"/>
    </row>
    <row r="38" spans="1:12" ht="61.9" customHeight="1" x14ac:dyDescent="0.25">
      <c r="A38" s="135" t="s">
        <v>52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</row>
    <row r="47" spans="1:12" x14ac:dyDescent="0.25">
      <c r="K47" s="1">
        <v>6058.4269999999997</v>
      </c>
      <c r="L47" s="4">
        <f>K47-I16</f>
        <v>6058.4269999999997</v>
      </c>
    </row>
  </sheetData>
  <mergeCells count="33">
    <mergeCell ref="A2:L2"/>
    <mergeCell ref="A3:L3"/>
    <mergeCell ref="A4:L4"/>
    <mergeCell ref="A5:B6"/>
    <mergeCell ref="C5:F5"/>
    <mergeCell ref="G5:J5"/>
    <mergeCell ref="K5:K6"/>
    <mergeCell ref="L5:L6"/>
    <mergeCell ref="A8:L8"/>
    <mergeCell ref="A9:B10"/>
    <mergeCell ref="C9:F9"/>
    <mergeCell ref="G9:J9"/>
    <mergeCell ref="K9:K10"/>
    <mergeCell ref="L9:L10"/>
    <mergeCell ref="A13:L13"/>
    <mergeCell ref="A14:B15"/>
    <mergeCell ref="C14:F14"/>
    <mergeCell ref="G14:J14"/>
    <mergeCell ref="K14:K15"/>
    <mergeCell ref="L14:L15"/>
    <mergeCell ref="A19:L19"/>
    <mergeCell ref="B20:B21"/>
    <mergeCell ref="C20:F20"/>
    <mergeCell ref="G20:J20"/>
    <mergeCell ref="K20:K21"/>
    <mergeCell ref="L20:L21"/>
    <mergeCell ref="A38:L38"/>
    <mergeCell ref="A27:L27"/>
    <mergeCell ref="A28:B29"/>
    <mergeCell ref="C28:F28"/>
    <mergeCell ref="G28:J28"/>
    <mergeCell ref="K28:K29"/>
    <mergeCell ref="L28:L29"/>
  </mergeCells>
  <pageMargins left="0.19685039370078741" right="0.19685039370078741" top="0.78740157480314965" bottom="0.19685039370078741" header="0.15748031496062992" footer="0.15748031496062992"/>
  <pageSetup paperSize="9" scale="7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6"/>
  <sheetViews>
    <sheetView view="pageBreakPreview" zoomScale="73" zoomScaleNormal="73" zoomScaleSheetLayoutView="73" workbookViewId="0">
      <pane xSplit="2" ySplit="3" topLeftCell="C6" activePane="bottomRight" state="frozen"/>
      <selection pane="topRight" activeCell="F1" sqref="F1"/>
      <selection pane="bottomLeft" activeCell="A6" sqref="A6"/>
      <selection pane="bottomRight" activeCell="A18" sqref="A18:XFD35"/>
    </sheetView>
  </sheetViews>
  <sheetFormatPr defaultColWidth="9.140625" defaultRowHeight="15.75" x14ac:dyDescent="0.25"/>
  <cols>
    <col min="1" max="1" width="4.140625" style="3" customWidth="1"/>
    <col min="2" max="2" width="45.85546875" style="1" customWidth="1"/>
    <col min="3" max="3" width="10.85546875" style="1" customWidth="1"/>
    <col min="4" max="4" width="10.5703125" style="1" customWidth="1"/>
    <col min="5" max="5" width="12.140625" style="1" customWidth="1"/>
    <col min="6" max="6" width="10.42578125" style="1" customWidth="1"/>
    <col min="7" max="7" width="12.5703125" style="1" customWidth="1"/>
    <col min="8" max="9" width="11.5703125" style="1" customWidth="1"/>
    <col min="10" max="10" width="12.140625" style="1" customWidth="1"/>
    <col min="11" max="11" width="11.5703125" style="1" customWidth="1"/>
    <col min="12" max="12" width="12.140625" style="1" customWidth="1"/>
    <col min="13" max="13" width="14.140625" style="1" customWidth="1"/>
    <col min="14" max="14" width="16.28515625" style="1" customWidth="1"/>
    <col min="15" max="15" width="16.7109375" style="1" customWidth="1"/>
    <col min="16" max="16" width="18.28515625" style="1" customWidth="1"/>
    <col min="17" max="17" width="18.5703125" style="1" customWidth="1"/>
    <col min="18" max="18" width="19" style="1" customWidth="1"/>
    <col min="19" max="19" width="13.42578125" style="1" customWidth="1"/>
    <col min="20" max="21" width="12.7109375" style="1" bestFit="1" customWidth="1"/>
    <col min="22" max="16384" width="9.140625" style="1"/>
  </cols>
  <sheetData>
    <row r="1" spans="1:21" hidden="1" x14ac:dyDescent="0.25"/>
    <row r="2" spans="1:21" ht="24.75" customHeight="1" thickBot="1" x14ac:dyDescent="0.3">
      <c r="A2" s="168" t="s">
        <v>12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</row>
    <row r="3" spans="1:21" ht="32.25" customHeight="1" thickBot="1" x14ac:dyDescent="0.3">
      <c r="A3" s="128" t="s">
        <v>43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30"/>
    </row>
    <row r="4" spans="1:21" s="27" customFormat="1" ht="17.25" customHeight="1" thickBot="1" x14ac:dyDescent="0.3">
      <c r="A4" s="169" t="s">
        <v>38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1"/>
    </row>
    <row r="5" spans="1:21" s="27" customFormat="1" ht="18.75" customHeight="1" thickBot="1" x14ac:dyDescent="0.3">
      <c r="A5" s="157"/>
      <c r="B5" s="158"/>
      <c r="C5" s="161" t="s">
        <v>8</v>
      </c>
      <c r="D5" s="162"/>
      <c r="E5" s="163"/>
      <c r="F5" s="163"/>
      <c r="G5" s="164"/>
      <c r="H5" s="162" t="s">
        <v>7</v>
      </c>
      <c r="I5" s="163"/>
      <c r="J5" s="163"/>
      <c r="K5" s="163"/>
      <c r="L5" s="164"/>
      <c r="M5" s="165" t="s">
        <v>9</v>
      </c>
      <c r="N5" s="165" t="s">
        <v>37</v>
      </c>
    </row>
    <row r="6" spans="1:21" s="27" customFormat="1" ht="24" customHeight="1" thickBot="1" x14ac:dyDescent="0.3">
      <c r="A6" s="159"/>
      <c r="B6" s="160"/>
      <c r="C6" s="28" t="s">
        <v>6</v>
      </c>
      <c r="D6" s="29" t="s">
        <v>13</v>
      </c>
      <c r="E6" s="29" t="s">
        <v>14</v>
      </c>
      <c r="F6" s="29" t="s">
        <v>15</v>
      </c>
      <c r="G6" s="30" t="s">
        <v>0</v>
      </c>
      <c r="H6" s="31" t="s">
        <v>6</v>
      </c>
      <c r="I6" s="29" t="s">
        <v>13</v>
      </c>
      <c r="J6" s="29" t="s">
        <v>14</v>
      </c>
      <c r="K6" s="29" t="s">
        <v>15</v>
      </c>
      <c r="L6" s="30" t="s">
        <v>0</v>
      </c>
      <c r="M6" s="178"/>
      <c r="N6" s="167"/>
    </row>
    <row r="7" spans="1:21" s="27" customFormat="1" ht="51.75" customHeight="1" thickBot="1" x14ac:dyDescent="0.3">
      <c r="A7" s="32">
        <v>1</v>
      </c>
      <c r="B7" s="33" t="s">
        <v>40</v>
      </c>
      <c r="C7" s="34">
        <v>1123.6189999999999</v>
      </c>
      <c r="D7" s="34">
        <v>919.32399999999996</v>
      </c>
      <c r="E7" s="34">
        <v>732.6</v>
      </c>
      <c r="F7" s="35"/>
      <c r="G7" s="36">
        <f>SUM(C7:F7)</f>
        <v>2775.5429999999997</v>
      </c>
      <c r="H7" s="34">
        <v>1123.6189999999999</v>
      </c>
      <c r="I7" s="34">
        <v>919.32399999999996</v>
      </c>
      <c r="J7" s="34">
        <v>732.6</v>
      </c>
      <c r="K7" s="34">
        <v>721.5</v>
      </c>
      <c r="L7" s="34">
        <f>SUM(H7:K7)</f>
        <v>3497.0429999999997</v>
      </c>
      <c r="M7" s="37" t="s">
        <v>42</v>
      </c>
      <c r="N7" s="38" t="s">
        <v>41</v>
      </c>
    </row>
    <row r="8" spans="1:21" s="27" customFormat="1" ht="21" customHeight="1" thickBot="1" x14ac:dyDescent="0.3">
      <c r="A8" s="154" t="s">
        <v>22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6"/>
    </row>
    <row r="9" spans="1:21" s="27" customFormat="1" ht="18.75" customHeight="1" x14ac:dyDescent="0.25">
      <c r="A9" s="157"/>
      <c r="B9" s="158"/>
      <c r="C9" s="161" t="s">
        <v>8</v>
      </c>
      <c r="D9" s="162"/>
      <c r="E9" s="163"/>
      <c r="F9" s="163"/>
      <c r="G9" s="164"/>
      <c r="H9" s="162" t="s">
        <v>7</v>
      </c>
      <c r="I9" s="163"/>
      <c r="J9" s="163"/>
      <c r="K9" s="163"/>
      <c r="L9" s="164"/>
      <c r="M9" s="165" t="s">
        <v>9</v>
      </c>
      <c r="N9" s="165" t="s">
        <v>37</v>
      </c>
    </row>
    <row r="10" spans="1:21" s="27" customFormat="1" ht="22.5" hidden="1" customHeight="1" thickBot="1" x14ac:dyDescent="0.3">
      <c r="A10" s="159"/>
      <c r="B10" s="160"/>
      <c r="C10" s="28" t="s">
        <v>6</v>
      </c>
      <c r="D10" s="29" t="s">
        <v>13</v>
      </c>
      <c r="E10" s="29" t="s">
        <v>14</v>
      </c>
      <c r="F10" s="29" t="s">
        <v>15</v>
      </c>
      <c r="G10" s="30" t="s">
        <v>0</v>
      </c>
      <c r="H10" s="31" t="s">
        <v>6</v>
      </c>
      <c r="I10" s="29" t="s">
        <v>13</v>
      </c>
      <c r="J10" s="29" t="s">
        <v>14</v>
      </c>
      <c r="K10" s="29" t="s">
        <v>15</v>
      </c>
      <c r="L10" s="30" t="s">
        <v>0</v>
      </c>
      <c r="M10" s="178"/>
      <c r="N10" s="167"/>
    </row>
    <row r="11" spans="1:21" s="27" customFormat="1" ht="68.25" hidden="1" customHeight="1" x14ac:dyDescent="0.25">
      <c r="A11" s="39">
        <v>1</v>
      </c>
      <c r="B11" s="40" t="s">
        <v>26</v>
      </c>
      <c r="C11" s="41"/>
      <c r="D11" s="41"/>
      <c r="E11" s="41"/>
      <c r="F11" s="42">
        <v>550</v>
      </c>
      <c r="G11" s="43">
        <f>F11</f>
        <v>550</v>
      </c>
      <c r="H11" s="41"/>
      <c r="I11" s="41"/>
      <c r="J11" s="41"/>
      <c r="K11" s="41"/>
      <c r="L11" s="41"/>
      <c r="M11" s="44" t="s">
        <v>10</v>
      </c>
      <c r="N11" s="45" t="s">
        <v>17</v>
      </c>
    </row>
    <row r="12" spans="1:21" s="27" customFormat="1" ht="67.5" hidden="1" customHeight="1" thickBot="1" x14ac:dyDescent="0.3">
      <c r="A12" s="46">
        <v>2</v>
      </c>
      <c r="B12" s="47" t="s">
        <v>27</v>
      </c>
      <c r="C12" s="48"/>
      <c r="D12" s="48"/>
      <c r="E12" s="48"/>
      <c r="F12" s="49">
        <v>550</v>
      </c>
      <c r="G12" s="50">
        <f>F12</f>
        <v>550</v>
      </c>
      <c r="H12" s="48"/>
      <c r="I12" s="48"/>
      <c r="J12" s="48"/>
      <c r="K12" s="48"/>
      <c r="L12" s="48"/>
      <c r="M12" s="51" t="s">
        <v>10</v>
      </c>
      <c r="N12" s="52" t="s">
        <v>17</v>
      </c>
    </row>
    <row r="13" spans="1:21" ht="15.75" customHeight="1" thickBot="1" x14ac:dyDescent="0.3">
      <c r="A13" s="173" t="s">
        <v>11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5"/>
      <c r="O13" s="2"/>
      <c r="P13" s="2"/>
      <c r="Q13" s="2"/>
      <c r="R13" s="2"/>
      <c r="S13" s="2"/>
      <c r="T13" s="2"/>
      <c r="U13" s="2"/>
    </row>
    <row r="14" spans="1:21" ht="18.75" customHeight="1" thickBot="1" x14ac:dyDescent="0.3">
      <c r="A14" s="144"/>
      <c r="B14" s="145"/>
      <c r="C14" s="148" t="s">
        <v>8</v>
      </c>
      <c r="D14" s="149"/>
      <c r="E14" s="150"/>
      <c r="F14" s="150"/>
      <c r="G14" s="151"/>
      <c r="H14" s="149" t="s">
        <v>7</v>
      </c>
      <c r="I14" s="150"/>
      <c r="J14" s="150"/>
      <c r="K14" s="150"/>
      <c r="L14" s="151"/>
      <c r="M14" s="152" t="s">
        <v>9</v>
      </c>
      <c r="N14" s="152" t="s">
        <v>37</v>
      </c>
      <c r="O14" s="2"/>
      <c r="P14" s="2"/>
      <c r="Q14" s="2"/>
      <c r="R14" s="2"/>
      <c r="S14" s="2"/>
      <c r="T14" s="2"/>
      <c r="U14" s="2"/>
    </row>
    <row r="15" spans="1:21" ht="18.75" customHeight="1" thickBot="1" x14ac:dyDescent="0.3">
      <c r="A15" s="176"/>
      <c r="B15" s="177"/>
      <c r="C15" s="7" t="s">
        <v>6</v>
      </c>
      <c r="D15" s="6" t="s">
        <v>13</v>
      </c>
      <c r="E15" s="6" t="s">
        <v>14</v>
      </c>
      <c r="F15" s="6" t="s">
        <v>15</v>
      </c>
      <c r="G15" s="9" t="s">
        <v>0</v>
      </c>
      <c r="H15" s="8" t="s">
        <v>6</v>
      </c>
      <c r="I15" s="6" t="s">
        <v>13</v>
      </c>
      <c r="J15" s="6" t="s">
        <v>14</v>
      </c>
      <c r="K15" s="6" t="s">
        <v>15</v>
      </c>
      <c r="L15" s="9" t="s">
        <v>0</v>
      </c>
      <c r="M15" s="172"/>
      <c r="N15" s="179"/>
      <c r="O15" s="2"/>
      <c r="P15" s="2"/>
      <c r="Q15" s="2"/>
      <c r="R15" s="2"/>
      <c r="S15" s="2"/>
      <c r="T15" s="2"/>
      <c r="U15" s="2"/>
    </row>
    <row r="16" spans="1:21" ht="90" customHeight="1" x14ac:dyDescent="0.25">
      <c r="A16" s="19" t="s">
        <v>4</v>
      </c>
      <c r="B16" s="20" t="s">
        <v>34</v>
      </c>
      <c r="C16" s="21"/>
      <c r="D16" s="22"/>
      <c r="E16" s="22">
        <v>3710</v>
      </c>
      <c r="F16" s="22">
        <v>2348.4270000000001</v>
      </c>
      <c r="G16" s="22">
        <f>E16+F16</f>
        <v>6058.4269999999997</v>
      </c>
      <c r="H16" s="22"/>
      <c r="I16" s="22"/>
      <c r="J16" s="22">
        <v>2726.9490000000001</v>
      </c>
      <c r="K16" s="22">
        <v>3331.4780000000001</v>
      </c>
      <c r="L16" s="22">
        <f>J16+K16</f>
        <v>6058.4269999999997</v>
      </c>
      <c r="M16" s="23" t="s">
        <v>10</v>
      </c>
      <c r="N16" s="24" t="s">
        <v>21</v>
      </c>
      <c r="O16" s="18"/>
      <c r="P16" s="2"/>
      <c r="Q16" s="2"/>
      <c r="R16" s="2"/>
      <c r="S16" s="2"/>
      <c r="T16" s="2"/>
      <c r="U16" s="2"/>
    </row>
    <row r="17" spans="1:21" ht="77.25" customHeight="1" x14ac:dyDescent="0.25">
      <c r="A17" s="25" t="s">
        <v>2</v>
      </c>
      <c r="B17" s="14"/>
      <c r="C17" s="15"/>
      <c r="D17" s="5"/>
      <c r="E17" s="5"/>
      <c r="F17" s="5"/>
      <c r="G17" s="5">
        <f>C17</f>
        <v>0</v>
      </c>
      <c r="H17" s="5"/>
      <c r="I17" s="5"/>
      <c r="J17" s="5"/>
      <c r="K17" s="5"/>
      <c r="L17" s="5">
        <f>H17+I17+J17+K17</f>
        <v>0</v>
      </c>
      <c r="M17" s="16" t="s">
        <v>10</v>
      </c>
      <c r="N17" s="26" t="s">
        <v>16</v>
      </c>
      <c r="O17" s="2"/>
      <c r="P17" s="2"/>
      <c r="Q17" s="2"/>
      <c r="R17" s="2"/>
      <c r="S17" s="2"/>
      <c r="T17" s="2"/>
      <c r="U17" s="2"/>
    </row>
    <row r="18" spans="1:21" s="27" customFormat="1" ht="21" hidden="1" customHeight="1" x14ac:dyDescent="0.25">
      <c r="A18" s="136" t="s">
        <v>22</v>
      </c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8"/>
      <c r="O18" s="53"/>
      <c r="P18" s="53"/>
      <c r="Q18" s="53"/>
      <c r="R18" s="53"/>
      <c r="S18" s="53"/>
      <c r="T18" s="53"/>
      <c r="U18" s="53"/>
    </row>
    <row r="19" spans="1:21" s="27" customFormat="1" ht="21" hidden="1" customHeight="1" x14ac:dyDescent="0.25">
      <c r="A19" s="54"/>
      <c r="B19" s="137"/>
      <c r="C19" s="137" t="s">
        <v>8</v>
      </c>
      <c r="D19" s="137"/>
      <c r="E19" s="137"/>
      <c r="F19" s="137"/>
      <c r="G19" s="137"/>
      <c r="H19" s="137" t="s">
        <v>7</v>
      </c>
      <c r="I19" s="137"/>
      <c r="J19" s="137"/>
      <c r="K19" s="137"/>
      <c r="L19" s="137"/>
      <c r="M19" s="137" t="s">
        <v>9</v>
      </c>
      <c r="N19" s="138"/>
      <c r="O19" s="53"/>
      <c r="P19" s="53"/>
      <c r="Q19" s="53"/>
      <c r="R19" s="53"/>
      <c r="S19" s="53"/>
      <c r="T19" s="53"/>
      <c r="U19" s="53"/>
    </row>
    <row r="20" spans="1:21" s="27" customFormat="1" ht="21" hidden="1" customHeight="1" x14ac:dyDescent="0.25">
      <c r="A20" s="54"/>
      <c r="B20" s="137"/>
      <c r="C20" s="55" t="s">
        <v>6</v>
      </c>
      <c r="D20" s="55" t="s">
        <v>13</v>
      </c>
      <c r="E20" s="55" t="s">
        <v>14</v>
      </c>
      <c r="F20" s="55" t="s">
        <v>15</v>
      </c>
      <c r="G20" s="55" t="s">
        <v>0</v>
      </c>
      <c r="H20" s="55" t="s">
        <v>6</v>
      </c>
      <c r="I20" s="55" t="s">
        <v>13</v>
      </c>
      <c r="J20" s="55" t="s">
        <v>14</v>
      </c>
      <c r="K20" s="55" t="s">
        <v>15</v>
      </c>
      <c r="L20" s="55" t="s">
        <v>0</v>
      </c>
      <c r="M20" s="137"/>
      <c r="N20" s="138"/>
      <c r="O20" s="53"/>
      <c r="P20" s="53"/>
      <c r="Q20" s="53"/>
      <c r="R20" s="53"/>
      <c r="S20" s="53"/>
      <c r="T20" s="53"/>
      <c r="U20" s="53"/>
    </row>
    <row r="21" spans="1:21" s="27" customFormat="1" ht="66" hidden="1" customHeight="1" x14ac:dyDescent="0.25">
      <c r="A21" s="56" t="s">
        <v>4</v>
      </c>
      <c r="B21" s="57" t="s">
        <v>24</v>
      </c>
      <c r="C21" s="58"/>
      <c r="D21" s="58"/>
      <c r="E21" s="58"/>
      <c r="F21" s="58" t="s">
        <v>25</v>
      </c>
      <c r="G21" s="59">
        <f t="shared" ref="G21:G23" si="0">C21+D21+E21+F21</f>
        <v>5000</v>
      </c>
      <c r="H21" s="58"/>
      <c r="I21" s="58"/>
      <c r="J21" s="58"/>
      <c r="K21" s="58"/>
      <c r="L21" s="59"/>
      <c r="M21" s="58" t="s">
        <v>10</v>
      </c>
      <c r="N21" s="60" t="s">
        <v>23</v>
      </c>
      <c r="O21" s="53"/>
      <c r="P21" s="53"/>
      <c r="Q21" s="53"/>
      <c r="R21" s="53"/>
      <c r="S21" s="53"/>
      <c r="T21" s="53"/>
      <c r="U21" s="53"/>
    </row>
    <row r="22" spans="1:21" s="27" customFormat="1" ht="63.75" hidden="1" customHeight="1" x14ac:dyDescent="0.25">
      <c r="A22" s="56" t="s">
        <v>1</v>
      </c>
      <c r="B22" s="61" t="s">
        <v>26</v>
      </c>
      <c r="C22" s="58"/>
      <c r="D22" s="58"/>
      <c r="E22" s="58" t="s">
        <v>28</v>
      </c>
      <c r="F22" s="58"/>
      <c r="G22" s="59">
        <f t="shared" si="0"/>
        <v>550</v>
      </c>
      <c r="H22" s="58"/>
      <c r="I22" s="58"/>
      <c r="J22" s="62"/>
      <c r="K22" s="58" t="s">
        <v>28</v>
      </c>
      <c r="L22" s="59">
        <f t="shared" ref="L22:L23" si="1">H22+I22+J22+K22</f>
        <v>550</v>
      </c>
      <c r="M22" s="58" t="s">
        <v>10</v>
      </c>
      <c r="N22" s="60" t="s">
        <v>16</v>
      </c>
      <c r="O22" s="53"/>
      <c r="P22" s="53"/>
      <c r="Q22" s="53"/>
      <c r="R22" s="53"/>
      <c r="S22" s="53"/>
      <c r="T22" s="53"/>
      <c r="U22" s="53"/>
    </row>
    <row r="23" spans="1:21" s="27" customFormat="1" ht="65.25" hidden="1" customHeight="1" x14ac:dyDescent="0.25">
      <c r="A23" s="56" t="s">
        <v>2</v>
      </c>
      <c r="B23" s="61" t="s">
        <v>27</v>
      </c>
      <c r="C23" s="58"/>
      <c r="D23" s="58"/>
      <c r="E23" s="58" t="s">
        <v>28</v>
      </c>
      <c r="F23" s="58"/>
      <c r="G23" s="59">
        <f t="shared" si="0"/>
        <v>550</v>
      </c>
      <c r="H23" s="58"/>
      <c r="I23" s="58"/>
      <c r="J23" s="58"/>
      <c r="K23" s="58" t="s">
        <v>28</v>
      </c>
      <c r="L23" s="59">
        <f t="shared" si="1"/>
        <v>550</v>
      </c>
      <c r="M23" s="58" t="s">
        <v>10</v>
      </c>
      <c r="N23" s="60" t="s">
        <v>16</v>
      </c>
      <c r="O23" s="53"/>
      <c r="P23" s="53"/>
      <c r="Q23" s="53"/>
      <c r="R23" s="53"/>
      <c r="S23" s="53"/>
      <c r="T23" s="53"/>
      <c r="U23" s="53"/>
    </row>
    <row r="24" spans="1:21" s="27" customFormat="1" ht="47.25" hidden="1" customHeight="1" x14ac:dyDescent="0.25">
      <c r="A24" s="56" t="s">
        <v>3</v>
      </c>
      <c r="B24" s="63"/>
      <c r="C24" s="64"/>
      <c r="D24" s="59"/>
      <c r="E24" s="59"/>
      <c r="F24" s="59"/>
      <c r="G24" s="59">
        <f>C24+D24+E24+F24</f>
        <v>0</v>
      </c>
      <c r="H24" s="59"/>
      <c r="I24" s="59"/>
      <c r="J24" s="59"/>
      <c r="K24" s="59"/>
      <c r="L24" s="65"/>
      <c r="M24" s="66" t="s">
        <v>10</v>
      </c>
      <c r="N24" s="67" t="s">
        <v>17</v>
      </c>
      <c r="O24" s="53"/>
      <c r="P24" s="53"/>
      <c r="Q24" s="53"/>
      <c r="R24" s="53"/>
      <c r="S24" s="53"/>
      <c r="T24" s="53"/>
      <c r="U24" s="53"/>
    </row>
    <row r="25" spans="1:21" s="27" customFormat="1" ht="65.25" hidden="1" customHeight="1" x14ac:dyDescent="0.25">
      <c r="A25" s="56" t="s">
        <v>5</v>
      </c>
      <c r="B25" s="63"/>
      <c r="C25" s="64"/>
      <c r="D25" s="59"/>
      <c r="E25" s="59"/>
      <c r="F25" s="59"/>
      <c r="G25" s="59">
        <f>C25+D25+E25+F25</f>
        <v>0</v>
      </c>
      <c r="H25" s="59"/>
      <c r="I25" s="59"/>
      <c r="J25" s="59"/>
      <c r="K25" s="59"/>
      <c r="L25" s="65"/>
      <c r="M25" s="66" t="s">
        <v>10</v>
      </c>
      <c r="N25" s="67" t="s">
        <v>17</v>
      </c>
      <c r="O25" s="53"/>
      <c r="P25" s="53"/>
      <c r="Q25" s="53"/>
      <c r="R25" s="53"/>
      <c r="S25" s="53"/>
      <c r="T25" s="53"/>
      <c r="U25" s="53"/>
    </row>
    <row r="26" spans="1:21" s="27" customFormat="1" ht="27" hidden="1" customHeight="1" x14ac:dyDescent="0.25">
      <c r="A26" s="136" t="s">
        <v>11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8"/>
      <c r="O26" s="68"/>
      <c r="P26" s="68"/>
      <c r="Q26" s="68"/>
      <c r="R26" s="68"/>
      <c r="S26" s="69"/>
    </row>
    <row r="27" spans="1:21" s="27" customFormat="1" ht="21.75" hidden="1" customHeight="1" x14ac:dyDescent="0.25">
      <c r="A27" s="136"/>
      <c r="B27" s="137"/>
      <c r="C27" s="137" t="s">
        <v>8</v>
      </c>
      <c r="D27" s="137"/>
      <c r="E27" s="137"/>
      <c r="F27" s="137"/>
      <c r="G27" s="137"/>
      <c r="H27" s="137" t="s">
        <v>7</v>
      </c>
      <c r="I27" s="137"/>
      <c r="J27" s="137"/>
      <c r="K27" s="137"/>
      <c r="L27" s="137"/>
      <c r="M27" s="137" t="s">
        <v>9</v>
      </c>
      <c r="N27" s="138"/>
      <c r="O27" s="68"/>
      <c r="P27" s="68"/>
      <c r="Q27" s="68"/>
      <c r="R27" s="68"/>
      <c r="S27" s="69"/>
    </row>
    <row r="28" spans="1:21" s="27" customFormat="1" ht="27" hidden="1" customHeight="1" x14ac:dyDescent="0.25">
      <c r="A28" s="136"/>
      <c r="B28" s="137"/>
      <c r="C28" s="55" t="s">
        <v>6</v>
      </c>
      <c r="D28" s="55" t="s">
        <v>13</v>
      </c>
      <c r="E28" s="55" t="s">
        <v>14</v>
      </c>
      <c r="F28" s="55" t="s">
        <v>15</v>
      </c>
      <c r="G28" s="55" t="s">
        <v>0</v>
      </c>
      <c r="H28" s="55" t="s">
        <v>6</v>
      </c>
      <c r="I28" s="55" t="s">
        <v>13</v>
      </c>
      <c r="J28" s="55" t="s">
        <v>14</v>
      </c>
      <c r="K28" s="55" t="s">
        <v>15</v>
      </c>
      <c r="L28" s="55" t="s">
        <v>0</v>
      </c>
      <c r="M28" s="137"/>
      <c r="N28" s="138"/>
      <c r="O28" s="68"/>
      <c r="P28" s="68"/>
      <c r="Q28" s="68"/>
      <c r="R28" s="68"/>
      <c r="S28" s="69"/>
    </row>
    <row r="29" spans="1:21" s="27" customFormat="1" ht="71.25" hidden="1" customHeight="1" x14ac:dyDescent="0.25">
      <c r="A29" s="56" t="s">
        <v>4</v>
      </c>
      <c r="B29" s="57" t="s">
        <v>18</v>
      </c>
      <c r="C29" s="70"/>
      <c r="D29" s="70"/>
      <c r="E29" s="70">
        <v>14850.2</v>
      </c>
      <c r="F29" s="70"/>
      <c r="G29" s="59">
        <f>C29+D29+E29+F29</f>
        <v>14850.2</v>
      </c>
      <c r="H29" s="59"/>
      <c r="I29" s="59"/>
      <c r="J29" s="59"/>
      <c r="K29" s="59">
        <v>14850.2</v>
      </c>
      <c r="L29" s="59">
        <f>H29+I29+J29+K29</f>
        <v>14850.2</v>
      </c>
      <c r="M29" s="59" t="s">
        <v>10</v>
      </c>
      <c r="N29" s="71" t="s">
        <v>16</v>
      </c>
      <c r="O29" s="72"/>
      <c r="S29" s="69"/>
    </row>
    <row r="30" spans="1:21" s="27" customFormat="1" ht="81.75" hidden="1" customHeight="1" x14ac:dyDescent="0.25">
      <c r="A30" s="56" t="s">
        <v>1</v>
      </c>
      <c r="B30" s="63" t="s">
        <v>19</v>
      </c>
      <c r="C30" s="70"/>
      <c r="D30" s="70">
        <v>400</v>
      </c>
      <c r="E30" s="70"/>
      <c r="F30" s="70"/>
      <c r="G30" s="59">
        <f t="shared" ref="G30:G31" si="2">C30+D30+E30+F30</f>
        <v>400</v>
      </c>
      <c r="H30" s="59"/>
      <c r="I30" s="59"/>
      <c r="J30" s="59"/>
      <c r="K30" s="59">
        <v>400</v>
      </c>
      <c r="L30" s="59">
        <f t="shared" ref="L30:L31" si="3">H30+I30+J30+K30</f>
        <v>400</v>
      </c>
      <c r="M30" s="59" t="s">
        <v>10</v>
      </c>
      <c r="N30" s="71" t="s">
        <v>16</v>
      </c>
    </row>
    <row r="31" spans="1:21" s="27" customFormat="1" ht="128.25" hidden="1" customHeight="1" x14ac:dyDescent="0.25">
      <c r="A31" s="56" t="s">
        <v>2</v>
      </c>
      <c r="B31" s="63" t="s">
        <v>20</v>
      </c>
      <c r="C31" s="70"/>
      <c r="D31" s="70"/>
      <c r="E31" s="70">
        <v>400</v>
      </c>
      <c r="F31" s="70"/>
      <c r="G31" s="59">
        <f t="shared" si="2"/>
        <v>400</v>
      </c>
      <c r="H31" s="59"/>
      <c r="I31" s="59"/>
      <c r="J31" s="59"/>
      <c r="K31" s="59">
        <v>400</v>
      </c>
      <c r="L31" s="59">
        <f t="shared" si="3"/>
        <v>400</v>
      </c>
      <c r="M31" s="59" t="s">
        <v>10</v>
      </c>
      <c r="N31" s="71" t="s">
        <v>16</v>
      </c>
    </row>
    <row r="32" spans="1:21" s="27" customFormat="1" ht="108.75" hidden="1" customHeight="1" x14ac:dyDescent="0.25">
      <c r="A32" s="56" t="s">
        <v>3</v>
      </c>
      <c r="B32" s="63" t="s">
        <v>30</v>
      </c>
      <c r="C32" s="70"/>
      <c r="D32" s="70">
        <v>7900</v>
      </c>
      <c r="E32" s="70">
        <v>15075.65</v>
      </c>
      <c r="F32" s="70"/>
      <c r="G32" s="59">
        <f>D32+E32</f>
        <v>22975.65</v>
      </c>
      <c r="H32" s="59"/>
      <c r="I32" s="59"/>
      <c r="J32" s="59"/>
      <c r="K32" s="59">
        <v>22975.65</v>
      </c>
      <c r="L32" s="59">
        <f>K32</f>
        <v>22975.65</v>
      </c>
      <c r="M32" s="59" t="s">
        <v>10</v>
      </c>
      <c r="N32" s="71" t="s">
        <v>16</v>
      </c>
    </row>
    <row r="33" spans="1:14" s="27" customFormat="1" ht="93.75" hidden="1" customHeight="1" x14ac:dyDescent="0.25">
      <c r="A33" s="56" t="s">
        <v>5</v>
      </c>
      <c r="B33" s="63" t="s">
        <v>29</v>
      </c>
      <c r="C33" s="70"/>
      <c r="D33" s="70"/>
      <c r="E33" s="70"/>
      <c r="F33" s="70"/>
      <c r="G33" s="59"/>
      <c r="H33" s="59">
        <v>1000</v>
      </c>
      <c r="I33" s="59"/>
      <c r="J33" s="59"/>
      <c r="K33" s="59"/>
      <c r="L33" s="59">
        <f>H33</f>
        <v>1000</v>
      </c>
      <c r="M33" s="59" t="s">
        <v>10</v>
      </c>
      <c r="N33" s="71" t="s">
        <v>21</v>
      </c>
    </row>
    <row r="34" spans="1:14" s="27" customFormat="1" ht="132" hidden="1" customHeight="1" x14ac:dyDescent="0.25">
      <c r="A34" s="56" t="s">
        <v>5</v>
      </c>
      <c r="B34" s="57" t="s">
        <v>31</v>
      </c>
      <c r="C34" s="58"/>
      <c r="D34" s="58" t="s">
        <v>32</v>
      </c>
      <c r="E34" s="55"/>
      <c r="F34" s="55"/>
      <c r="G34" s="65" t="str">
        <f>D34</f>
        <v>700,000</v>
      </c>
      <c r="H34" s="58"/>
      <c r="I34" s="58"/>
      <c r="J34" s="58"/>
      <c r="K34" s="58" t="s">
        <v>32</v>
      </c>
      <c r="L34" s="65" t="str">
        <f>K34</f>
        <v>700,000</v>
      </c>
      <c r="M34" s="58" t="s">
        <v>10</v>
      </c>
      <c r="N34" s="60" t="s">
        <v>16</v>
      </c>
    </row>
    <row r="35" spans="1:14" s="27" customFormat="1" ht="20.25" hidden="1" customHeight="1" thickBot="1" x14ac:dyDescent="0.3">
      <c r="A35" s="73"/>
      <c r="B35" s="74" t="s">
        <v>33</v>
      </c>
      <c r="C35" s="75"/>
      <c r="D35" s="75"/>
      <c r="E35" s="75" t="s">
        <v>35</v>
      </c>
      <c r="F35" s="76"/>
      <c r="G35" s="77" t="str">
        <f>E35</f>
        <v>181,142</v>
      </c>
      <c r="H35" s="75"/>
      <c r="I35" s="75"/>
      <c r="J35" s="75" t="s">
        <v>36</v>
      </c>
      <c r="K35" s="75"/>
      <c r="L35" s="77" t="str">
        <f>J35</f>
        <v>178,960</v>
      </c>
      <c r="M35" s="75"/>
      <c r="N35" s="78"/>
    </row>
    <row r="36" spans="1:14" ht="23.25" customHeight="1" x14ac:dyDescent="0.25">
      <c r="A36" s="10"/>
      <c r="B36" s="11"/>
      <c r="C36" s="12"/>
      <c r="D36" s="10"/>
      <c r="E36" s="10"/>
      <c r="F36" s="10"/>
      <c r="G36" s="13"/>
      <c r="H36" s="12"/>
      <c r="I36" s="12"/>
      <c r="J36" s="12"/>
      <c r="K36" s="12"/>
      <c r="L36" s="13"/>
      <c r="M36" s="12"/>
      <c r="N36" s="12"/>
    </row>
    <row r="37" spans="1:14" ht="61.9" customHeight="1" x14ac:dyDescent="0.25">
      <c r="A37" s="135" t="s">
        <v>39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</row>
    <row r="46" spans="1:14" x14ac:dyDescent="0.25">
      <c r="M46" s="1">
        <v>6058.4269999999997</v>
      </c>
      <c r="N46" s="4">
        <f>M46-J16</f>
        <v>3331.4779999999996</v>
      </c>
    </row>
  </sheetData>
  <mergeCells count="33">
    <mergeCell ref="H19:L19"/>
    <mergeCell ref="B19:B20"/>
    <mergeCell ref="M19:M20"/>
    <mergeCell ref="N19:N20"/>
    <mergeCell ref="N14:N15"/>
    <mergeCell ref="A18:N18"/>
    <mergeCell ref="A9:B10"/>
    <mergeCell ref="C9:G9"/>
    <mergeCell ref="H9:L9"/>
    <mergeCell ref="M9:M10"/>
    <mergeCell ref="A4:N4"/>
    <mergeCell ref="A5:B6"/>
    <mergeCell ref="C5:G5"/>
    <mergeCell ref="H5:L5"/>
    <mergeCell ref="M5:M6"/>
    <mergeCell ref="N5:N6"/>
    <mergeCell ref="N9:N10"/>
    <mergeCell ref="A37:N37"/>
    <mergeCell ref="A2:N2"/>
    <mergeCell ref="M27:M28"/>
    <mergeCell ref="M14:M15"/>
    <mergeCell ref="A3:N3"/>
    <mergeCell ref="A13:N13"/>
    <mergeCell ref="A14:B15"/>
    <mergeCell ref="C14:G14"/>
    <mergeCell ref="H14:L14"/>
    <mergeCell ref="A26:N26"/>
    <mergeCell ref="A27:B28"/>
    <mergeCell ref="C27:G27"/>
    <mergeCell ref="H27:L27"/>
    <mergeCell ref="N27:N28"/>
    <mergeCell ref="C19:G19"/>
    <mergeCell ref="A8:N8"/>
  </mergeCells>
  <phoneticPr fontId="1" type="noConversion"/>
  <pageMargins left="0.19685039370078741" right="0" top="0.78740157480314965" bottom="0.19685039370078741" header="0.15748031496062992" footer="0.1574803149606299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4</vt:i4>
      </vt:variant>
    </vt:vector>
  </HeadingPairs>
  <TitlesOfParts>
    <vt:vector size="8" baseType="lpstr">
      <vt:lpstr>Зміни_5_03_2026</vt:lpstr>
      <vt:lpstr>Зміни_4_12_2025</vt:lpstr>
      <vt:lpstr>Зміни_3_10_2025</vt:lpstr>
      <vt:lpstr>Лист </vt:lpstr>
      <vt:lpstr>Зміни_3_10_2025!Область_друку</vt:lpstr>
      <vt:lpstr>Зміни_4_12_2025!Область_друку</vt:lpstr>
      <vt:lpstr>Зміни_5_03_2026!Область_друку</vt:lpstr>
      <vt:lpstr>'Лист '!Область_друку</vt:lpstr>
    </vt:vector>
  </TitlesOfParts>
  <Company>ДОМ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ИГОРЬ</dc:creator>
  <cp:lastModifiedBy>User</cp:lastModifiedBy>
  <cp:lastPrinted>2026-03-05T06:56:37Z</cp:lastPrinted>
  <dcterms:created xsi:type="dcterms:W3CDTF">2012-09-03T05:49:41Z</dcterms:created>
  <dcterms:modified xsi:type="dcterms:W3CDTF">2026-03-05T06:57:05Z</dcterms:modified>
</cp:coreProperties>
</file>