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Бухгалтер\Програми\ПРОГРАМИ __2025_2027\Програма енергоефективності 2025_2027\Зміни в 2026 році\5_03_2026_зміни _енергоефективності_25_27_\Сесія\"/>
    </mc:Choice>
  </mc:AlternateContent>
  <xr:revisionPtr revIDLastSave="0" documentId="13_ncr:1_{8C1AB8A7-A81C-4925-9AAB-9ED5612B4F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2" sheetId="2" r:id="rId1"/>
    <sheet name="Додаток 1" sheetId="4" r:id="rId2"/>
  </sheets>
  <definedNames>
    <definedName name="_xlnm.Print_Area" localSheetId="0">'Додаток 2'!$A$1:$K$97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8" i="2" l="1"/>
  <c r="H69" i="2" l="1"/>
  <c r="O18" i="2" s="1"/>
  <c r="G57" i="2"/>
  <c r="G18" i="2"/>
  <c r="P18" i="2"/>
  <c r="F73" i="2"/>
  <c r="I32" i="4"/>
  <c r="F31" i="4"/>
  <c r="G31" i="4" s="1"/>
  <c r="G72" i="2" s="1"/>
  <c r="G69" i="2" l="1"/>
  <c r="N18" i="2" s="1"/>
  <c r="F72" i="2"/>
  <c r="F69" i="2" s="1"/>
  <c r="M18" i="2" s="1"/>
  <c r="G85" i="2"/>
  <c r="G89" i="2" s="1"/>
  <c r="F27" i="4"/>
  <c r="G21" i="2" l="1"/>
  <c r="G25" i="2" s="1"/>
  <c r="G30" i="2"/>
  <c r="G34" i="2" s="1"/>
  <c r="G48" i="2"/>
  <c r="G52" i="2" s="1"/>
  <c r="C83" i="2" l="1"/>
  <c r="F35" i="4"/>
  <c r="G35" i="4"/>
  <c r="H35" i="4"/>
  <c r="F34" i="4" l="1"/>
  <c r="I33" i="4"/>
  <c r="F79" i="2" l="1"/>
  <c r="C70" i="2"/>
  <c r="I31" i="4"/>
  <c r="I35" i="4" s="1"/>
  <c r="G60" i="2"/>
  <c r="H60" i="2"/>
  <c r="H57" i="2" s="1"/>
  <c r="F60" i="2"/>
  <c r="F64" i="2" s="1"/>
  <c r="C58" i="2"/>
  <c r="I27" i="4"/>
  <c r="G6" i="2"/>
  <c r="H6" i="2"/>
  <c r="F6" i="2"/>
  <c r="F24" i="4"/>
  <c r="F25" i="4" s="1"/>
  <c r="G24" i="4"/>
  <c r="G25" i="4" s="1"/>
  <c r="H24" i="4"/>
  <c r="H25" i="4" s="1"/>
  <c r="G18" i="4"/>
  <c r="G17" i="4" s="1"/>
  <c r="H18" i="4"/>
  <c r="H17" i="4" s="1"/>
  <c r="I18" i="4"/>
  <c r="I17" i="4" s="1"/>
  <c r="F18" i="4"/>
  <c r="F17" i="4" s="1"/>
  <c r="F57" i="2" l="1"/>
  <c r="C46" i="2"/>
  <c r="G39" i="2"/>
  <c r="G43" i="2" s="1"/>
  <c r="C37" i="2"/>
  <c r="C28" i="2"/>
  <c r="H18" i="2" l="1"/>
  <c r="F18" i="2"/>
  <c r="C19" i="2" l="1"/>
  <c r="I21" i="4"/>
  <c r="I20" i="4"/>
  <c r="J17" i="4" l="1"/>
  <c r="J18" i="4" l="1"/>
  <c r="H64" i="2" l="1"/>
  <c r="I28" i="4" l="1"/>
  <c r="H28" i="4"/>
  <c r="G28" i="4"/>
  <c r="F28" i="4"/>
  <c r="H29" i="4" l="1"/>
  <c r="H14" i="4" s="1"/>
  <c r="H13" i="4" s="1"/>
  <c r="F29" i="4"/>
  <c r="G29" i="4"/>
  <c r="G14" i="4" s="1"/>
  <c r="G13" i="4" s="1"/>
  <c r="I29" i="4"/>
  <c r="G64" i="2"/>
  <c r="F14" i="4" l="1"/>
  <c r="F13" i="4" s="1"/>
  <c r="I13" i="4" s="1"/>
  <c r="I22" i="4"/>
  <c r="I23" i="4"/>
  <c r="I24" i="4" l="1"/>
  <c r="I25" i="4" l="1"/>
  <c r="I14" i="4" s="1"/>
  <c r="H34" i="4"/>
  <c r="G34" i="4"/>
  <c r="I34" i="4" l="1"/>
</calcChain>
</file>

<file path=xl/sharedStrings.xml><?xml version="1.0" encoding="utf-8"?>
<sst xmlns="http://schemas.openxmlformats.org/spreadsheetml/2006/main" count="231" uniqueCount="107">
  <si>
    <t>Придбання світлодіодних світильників для мереж зовнішнього освітлення</t>
  </si>
  <si>
    <t>до Програми</t>
  </si>
  <si>
    <t>на період з 2015 по 2020 роки</t>
  </si>
  <si>
    <t>од.</t>
  </si>
  <si>
    <t>енергоефективності</t>
  </si>
  <si>
    <t>Одиниця виміру</t>
  </si>
  <si>
    <t xml:space="preserve">місцевий бюджет </t>
  </si>
  <si>
    <t>Всього</t>
  </si>
  <si>
    <t>Джерело фінансу-             вання</t>
  </si>
  <si>
    <t>місцевий бюджет</t>
  </si>
  <si>
    <t>№ з/п</t>
  </si>
  <si>
    <t>Заходи</t>
  </si>
  <si>
    <t>Показники</t>
  </si>
  <si>
    <t>Джерело інформації</t>
  </si>
  <si>
    <t>Загальний обсяг видатків на виконання заходів</t>
  </si>
  <si>
    <t>тис. грн.</t>
  </si>
  <si>
    <t>1.1</t>
  </si>
  <si>
    <t>Показники затрат:</t>
  </si>
  <si>
    <t>Показники продукту:</t>
  </si>
  <si>
    <t>Показники ефективності:</t>
  </si>
  <si>
    <t>розрахункові дані</t>
  </si>
  <si>
    <t>Показники якості:</t>
  </si>
  <si>
    <t>прогнозні дані</t>
  </si>
  <si>
    <t>%</t>
  </si>
  <si>
    <t>І. Теплове господарство</t>
  </si>
  <si>
    <t xml:space="preserve">Забезпечення якісним рівнем послуг з теплопостачання </t>
  </si>
  <si>
    <t>Забезпечення належної та безперебійної роботи водопровідно-каналізаційного господарства</t>
  </si>
  <si>
    <t>2.1</t>
  </si>
  <si>
    <t>Забезпечення належної та безперебійної роботи каналізаційного господарства</t>
  </si>
  <si>
    <t>комерційні пропозиції</t>
  </si>
  <si>
    <t>Економія електричної енергії</t>
  </si>
  <si>
    <t>обсяг видатків, пов'язаний з придбанням світлодіодних світильників для мереж зовнішнього освітлення</t>
  </si>
  <si>
    <t>загальна кількість світлодіодних світильників, що потрібно придбати</t>
  </si>
  <si>
    <t xml:space="preserve">середня сума витрат на придбання 1 світлодіодного світильника </t>
  </si>
  <si>
    <t>3.1</t>
  </si>
  <si>
    <t>рівень забезпечення підприємств житлово-комунального  господарства технічним та спеціальним обладнанням, відповідно до запланованого</t>
  </si>
  <si>
    <t xml:space="preserve">рівень забезпечення встановлення світлодіодних світильників на мережах зовнішнього освітлення  відповідно до потреби </t>
  </si>
  <si>
    <t xml:space="preserve">   </t>
  </si>
  <si>
    <t>Перелік заходів Програми</t>
  </si>
  <si>
    <t>Термін виконання заходу</t>
  </si>
  <si>
    <t>Виконавці</t>
  </si>
  <si>
    <t>Орієнтовні обсяги фінансування (вартість), тис.грн,  у тому числі</t>
  </si>
  <si>
    <t>2025 рік</t>
  </si>
  <si>
    <t>2026 рік</t>
  </si>
  <si>
    <t>2027 рік</t>
  </si>
  <si>
    <t>За роками</t>
  </si>
  <si>
    <t>Очікуваний результат</t>
  </si>
  <si>
    <t xml:space="preserve">Всього в т.ч.: </t>
  </si>
  <si>
    <t xml:space="preserve">Всього в т.ч: </t>
  </si>
  <si>
    <t>Додаток 2</t>
  </si>
  <si>
    <t>ЗАВДАННЯ І ЗАХОДИ РЕАЛІЗАЦІЇ ПРОГРАМИ</t>
  </si>
  <si>
    <t>ПОКАЗНИКИ РЕЗУЛЬТАТИВНОСТІ ПРОГРАМИ</t>
  </si>
  <si>
    <t>2025</t>
  </si>
  <si>
    <t>2026</t>
  </si>
  <si>
    <t>2027</t>
  </si>
  <si>
    <t>тис. грн</t>
  </si>
  <si>
    <t xml:space="preserve">обсяг видатків, пов'язаний з придбанням частотного перетворювача </t>
  </si>
  <si>
    <t>кількість частотних перетворювачів, що потрібно придбати</t>
  </si>
  <si>
    <t>тис. грн/од.</t>
  </si>
  <si>
    <t xml:space="preserve">середня сума витрат на придбання частотного перетворювача </t>
  </si>
  <si>
    <t xml:space="preserve">середня сума витрат на придбання 1 частотного перетворювача </t>
  </si>
  <si>
    <t>тис. грн/од</t>
  </si>
  <si>
    <t>тис.грн/од.</t>
  </si>
  <si>
    <t xml:space="preserve">Придбання частотного перетворювача потужністю 132 кВт для установки на КНС № 1 </t>
  </si>
  <si>
    <t>Придбання частотного перетворювача потужністю 220 кВт для установки на КНС № 1</t>
  </si>
  <si>
    <t>Придбання частотного перетворювача потужністю 30 кВт для установки на ВНС</t>
  </si>
  <si>
    <t>Придбання частотного перетворювача потужністю 45 кВт для установки на ВНС</t>
  </si>
  <si>
    <t>2025-2027</t>
  </si>
  <si>
    <t>розрахунок</t>
  </si>
  <si>
    <t>І. Водопостачання та водовідведення</t>
  </si>
  <si>
    <t>ІІ. Мережі зовнішнього освітлення</t>
  </si>
  <si>
    <t xml:space="preserve">Місцевий бюджет </t>
  </si>
  <si>
    <t>РАЗОМ ЗА ПРОГРАМОЮ</t>
  </si>
  <si>
    <t>Додаток 1</t>
  </si>
  <si>
    <t>Зменшення споживання електроенергії</t>
  </si>
  <si>
    <t>Зменшення споживання електроенергії,  збереження енергоресурсів</t>
  </si>
  <si>
    <t>ІІІ. Бюджетна сфера</t>
  </si>
  <si>
    <t>Економія бюджетних коштів закладів охорони здоров'я</t>
  </si>
  <si>
    <t>1.2</t>
  </si>
  <si>
    <t>1.3</t>
  </si>
  <si>
    <t>1.4</t>
  </si>
  <si>
    <t>проєктні роботи, що планується виконати</t>
  </si>
  <si>
    <t xml:space="preserve">середня сума витрат на виконання проєктних робіт </t>
  </si>
  <si>
    <t>тис.грн/ од.</t>
  </si>
  <si>
    <t>рівень готовності  проєктних робіт</t>
  </si>
  <si>
    <t>УКБ ПМР</t>
  </si>
  <si>
    <t>3.2</t>
  </si>
  <si>
    <t>обсяг видатків, пов'язаних з виконанням проєктних робіт з капітального ремонту</t>
  </si>
  <si>
    <t>кошторис</t>
  </si>
  <si>
    <t>Зменшення витрат теплової енергії, необхідної для обогріву приміщень; забезпечення комфортних умов для тренування спортсменів</t>
  </si>
  <si>
    <t>Зменшення витрат теплової енергії закладів спортивної інфраструктури</t>
  </si>
  <si>
    <t>УЖКГ ПМР/КП       "Южводоканал"</t>
  </si>
  <si>
    <t>УЖКГ ПМР/КП       "Екосервіс"</t>
  </si>
  <si>
    <t>Проєктні роботи: "Капітальний ремонт фасаду з утеплення стін та відмостки групи нежитлових приміщень № 1, за адресою: Одеська область, Одеський район, м. Південне, вул. Будівельників, 7/3"</t>
  </si>
  <si>
    <t>акт обстеження</t>
  </si>
  <si>
    <t xml:space="preserve">Проєктні роботи </t>
  </si>
  <si>
    <t>2025-2026</t>
  </si>
  <si>
    <t>Реконструкція електричних мереж з встановленням сонячної станції на покрівлі КНП "Південнівська міська лікарня" Південнівської міської ради за адресою: Одеська область, Одеський район, м. Південне, вул. Хіміків, 1 у т.ч.:</t>
  </si>
  <si>
    <t>обсяг видатків, пов'язаний з реконструкцією електричних мереж у т.ч.:</t>
  </si>
  <si>
    <t>проєктні роботи</t>
  </si>
  <si>
    <t>рівень готовності об'єкту реконструкції</t>
  </si>
  <si>
    <t>кількість фотоелектричних панелей, що підлягають встановленню</t>
  </si>
  <si>
    <t>середня сума витрат на встановлення фотоелектричних панелей</t>
  </si>
  <si>
    <t xml:space="preserve">   Віра ОСАДЧУК</t>
  </si>
  <si>
    <t xml:space="preserve">Виконавець: Заступник начальника управління - начальник ФЕВ  УЖКГ ПМР                                                 </t>
  </si>
  <si>
    <t xml:space="preserve">Виконавець: Заступник начальника управління - начальник ФЕВ  УЖКГ ПМР                                                                            </t>
  </si>
  <si>
    <t xml:space="preserve">  Віра ОСАДЧУК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</si>
</sst>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1"/>
      <name val="Arial Cyr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184">
    <xf numFmtId="0" fontId="0" fillId="0" borderId="0" xfId="0"/>
    <xf numFmtId="0" fontId="2" fillId="0" borderId="0" xfId="6" applyFont="1" applyAlignment="1">
      <alignment vertical="top" wrapText="1"/>
    </xf>
    <xf numFmtId="0" fontId="2" fillId="0" borderId="0" xfId="6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6" applyFont="1"/>
    <xf numFmtId="0" fontId="9" fillId="0" borderId="0" xfId="6" applyFont="1"/>
    <xf numFmtId="0" fontId="2" fillId="0" borderId="0" xfId="6" applyFont="1" applyAlignment="1">
      <alignment horizontal="center"/>
    </xf>
    <xf numFmtId="0" fontId="7" fillId="0" borderId="0" xfId="6" applyFont="1" applyAlignment="1">
      <alignment horizontal="center"/>
    </xf>
    <xf numFmtId="0" fontId="4" fillId="0" borderId="0" xfId="0" applyFont="1" applyAlignment="1">
      <alignment horizontal="center" vertical="top"/>
    </xf>
    <xf numFmtId="164" fontId="0" fillId="0" borderId="0" xfId="0" applyNumberFormat="1"/>
    <xf numFmtId="0" fontId="7" fillId="0" borderId="0" xfId="6" applyFont="1" applyAlignment="1">
      <alignment horizontal="center" vertical="center" wrapText="1"/>
    </xf>
    <xf numFmtId="0" fontId="7" fillId="0" borderId="0" xfId="6" applyFont="1" applyAlignment="1">
      <alignment horizontal="left" vertical="center" wrapText="1"/>
    </xf>
    <xf numFmtId="0" fontId="4" fillId="0" borderId="0" xfId="0" applyFont="1"/>
    <xf numFmtId="0" fontId="2" fillId="0" borderId="0" xfId="6" applyFont="1" applyAlignment="1">
      <alignment horizontal="left" vertical="center" wrapText="1"/>
    </xf>
    <xf numFmtId="0" fontId="6" fillId="0" borderId="0" xfId="0" applyFont="1"/>
    <xf numFmtId="0" fontId="10" fillId="0" borderId="1" xfId="0" applyFont="1" applyFill="1" applyBorder="1" applyAlignment="1">
      <alignment horizontal="center" vertical="center"/>
    </xf>
    <xf numFmtId="0" fontId="12" fillId="0" borderId="6" xfId="6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5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6" xfId="5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4" borderId="6" xfId="6" applyFont="1" applyFill="1" applyBorder="1" applyAlignment="1">
      <alignment horizontal="center" vertical="center" wrapText="1"/>
    </xf>
    <xf numFmtId="0" fontId="2" fillId="0" borderId="0" xfId="6" applyFont="1" applyAlignment="1">
      <alignment horizontal="left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7" fillId="0" borderId="3" xfId="6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6" xfId="6" applyFont="1" applyFill="1" applyBorder="1" applyAlignment="1">
      <alignment horizontal="left" vertical="center" wrapText="1"/>
    </xf>
    <xf numFmtId="164" fontId="4" fillId="4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top"/>
    </xf>
    <xf numFmtId="164" fontId="0" fillId="4" borderId="0" xfId="0" applyNumberFormat="1" applyFill="1"/>
    <xf numFmtId="0" fontId="7" fillId="4" borderId="2" xfId="6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horizontal="left" vertical="center" wrapText="1"/>
    </xf>
    <xf numFmtId="0" fontId="7" fillId="4" borderId="1" xfId="6" applyFont="1" applyFill="1" applyBorder="1" applyAlignment="1">
      <alignment horizontal="center" vertical="center" wrapText="1"/>
    </xf>
    <xf numFmtId="0" fontId="7" fillId="4" borderId="3" xfId="6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/>
    </xf>
    <xf numFmtId="0" fontId="7" fillId="4" borderId="8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7" fillId="4" borderId="9" xfId="6" applyFont="1" applyFill="1" applyBorder="1" applyAlignment="1">
      <alignment horizontal="center" vertical="center"/>
    </xf>
    <xf numFmtId="0" fontId="14" fillId="0" borderId="6" xfId="6" applyFont="1" applyFill="1" applyBorder="1" applyAlignment="1">
      <alignment horizontal="center" vertical="center" wrapText="1"/>
    </xf>
    <xf numFmtId="164" fontId="14" fillId="0" borderId="6" xfId="6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 applyFill="1"/>
    <xf numFmtId="0" fontId="7" fillId="0" borderId="1" xfId="6" applyFont="1" applyFill="1" applyBorder="1" applyAlignment="1">
      <alignment vertical="center" wrapText="1"/>
    </xf>
    <xf numFmtId="164" fontId="7" fillId="0" borderId="1" xfId="6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6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7" fillId="0" borderId="0" xfId="6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4" fillId="0" borderId="0" xfId="0" applyFont="1" applyAlignment="1"/>
    <xf numFmtId="0" fontId="4" fillId="0" borderId="0" xfId="0" applyFont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2" fillId="0" borderId="0" xfId="6" applyFont="1" applyAlignment="1">
      <alignment horizontal="left" wrapText="1"/>
    </xf>
    <xf numFmtId="0" fontId="4" fillId="0" borderId="12" xfId="0" applyFont="1" applyBorder="1" applyAlignment="1">
      <alignment horizontal="center"/>
    </xf>
    <xf numFmtId="0" fontId="7" fillId="4" borderId="2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6" borderId="2" xfId="6" applyFont="1" applyFill="1" applyBorder="1" applyAlignment="1">
      <alignment horizontal="center" vertical="center" wrapText="1"/>
    </xf>
    <xf numFmtId="0" fontId="7" fillId="6" borderId="4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7" fillId="5" borderId="2" xfId="6" applyFont="1" applyFill="1" applyBorder="1" applyAlignment="1">
      <alignment horizontal="center" vertical="center" wrapText="1"/>
    </xf>
    <xf numFmtId="0" fontId="7" fillId="5" borderId="4" xfId="6" applyFont="1" applyFill="1" applyBorder="1" applyAlignment="1">
      <alignment horizontal="center" vertical="center" wrapText="1"/>
    </xf>
    <xf numFmtId="0" fontId="7" fillId="5" borderId="3" xfId="6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0" borderId="0" xfId="6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0" fontId="2" fillId="0" borderId="5" xfId="6" applyFont="1" applyFill="1" applyBorder="1" applyAlignment="1">
      <alignment horizontal="center" vertical="center" wrapText="1"/>
    </xf>
    <xf numFmtId="0" fontId="2" fillId="0" borderId="6" xfId="6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left" vertical="center" wrapText="1"/>
    </xf>
    <xf numFmtId="164" fontId="15" fillId="0" borderId="6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2" fillId="0" borderId="0" xfId="6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6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6" applyFont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6" borderId="1" xfId="6" applyFont="1" applyFill="1" applyBorder="1" applyAlignment="1">
      <alignment horizontal="center" vertical="center" wrapText="1"/>
    </xf>
    <xf numFmtId="0" fontId="7" fillId="0" borderId="5" xfId="6" applyFont="1" applyFill="1" applyBorder="1" applyAlignment="1">
      <alignment horizontal="center" vertical="center" wrapText="1"/>
    </xf>
    <xf numFmtId="0" fontId="7" fillId="0" borderId="7" xfId="6" applyFont="1" applyFill="1" applyBorder="1" applyAlignment="1">
      <alignment horizontal="center" vertical="center" wrapText="1"/>
    </xf>
    <xf numFmtId="0" fontId="7" fillId="0" borderId="6" xfId="6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4" fillId="0" borderId="5" xfId="6" applyFont="1" applyFill="1" applyBorder="1" applyAlignment="1">
      <alignment horizontal="center" vertical="center" wrapText="1"/>
    </xf>
    <xf numFmtId="0" fontId="14" fillId="0" borderId="6" xfId="6" applyFont="1" applyFill="1" applyBorder="1" applyAlignment="1">
      <alignment horizontal="center" vertical="center" wrapText="1"/>
    </xf>
    <xf numFmtId="0" fontId="12" fillId="0" borderId="5" xfId="6" applyFont="1" applyFill="1" applyBorder="1" applyAlignment="1">
      <alignment horizontal="center" vertical="center" wrapText="1"/>
    </xf>
    <xf numFmtId="0" fontId="12" fillId="0" borderId="6" xfId="6" applyFont="1" applyFill="1" applyBorder="1" applyAlignment="1">
      <alignment horizontal="center" vertical="center" wrapText="1"/>
    </xf>
  </cellXfs>
  <cellStyles count="7">
    <cellStyle name="Excel Built-in Excel Built-in Excel Built-in Excel Built-in Excel Built-in Excel Built-in Excel Built-in Excel Built-in Excel Built-in Excel Built-in Excel Built-in Обычный 2" xfId="1" xr:uid="{00000000-0005-0000-0000-000000000000}"/>
    <cellStyle name="Excel Built-in Excel Built-in Excel Built-in Excel Built-in Excel Built-in Excel Built-in Excel Built-in Excel Built-in Excel Built-in Excel Built-in Обычный 2" xfId="2" xr:uid="{00000000-0005-0000-0000-000001000000}"/>
    <cellStyle name="Excel Built-in Excel Built-in Excel Built-in Excel Built-in Excel Built-in Excel Built-in Excel Built-in TableStyleLight1" xfId="3" xr:uid="{00000000-0005-0000-0000-000002000000}"/>
    <cellStyle name="Excel Built-in Excel Built-in Excel Built-in TableStyleLight1" xfId="4" xr:uid="{00000000-0005-0000-0000-000003000000}"/>
    <cellStyle name="TableStyleLight1" xfId="5" xr:uid="{00000000-0005-0000-0000-000004000000}"/>
    <cellStyle name="Звичайний" xfId="0" builtinId="0"/>
    <cellStyle name="Обычный 2" xfId="6" xr:uid="{00000000-0005-0000-0000-000006000000}"/>
  </cellStyles>
  <dxfs count="0"/>
  <tableStyles count="0" defaultTableStyle="TableStyleMedium9" defaultPivotStyle="PivotStyleLight16"/>
  <colors>
    <mruColors>
      <color rgb="FFB2F3FE"/>
      <color rgb="FF00FF00"/>
      <color rgb="FFA8F698"/>
      <color rgb="FF93FB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5"/>
  <sheetViews>
    <sheetView tabSelected="1" view="pageBreakPreview" topLeftCell="A75" zoomScale="106" zoomScaleNormal="100" zoomScaleSheetLayoutView="106" workbookViewId="0">
      <selection activeCell="B95" sqref="B95:C95"/>
    </sheetView>
  </sheetViews>
  <sheetFormatPr defaultRowHeight="15" x14ac:dyDescent="0.25"/>
  <cols>
    <col min="1" max="1" width="4.85546875" customWidth="1"/>
    <col min="2" max="2" width="16.28515625" customWidth="1"/>
    <col min="3" max="3" width="56" customWidth="1"/>
    <col min="4" max="4" width="16.85546875" customWidth="1"/>
    <col min="5" max="8" width="12.42578125" customWidth="1"/>
    <col min="13" max="13" width="9.5703125" bestFit="1" customWidth="1"/>
  </cols>
  <sheetData>
    <row r="1" spans="1:8" ht="17.25" customHeight="1" x14ac:dyDescent="0.25">
      <c r="G1" s="141" t="s">
        <v>49</v>
      </c>
      <c r="H1" s="141"/>
    </row>
    <row r="2" spans="1:8" x14ac:dyDescent="0.25">
      <c r="A2" s="124" t="s">
        <v>51</v>
      </c>
      <c r="B2" s="124"/>
      <c r="C2" s="124"/>
      <c r="D2" s="124"/>
      <c r="E2" s="124"/>
      <c r="F2" s="124"/>
      <c r="G2" s="124"/>
      <c r="H2" s="124"/>
    </row>
    <row r="3" spans="1:8" ht="2.25" customHeight="1" x14ac:dyDescent="0.25">
      <c r="A3" s="124"/>
      <c r="B3" s="124"/>
      <c r="C3" s="124"/>
      <c r="D3" s="124"/>
      <c r="E3" s="124"/>
      <c r="F3" s="124"/>
      <c r="G3" s="124"/>
      <c r="H3" s="124"/>
    </row>
    <row r="4" spans="1:8" s="38" customFormat="1" ht="30" x14ac:dyDescent="0.25">
      <c r="A4" s="50" t="s">
        <v>10</v>
      </c>
      <c r="B4" s="50" t="s">
        <v>11</v>
      </c>
      <c r="C4" s="50" t="s">
        <v>12</v>
      </c>
      <c r="D4" s="51" t="s">
        <v>13</v>
      </c>
      <c r="E4" s="51" t="s">
        <v>5</v>
      </c>
      <c r="F4" s="52" t="s">
        <v>52</v>
      </c>
      <c r="G4" s="52" t="s">
        <v>53</v>
      </c>
      <c r="H4" s="52" t="s">
        <v>54</v>
      </c>
    </row>
    <row r="5" spans="1:8" s="60" customFormat="1" ht="16.149999999999999" hidden="1" customHeight="1" x14ac:dyDescent="0.25">
      <c r="A5" s="127" t="s">
        <v>24</v>
      </c>
      <c r="B5" s="127"/>
      <c r="C5" s="127"/>
      <c r="D5" s="127"/>
      <c r="E5" s="127"/>
      <c r="F5" s="127"/>
      <c r="G5" s="127"/>
      <c r="H5" s="127"/>
    </row>
    <row r="6" spans="1:8" s="60" customFormat="1" ht="19.899999999999999" hidden="1" customHeight="1" x14ac:dyDescent="0.25">
      <c r="A6" s="142" t="s">
        <v>14</v>
      </c>
      <c r="B6" s="143"/>
      <c r="C6" s="143"/>
      <c r="D6" s="144"/>
      <c r="E6" s="44" t="s">
        <v>55</v>
      </c>
      <c r="F6" s="78">
        <f>F9</f>
        <v>0</v>
      </c>
      <c r="G6" s="78">
        <f t="shared" ref="G6:H6" si="0">G9</f>
        <v>0</v>
      </c>
      <c r="H6" s="78">
        <f t="shared" si="0"/>
        <v>0</v>
      </c>
    </row>
    <row r="7" spans="1:8" ht="15.6" hidden="1" customHeight="1" x14ac:dyDescent="0.25">
      <c r="A7" s="112" t="s">
        <v>16</v>
      </c>
      <c r="B7" s="113" t="s">
        <v>25</v>
      </c>
      <c r="C7" s="126"/>
      <c r="D7" s="126"/>
      <c r="E7" s="126"/>
      <c r="F7" s="126"/>
      <c r="G7" s="126"/>
      <c r="H7" s="126"/>
    </row>
    <row r="8" spans="1:8" hidden="1" x14ac:dyDescent="0.25">
      <c r="A8" s="112"/>
      <c r="B8" s="113"/>
      <c r="C8" s="125" t="s">
        <v>17</v>
      </c>
      <c r="D8" s="125"/>
      <c r="E8" s="125"/>
      <c r="F8" s="125"/>
      <c r="G8" s="125"/>
      <c r="H8" s="125"/>
    </row>
    <row r="9" spans="1:8" ht="13.15" hidden="1" customHeight="1" x14ac:dyDescent="0.25">
      <c r="A9" s="112"/>
      <c r="B9" s="113"/>
      <c r="C9" s="18"/>
      <c r="D9" s="44"/>
      <c r="E9" s="19"/>
      <c r="F9" s="20"/>
      <c r="G9" s="22"/>
      <c r="H9" s="21"/>
    </row>
    <row r="10" spans="1:8" ht="17.25" hidden="1" customHeight="1" x14ac:dyDescent="0.25">
      <c r="A10" s="112"/>
      <c r="B10" s="113"/>
      <c r="C10" s="125" t="s">
        <v>18</v>
      </c>
      <c r="D10" s="125"/>
      <c r="E10" s="125"/>
      <c r="F10" s="125"/>
      <c r="G10" s="125"/>
      <c r="H10" s="125"/>
    </row>
    <row r="11" spans="1:8" ht="15.6" hidden="1" customHeight="1" x14ac:dyDescent="0.25">
      <c r="A11" s="112"/>
      <c r="B11" s="113"/>
      <c r="C11" s="18"/>
      <c r="D11" s="19"/>
      <c r="E11" s="19"/>
      <c r="F11" s="23"/>
      <c r="G11" s="21"/>
      <c r="H11" s="21"/>
    </row>
    <row r="12" spans="1:8" ht="17.25" hidden="1" customHeight="1" x14ac:dyDescent="0.25">
      <c r="A12" s="112"/>
      <c r="B12" s="113"/>
      <c r="C12" s="125" t="s">
        <v>19</v>
      </c>
      <c r="D12" s="125"/>
      <c r="E12" s="125"/>
      <c r="F12" s="125"/>
      <c r="G12" s="125"/>
      <c r="H12" s="125"/>
    </row>
    <row r="13" spans="1:8" ht="14.45" hidden="1" customHeight="1" x14ac:dyDescent="0.25">
      <c r="A13" s="112"/>
      <c r="B13" s="113"/>
      <c r="C13" s="18"/>
      <c r="D13" s="19"/>
      <c r="E13" s="19"/>
      <c r="F13" s="20"/>
      <c r="G13" s="22"/>
      <c r="H13" s="22"/>
    </row>
    <row r="14" spans="1:8" hidden="1" x14ac:dyDescent="0.25">
      <c r="A14" s="112"/>
      <c r="B14" s="113"/>
      <c r="C14" s="125" t="s">
        <v>21</v>
      </c>
      <c r="D14" s="125"/>
      <c r="E14" s="125"/>
      <c r="F14" s="125"/>
      <c r="G14" s="125"/>
      <c r="H14" s="125"/>
    </row>
    <row r="15" spans="1:8" ht="21" hidden="1" customHeight="1" x14ac:dyDescent="0.25">
      <c r="A15" s="112"/>
      <c r="B15" s="113"/>
      <c r="C15" s="18"/>
      <c r="D15" s="44"/>
      <c r="E15" s="19"/>
      <c r="F15" s="19"/>
      <c r="G15" s="24"/>
      <c r="H15" s="24"/>
    </row>
    <row r="16" spans="1:8" ht="15" customHeight="1" x14ac:dyDescent="0.25">
      <c r="A16" s="111" t="s">
        <v>69</v>
      </c>
      <c r="B16" s="111"/>
      <c r="C16" s="111"/>
      <c r="D16" s="111"/>
      <c r="E16" s="111"/>
      <c r="F16" s="111"/>
      <c r="G16" s="111"/>
      <c r="H16" s="111"/>
    </row>
    <row r="17" spans="1:16" s="38" customFormat="1" ht="15" customHeight="1" x14ac:dyDescent="0.25">
      <c r="A17" s="118" t="s">
        <v>14</v>
      </c>
      <c r="B17" s="119"/>
      <c r="C17" s="119"/>
      <c r="D17" s="119"/>
      <c r="E17" s="120"/>
      <c r="F17" s="59">
        <v>2025</v>
      </c>
      <c r="G17" s="59">
        <v>2026</v>
      </c>
      <c r="H17" s="59">
        <v>2027</v>
      </c>
    </row>
    <row r="18" spans="1:16" s="38" customFormat="1" ht="15.6" customHeight="1" x14ac:dyDescent="0.25">
      <c r="A18" s="121"/>
      <c r="B18" s="122"/>
      <c r="C18" s="122"/>
      <c r="D18" s="122"/>
      <c r="E18" s="123"/>
      <c r="F18" s="53">
        <f>F21+F30+F39+F48</f>
        <v>0</v>
      </c>
      <c r="G18" s="53">
        <f>G21+G30+G39+G48</f>
        <v>1355.299</v>
      </c>
      <c r="H18" s="53">
        <f t="shared" ref="H18" si="1">H21+H30+H39+H48</f>
        <v>0</v>
      </c>
      <c r="M18" s="80">
        <f>F18+F57+F69</f>
        <v>724.33899999999994</v>
      </c>
      <c r="N18" s="80">
        <f t="shared" ref="N18:P18" si="2">G18+G57+G69</f>
        <v>7415.6210000000001</v>
      </c>
      <c r="O18" s="80">
        <f t="shared" si="2"/>
        <v>721.5</v>
      </c>
      <c r="P18" s="80">
        <f t="shared" si="2"/>
        <v>0</v>
      </c>
    </row>
    <row r="19" spans="1:16" ht="16.899999999999999" customHeight="1" x14ac:dyDescent="0.25">
      <c r="A19" s="131" t="s">
        <v>16</v>
      </c>
      <c r="B19" s="134" t="s">
        <v>26</v>
      </c>
      <c r="C19" s="128" t="str">
        <f>'Додаток 1'!B20</f>
        <v xml:space="preserve">Придбання частотного перетворювача потужністю 132 кВт для установки на КНС № 1 </v>
      </c>
      <c r="D19" s="128"/>
      <c r="E19" s="128"/>
      <c r="F19" s="128"/>
      <c r="G19" s="128"/>
      <c r="H19" s="128"/>
    </row>
    <row r="20" spans="1:16" x14ac:dyDescent="0.25">
      <c r="A20" s="132"/>
      <c r="B20" s="135"/>
      <c r="C20" s="114" t="s">
        <v>17</v>
      </c>
      <c r="D20" s="114"/>
      <c r="E20" s="114"/>
      <c r="F20" s="114"/>
      <c r="G20" s="114"/>
      <c r="H20" s="114"/>
    </row>
    <row r="21" spans="1:16" ht="31.5" customHeight="1" x14ac:dyDescent="0.25">
      <c r="A21" s="132"/>
      <c r="B21" s="135"/>
      <c r="C21" s="35" t="s">
        <v>56</v>
      </c>
      <c r="D21" s="36" t="s">
        <v>29</v>
      </c>
      <c r="E21" s="36" t="s">
        <v>55</v>
      </c>
      <c r="F21" s="37"/>
      <c r="G21" s="37">
        <f>'Додаток 1'!G20</f>
        <v>359.99700000000001</v>
      </c>
      <c r="H21" s="37"/>
    </row>
    <row r="22" spans="1:16" s="38" customFormat="1" x14ac:dyDescent="0.25">
      <c r="A22" s="132"/>
      <c r="B22" s="135"/>
      <c r="C22" s="114" t="s">
        <v>18</v>
      </c>
      <c r="D22" s="114"/>
      <c r="E22" s="114"/>
      <c r="F22" s="114"/>
      <c r="G22" s="114"/>
      <c r="H22" s="114"/>
    </row>
    <row r="23" spans="1:16" s="38" customFormat="1" ht="27" customHeight="1" x14ac:dyDescent="0.25">
      <c r="A23" s="132"/>
      <c r="B23" s="135"/>
      <c r="C23" s="35" t="s">
        <v>57</v>
      </c>
      <c r="D23" s="98" t="s">
        <v>94</v>
      </c>
      <c r="E23" s="36" t="s">
        <v>3</v>
      </c>
      <c r="F23" s="39"/>
      <c r="G23" s="39">
        <v>1</v>
      </c>
      <c r="H23" s="40"/>
    </row>
    <row r="24" spans="1:16" ht="15" customHeight="1" x14ac:dyDescent="0.25">
      <c r="A24" s="132"/>
      <c r="B24" s="135"/>
      <c r="C24" s="114" t="s">
        <v>19</v>
      </c>
      <c r="D24" s="114"/>
      <c r="E24" s="114"/>
      <c r="F24" s="114"/>
      <c r="G24" s="114"/>
      <c r="H24" s="114"/>
    </row>
    <row r="25" spans="1:16" ht="34.5" customHeight="1" x14ac:dyDescent="0.25">
      <c r="A25" s="132"/>
      <c r="B25" s="135"/>
      <c r="C25" s="35" t="s">
        <v>59</v>
      </c>
      <c r="D25" s="36" t="s">
        <v>20</v>
      </c>
      <c r="E25" s="36" t="s">
        <v>58</v>
      </c>
      <c r="F25" s="41"/>
      <c r="G25" s="41">
        <f>G21/G23</f>
        <v>359.99700000000001</v>
      </c>
      <c r="H25" s="41"/>
    </row>
    <row r="26" spans="1:16" s="38" customFormat="1" ht="15" customHeight="1" x14ac:dyDescent="0.25">
      <c r="A26" s="132"/>
      <c r="B26" s="135"/>
      <c r="C26" s="114" t="s">
        <v>21</v>
      </c>
      <c r="D26" s="114"/>
      <c r="E26" s="114"/>
      <c r="F26" s="114"/>
      <c r="G26" s="114"/>
      <c r="H26" s="114"/>
    </row>
    <row r="27" spans="1:16" s="38" customFormat="1" ht="46.5" customHeight="1" x14ac:dyDescent="0.25">
      <c r="A27" s="133"/>
      <c r="B27" s="136"/>
      <c r="C27" s="35" t="s">
        <v>35</v>
      </c>
      <c r="D27" s="36" t="s">
        <v>22</v>
      </c>
      <c r="E27" s="36" t="s">
        <v>23</v>
      </c>
      <c r="F27" s="36"/>
      <c r="G27" s="98">
        <v>100</v>
      </c>
      <c r="H27" s="42"/>
    </row>
    <row r="28" spans="1:16" ht="17.45" customHeight="1" x14ac:dyDescent="0.25">
      <c r="A28" s="131" t="s">
        <v>78</v>
      </c>
      <c r="B28" s="134" t="s">
        <v>28</v>
      </c>
      <c r="C28" s="115" t="str">
        <f>'Додаток 1'!B21</f>
        <v>Придбання частотного перетворювача потужністю 220 кВт для установки на КНС № 1</v>
      </c>
      <c r="D28" s="116"/>
      <c r="E28" s="116"/>
      <c r="F28" s="116"/>
      <c r="G28" s="116"/>
      <c r="H28" s="117"/>
    </row>
    <row r="29" spans="1:16" s="38" customFormat="1" x14ac:dyDescent="0.25">
      <c r="A29" s="132"/>
      <c r="B29" s="135"/>
      <c r="C29" s="137" t="s">
        <v>17</v>
      </c>
      <c r="D29" s="138"/>
      <c r="E29" s="138"/>
      <c r="F29" s="138"/>
      <c r="G29" s="138"/>
      <c r="H29" s="139"/>
    </row>
    <row r="30" spans="1:16" s="38" customFormat="1" ht="30" x14ac:dyDescent="0.25">
      <c r="A30" s="132"/>
      <c r="B30" s="135"/>
      <c r="C30" s="35" t="s">
        <v>56</v>
      </c>
      <c r="D30" s="36" t="s">
        <v>29</v>
      </c>
      <c r="E30" s="36" t="s">
        <v>55</v>
      </c>
      <c r="F30" s="37"/>
      <c r="G30" s="37">
        <f>'Додаток 1'!G21</f>
        <v>512.745</v>
      </c>
      <c r="H30" s="37"/>
    </row>
    <row r="31" spans="1:16" s="38" customFormat="1" ht="15" customHeight="1" x14ac:dyDescent="0.25">
      <c r="A31" s="132"/>
      <c r="B31" s="135"/>
      <c r="C31" s="137" t="s">
        <v>18</v>
      </c>
      <c r="D31" s="138"/>
      <c r="E31" s="138"/>
      <c r="F31" s="138"/>
      <c r="G31" s="138"/>
      <c r="H31" s="139"/>
    </row>
    <row r="32" spans="1:16" s="38" customFormat="1" ht="31.5" customHeight="1" x14ac:dyDescent="0.25">
      <c r="A32" s="132"/>
      <c r="B32" s="135"/>
      <c r="C32" s="35" t="s">
        <v>57</v>
      </c>
      <c r="D32" s="98" t="s">
        <v>94</v>
      </c>
      <c r="E32" s="36" t="s">
        <v>3</v>
      </c>
      <c r="F32" s="39"/>
      <c r="G32" s="39">
        <v>1</v>
      </c>
      <c r="H32" s="39"/>
    </row>
    <row r="33" spans="1:8" s="38" customFormat="1" ht="15" customHeight="1" x14ac:dyDescent="0.25">
      <c r="A33" s="132"/>
      <c r="B33" s="135"/>
      <c r="C33" s="137" t="s">
        <v>19</v>
      </c>
      <c r="D33" s="138"/>
      <c r="E33" s="138"/>
      <c r="F33" s="138"/>
      <c r="G33" s="138"/>
      <c r="H33" s="139"/>
    </row>
    <row r="34" spans="1:8" ht="27.75" customHeight="1" x14ac:dyDescent="0.25">
      <c r="A34" s="132"/>
      <c r="B34" s="135"/>
      <c r="C34" s="35" t="s">
        <v>59</v>
      </c>
      <c r="D34" s="36" t="s">
        <v>20</v>
      </c>
      <c r="E34" s="36" t="s">
        <v>58</v>
      </c>
      <c r="F34" s="37"/>
      <c r="G34" s="37">
        <f>G30/G32</f>
        <v>512.745</v>
      </c>
      <c r="H34" s="37"/>
    </row>
    <row r="35" spans="1:8" s="38" customFormat="1" ht="15" customHeight="1" x14ac:dyDescent="0.25">
      <c r="A35" s="132"/>
      <c r="B35" s="135"/>
      <c r="C35" s="137" t="s">
        <v>21</v>
      </c>
      <c r="D35" s="138"/>
      <c r="E35" s="138"/>
      <c r="F35" s="138"/>
      <c r="G35" s="138"/>
      <c r="H35" s="139"/>
    </row>
    <row r="36" spans="1:8" s="38" customFormat="1" ht="45" customHeight="1" x14ac:dyDescent="0.25">
      <c r="A36" s="133"/>
      <c r="B36" s="136"/>
      <c r="C36" s="35" t="s">
        <v>35</v>
      </c>
      <c r="D36" s="36" t="s">
        <v>22</v>
      </c>
      <c r="E36" s="36" t="s">
        <v>23</v>
      </c>
      <c r="F36" s="36"/>
      <c r="G36" s="98">
        <v>100</v>
      </c>
      <c r="H36" s="36"/>
    </row>
    <row r="37" spans="1:8" ht="20.25" customHeight="1" x14ac:dyDescent="0.25">
      <c r="A37" s="112" t="s">
        <v>79</v>
      </c>
      <c r="B37" s="113" t="s">
        <v>28</v>
      </c>
      <c r="C37" s="128" t="str">
        <f>'Додаток 1'!B22</f>
        <v>Придбання частотного перетворювача потужністю 30 кВт для установки на ВНС</v>
      </c>
      <c r="D37" s="128"/>
      <c r="E37" s="128"/>
      <c r="F37" s="128"/>
      <c r="G37" s="128"/>
      <c r="H37" s="128"/>
    </row>
    <row r="38" spans="1:8" ht="15" customHeight="1" x14ac:dyDescent="0.25">
      <c r="A38" s="112"/>
      <c r="B38" s="113"/>
      <c r="C38" s="114" t="s">
        <v>17</v>
      </c>
      <c r="D38" s="114"/>
      <c r="E38" s="114"/>
      <c r="F38" s="114"/>
      <c r="G38" s="114"/>
      <c r="H38" s="114"/>
    </row>
    <row r="39" spans="1:8" ht="30" x14ac:dyDescent="0.25">
      <c r="A39" s="112"/>
      <c r="B39" s="113"/>
      <c r="C39" s="35" t="s">
        <v>59</v>
      </c>
      <c r="D39" s="36" t="s">
        <v>29</v>
      </c>
      <c r="E39" s="36" t="s">
        <v>55</v>
      </c>
      <c r="F39" s="37"/>
      <c r="G39" s="37">
        <f>'Додаток 1'!G22</f>
        <v>89.998999999999995</v>
      </c>
      <c r="H39" s="37"/>
    </row>
    <row r="40" spans="1:8" ht="15" customHeight="1" x14ac:dyDescent="0.25">
      <c r="A40" s="112"/>
      <c r="B40" s="113"/>
      <c r="C40" s="114" t="s">
        <v>18</v>
      </c>
      <c r="D40" s="114"/>
      <c r="E40" s="114"/>
      <c r="F40" s="114"/>
      <c r="G40" s="114"/>
      <c r="H40" s="114"/>
    </row>
    <row r="41" spans="1:8" ht="31.5" customHeight="1" x14ac:dyDescent="0.25">
      <c r="A41" s="112"/>
      <c r="B41" s="113"/>
      <c r="C41" s="35" t="s">
        <v>57</v>
      </c>
      <c r="D41" s="36" t="s">
        <v>94</v>
      </c>
      <c r="E41" s="36" t="s">
        <v>3</v>
      </c>
      <c r="F41" s="39"/>
      <c r="G41" s="39">
        <v>1</v>
      </c>
      <c r="H41" s="39"/>
    </row>
    <row r="42" spans="1:8" ht="15" customHeight="1" x14ac:dyDescent="0.25">
      <c r="A42" s="112"/>
      <c r="B42" s="113"/>
      <c r="C42" s="114" t="s">
        <v>19</v>
      </c>
      <c r="D42" s="114"/>
      <c r="E42" s="114"/>
      <c r="F42" s="114"/>
      <c r="G42" s="114"/>
      <c r="H42" s="114"/>
    </row>
    <row r="43" spans="1:8" ht="33.75" customHeight="1" x14ac:dyDescent="0.25">
      <c r="A43" s="112"/>
      <c r="B43" s="113"/>
      <c r="C43" s="35" t="s">
        <v>60</v>
      </c>
      <c r="D43" s="36" t="s">
        <v>20</v>
      </c>
      <c r="E43" s="36" t="s">
        <v>61</v>
      </c>
      <c r="F43" s="37"/>
      <c r="G43" s="37">
        <f>G39/G41</f>
        <v>89.998999999999995</v>
      </c>
      <c r="H43" s="37"/>
    </row>
    <row r="44" spans="1:8" x14ac:dyDescent="0.25">
      <c r="A44" s="112"/>
      <c r="B44" s="113"/>
      <c r="C44" s="114" t="s">
        <v>21</v>
      </c>
      <c r="D44" s="114"/>
      <c r="E44" s="114"/>
      <c r="F44" s="114"/>
      <c r="G44" s="114"/>
      <c r="H44" s="114"/>
    </row>
    <row r="45" spans="1:8" ht="48" customHeight="1" x14ac:dyDescent="0.25">
      <c r="A45" s="112"/>
      <c r="B45" s="113"/>
      <c r="C45" s="35" t="s">
        <v>35</v>
      </c>
      <c r="D45" s="36" t="s">
        <v>22</v>
      </c>
      <c r="E45" s="36" t="s">
        <v>23</v>
      </c>
      <c r="F45" s="36"/>
      <c r="G45" s="98">
        <v>100</v>
      </c>
      <c r="H45" s="36"/>
    </row>
    <row r="46" spans="1:8" ht="19.899999999999999" customHeight="1" x14ac:dyDescent="0.25">
      <c r="A46" s="131" t="s">
        <v>80</v>
      </c>
      <c r="B46" s="134" t="s">
        <v>26</v>
      </c>
      <c r="C46" s="128" t="str">
        <f>'Додаток 1'!B23</f>
        <v>Придбання частотного перетворювача потужністю 45 кВт для установки на ВНС</v>
      </c>
      <c r="D46" s="128"/>
      <c r="E46" s="128"/>
      <c r="F46" s="128"/>
      <c r="G46" s="128"/>
      <c r="H46" s="128"/>
    </row>
    <row r="47" spans="1:8" ht="16.5" customHeight="1" x14ac:dyDescent="0.25">
      <c r="A47" s="132"/>
      <c r="B47" s="135"/>
      <c r="C47" s="114" t="s">
        <v>17</v>
      </c>
      <c r="D47" s="114"/>
      <c r="E47" s="114"/>
      <c r="F47" s="114"/>
      <c r="G47" s="114"/>
      <c r="H47" s="114"/>
    </row>
    <row r="48" spans="1:8" ht="31.5" customHeight="1" x14ac:dyDescent="0.25">
      <c r="A48" s="132"/>
      <c r="B48" s="135"/>
      <c r="C48" s="35" t="s">
        <v>59</v>
      </c>
      <c r="D48" s="36" t="s">
        <v>29</v>
      </c>
      <c r="E48" s="36" t="s">
        <v>55</v>
      </c>
      <c r="F48" s="37"/>
      <c r="G48" s="37">
        <f>'Додаток 1'!G23</f>
        <v>392.55799999999999</v>
      </c>
      <c r="H48" s="40"/>
    </row>
    <row r="49" spans="1:8" ht="15" customHeight="1" x14ac:dyDescent="0.25">
      <c r="A49" s="132"/>
      <c r="B49" s="135"/>
      <c r="C49" s="114" t="s">
        <v>18</v>
      </c>
      <c r="D49" s="114"/>
      <c r="E49" s="114"/>
      <c r="F49" s="114"/>
      <c r="G49" s="114"/>
      <c r="H49" s="114"/>
    </row>
    <row r="50" spans="1:8" ht="30.75" customHeight="1" x14ac:dyDescent="0.25">
      <c r="A50" s="132"/>
      <c r="B50" s="135"/>
      <c r="C50" s="35" t="s">
        <v>57</v>
      </c>
      <c r="D50" s="36" t="s">
        <v>94</v>
      </c>
      <c r="E50" s="36" t="s">
        <v>3</v>
      </c>
      <c r="F50" s="39"/>
      <c r="G50" s="39">
        <v>3</v>
      </c>
      <c r="H50" s="40"/>
    </row>
    <row r="51" spans="1:8" ht="15" customHeight="1" x14ac:dyDescent="0.25">
      <c r="A51" s="132"/>
      <c r="B51" s="135"/>
      <c r="C51" s="114" t="s">
        <v>19</v>
      </c>
      <c r="D51" s="114"/>
      <c r="E51" s="114"/>
      <c r="F51" s="114"/>
      <c r="G51" s="114"/>
      <c r="H51" s="114"/>
    </row>
    <row r="52" spans="1:8" ht="30.75" customHeight="1" x14ac:dyDescent="0.25">
      <c r="A52" s="132"/>
      <c r="B52" s="135"/>
      <c r="C52" s="35" t="s">
        <v>60</v>
      </c>
      <c r="D52" s="36" t="s">
        <v>20</v>
      </c>
      <c r="E52" s="36" t="s">
        <v>62</v>
      </c>
      <c r="F52" s="37"/>
      <c r="G52" s="37">
        <f>G48/G50</f>
        <v>130.85266666666666</v>
      </c>
      <c r="H52" s="41"/>
    </row>
    <row r="53" spans="1:8" x14ac:dyDescent="0.25">
      <c r="A53" s="132"/>
      <c r="B53" s="135"/>
      <c r="C53" s="114" t="s">
        <v>21</v>
      </c>
      <c r="D53" s="114"/>
      <c r="E53" s="114"/>
      <c r="F53" s="114"/>
      <c r="G53" s="114"/>
      <c r="H53" s="114"/>
    </row>
    <row r="54" spans="1:8" ht="49.5" customHeight="1" x14ac:dyDescent="0.25">
      <c r="A54" s="133"/>
      <c r="B54" s="136"/>
      <c r="C54" s="35" t="s">
        <v>35</v>
      </c>
      <c r="D54" s="36" t="s">
        <v>22</v>
      </c>
      <c r="E54" s="36" t="s">
        <v>23</v>
      </c>
      <c r="F54" s="36"/>
      <c r="G54" s="98">
        <v>100</v>
      </c>
      <c r="H54" s="42"/>
    </row>
    <row r="55" spans="1:8" ht="18" customHeight="1" x14ac:dyDescent="0.25">
      <c r="A55" s="111" t="s">
        <v>70</v>
      </c>
      <c r="B55" s="111"/>
      <c r="C55" s="111"/>
      <c r="D55" s="111"/>
      <c r="E55" s="111"/>
      <c r="F55" s="111"/>
      <c r="G55" s="111"/>
      <c r="H55" s="111"/>
    </row>
    <row r="56" spans="1:8" s="38" customFormat="1" ht="17.25" customHeight="1" x14ac:dyDescent="0.25">
      <c r="A56" s="118" t="s">
        <v>14</v>
      </c>
      <c r="B56" s="119"/>
      <c r="C56" s="119"/>
      <c r="D56" s="119"/>
      <c r="E56" s="120"/>
      <c r="F56" s="59">
        <v>2025</v>
      </c>
      <c r="G56" s="59">
        <v>2026</v>
      </c>
      <c r="H56" s="59">
        <v>2027</v>
      </c>
    </row>
    <row r="57" spans="1:8" s="38" customFormat="1" ht="18" customHeight="1" x14ac:dyDescent="0.25">
      <c r="A57" s="121"/>
      <c r="B57" s="122"/>
      <c r="C57" s="122"/>
      <c r="D57" s="122"/>
      <c r="E57" s="123"/>
      <c r="F57" s="53">
        <f>F60</f>
        <v>555</v>
      </c>
      <c r="G57" s="53">
        <f>G60</f>
        <v>1389.7329999999999</v>
      </c>
      <c r="H57" s="53">
        <f t="shared" ref="H57" si="3">H60</f>
        <v>721.5</v>
      </c>
    </row>
    <row r="58" spans="1:8" ht="17.25" customHeight="1" x14ac:dyDescent="0.25">
      <c r="A58" s="112" t="s">
        <v>27</v>
      </c>
      <c r="B58" s="113" t="s">
        <v>30</v>
      </c>
      <c r="C58" s="128" t="str">
        <f>'Додаток 1'!B27</f>
        <v>Придбання світлодіодних світильників для мереж зовнішнього освітлення</v>
      </c>
      <c r="D58" s="128"/>
      <c r="E58" s="128"/>
      <c r="F58" s="128"/>
      <c r="G58" s="128"/>
      <c r="H58" s="128"/>
    </row>
    <row r="59" spans="1:8" s="38" customFormat="1" x14ac:dyDescent="0.25">
      <c r="A59" s="112"/>
      <c r="B59" s="113"/>
      <c r="C59" s="114" t="s">
        <v>17</v>
      </c>
      <c r="D59" s="114"/>
      <c r="E59" s="114"/>
      <c r="F59" s="114"/>
      <c r="G59" s="114"/>
      <c r="H59" s="114"/>
    </row>
    <row r="60" spans="1:8" s="38" customFormat="1" ht="32.25" customHeight="1" x14ac:dyDescent="0.25">
      <c r="A60" s="112"/>
      <c r="B60" s="113"/>
      <c r="C60" s="35" t="s">
        <v>31</v>
      </c>
      <c r="D60" s="36" t="s">
        <v>29</v>
      </c>
      <c r="E60" s="36" t="s">
        <v>15</v>
      </c>
      <c r="F60" s="37">
        <f>'Додаток 1'!F27</f>
        <v>555</v>
      </c>
      <c r="G60" s="37">
        <f>'Додаток 1'!G27</f>
        <v>1389.7329999999999</v>
      </c>
      <c r="H60" s="37">
        <f>'Додаток 1'!H27</f>
        <v>721.5</v>
      </c>
    </row>
    <row r="61" spans="1:8" s="38" customFormat="1" ht="15" customHeight="1" x14ac:dyDescent="0.25">
      <c r="A61" s="112"/>
      <c r="B61" s="113"/>
      <c r="C61" s="114" t="s">
        <v>18</v>
      </c>
      <c r="D61" s="114"/>
      <c r="E61" s="114"/>
      <c r="F61" s="114"/>
      <c r="G61" s="114"/>
      <c r="H61" s="114"/>
    </row>
    <row r="62" spans="1:8" s="38" customFormat="1" ht="32.25" customHeight="1" x14ac:dyDescent="0.25">
      <c r="A62" s="112"/>
      <c r="B62" s="113"/>
      <c r="C62" s="35" t="s">
        <v>32</v>
      </c>
      <c r="D62" s="36" t="s">
        <v>68</v>
      </c>
      <c r="E62" s="36" t="s">
        <v>3</v>
      </c>
      <c r="F62" s="39">
        <v>100</v>
      </c>
      <c r="G62" s="39">
        <v>160</v>
      </c>
      <c r="H62" s="39">
        <v>130</v>
      </c>
    </row>
    <row r="63" spans="1:8" s="38" customFormat="1" ht="15" customHeight="1" x14ac:dyDescent="0.25">
      <c r="A63" s="112"/>
      <c r="B63" s="113"/>
      <c r="C63" s="114" t="s">
        <v>19</v>
      </c>
      <c r="D63" s="114"/>
      <c r="E63" s="114"/>
      <c r="F63" s="114"/>
      <c r="G63" s="114"/>
      <c r="H63" s="114"/>
    </row>
    <row r="64" spans="1:8" s="38" customFormat="1" ht="33" customHeight="1" x14ac:dyDescent="0.25">
      <c r="A64" s="112"/>
      <c r="B64" s="113"/>
      <c r="C64" s="35" t="s">
        <v>33</v>
      </c>
      <c r="D64" s="36" t="s">
        <v>20</v>
      </c>
      <c r="E64" s="36" t="s">
        <v>62</v>
      </c>
      <c r="F64" s="37">
        <f>F60/F62</f>
        <v>5.55</v>
      </c>
      <c r="G64" s="37">
        <f>G60/G62</f>
        <v>8.6858312499999997</v>
      </c>
      <c r="H64" s="37">
        <f>H60/H62</f>
        <v>5.55</v>
      </c>
    </row>
    <row r="65" spans="1:8" s="38" customFormat="1" ht="17.25" customHeight="1" x14ac:dyDescent="0.25">
      <c r="A65" s="112"/>
      <c r="B65" s="113"/>
      <c r="C65" s="114" t="s">
        <v>21</v>
      </c>
      <c r="D65" s="114"/>
      <c r="E65" s="114"/>
      <c r="F65" s="114"/>
      <c r="G65" s="114"/>
      <c r="H65" s="114"/>
    </row>
    <row r="66" spans="1:8" s="38" customFormat="1" ht="46.5" customHeight="1" x14ac:dyDescent="0.25">
      <c r="A66" s="112"/>
      <c r="B66" s="113"/>
      <c r="C66" s="35" t="s">
        <v>36</v>
      </c>
      <c r="D66" s="36" t="s">
        <v>22</v>
      </c>
      <c r="E66" s="36" t="s">
        <v>23</v>
      </c>
      <c r="F66" s="36">
        <v>100</v>
      </c>
      <c r="G66" s="36">
        <v>100</v>
      </c>
      <c r="H66" s="36">
        <v>100</v>
      </c>
    </row>
    <row r="67" spans="1:8" s="38" customFormat="1" ht="16.899999999999999" customHeight="1" x14ac:dyDescent="0.25">
      <c r="A67" s="111" t="s">
        <v>76</v>
      </c>
      <c r="B67" s="111"/>
      <c r="C67" s="111"/>
      <c r="D67" s="111"/>
      <c r="E67" s="111"/>
      <c r="F67" s="111"/>
      <c r="G67" s="111"/>
      <c r="H67" s="111"/>
    </row>
    <row r="68" spans="1:8" s="38" customFormat="1" ht="16.899999999999999" customHeight="1" x14ac:dyDescent="0.25">
      <c r="A68" s="118" t="s">
        <v>14</v>
      </c>
      <c r="B68" s="119"/>
      <c r="C68" s="119"/>
      <c r="D68" s="119"/>
      <c r="E68" s="120"/>
      <c r="F68" s="59">
        <v>2025</v>
      </c>
      <c r="G68" s="59">
        <v>2026</v>
      </c>
      <c r="H68" s="59">
        <v>2027</v>
      </c>
    </row>
    <row r="69" spans="1:8" s="38" customFormat="1" ht="16.899999999999999" customHeight="1" x14ac:dyDescent="0.25">
      <c r="A69" s="121"/>
      <c r="B69" s="122"/>
      <c r="C69" s="122"/>
      <c r="D69" s="122"/>
      <c r="E69" s="123"/>
      <c r="F69" s="53">
        <f>F72+F85</f>
        <v>169.339</v>
      </c>
      <c r="G69" s="53">
        <f>G72+G85</f>
        <v>4670.5889999999999</v>
      </c>
      <c r="H69" s="53">
        <f>H72+H85</f>
        <v>0</v>
      </c>
    </row>
    <row r="70" spans="1:8" ht="35.25" customHeight="1" x14ac:dyDescent="0.25">
      <c r="A70" s="112" t="s">
        <v>34</v>
      </c>
      <c r="B70" s="129" t="s">
        <v>77</v>
      </c>
      <c r="C70" s="130" t="str">
        <f>'Додаток 1'!B31</f>
        <v>Реконструкція електричних мереж з встановленням сонячної станції на покрівлі КНП "Південнівська міська лікарня" Південнівської міської ради за адресою: Одеська область, Одеський район, м. Південне, вул. Хіміків, 1 у т.ч.:</v>
      </c>
      <c r="D70" s="130"/>
      <c r="E70" s="130"/>
      <c r="F70" s="130"/>
      <c r="G70" s="130"/>
      <c r="H70" s="130"/>
    </row>
    <row r="71" spans="1:8" s="38" customFormat="1" x14ac:dyDescent="0.25">
      <c r="A71" s="112"/>
      <c r="B71" s="129"/>
      <c r="C71" s="114" t="s">
        <v>17</v>
      </c>
      <c r="D71" s="114"/>
      <c r="E71" s="114"/>
      <c r="F71" s="114"/>
      <c r="G71" s="114"/>
      <c r="H71" s="114"/>
    </row>
    <row r="72" spans="1:8" s="38" customFormat="1" ht="30" x14ac:dyDescent="0.25">
      <c r="A72" s="112"/>
      <c r="B72" s="129"/>
      <c r="C72" s="108" t="s">
        <v>98</v>
      </c>
      <c r="D72" s="101" t="s">
        <v>88</v>
      </c>
      <c r="E72" s="101" t="s">
        <v>55</v>
      </c>
      <c r="F72" s="101">
        <f>'Додаток 1'!F31</f>
        <v>169.339</v>
      </c>
      <c r="G72" s="101">
        <f>'Додаток 1'!G31</f>
        <v>4420.857</v>
      </c>
      <c r="H72" s="100"/>
    </row>
    <row r="73" spans="1:8" ht="21" customHeight="1" x14ac:dyDescent="0.25">
      <c r="A73" s="112"/>
      <c r="B73" s="129"/>
      <c r="C73" s="104" t="s">
        <v>99</v>
      </c>
      <c r="D73" s="105" t="s">
        <v>88</v>
      </c>
      <c r="E73" s="105" t="s">
        <v>55</v>
      </c>
      <c r="F73" s="106">
        <f>'Додаток 1'!F32</f>
        <v>169.339</v>
      </c>
      <c r="G73" s="106"/>
      <c r="H73" s="39"/>
    </row>
    <row r="74" spans="1:8" s="38" customFormat="1" ht="18" customHeight="1" x14ac:dyDescent="0.25">
      <c r="A74" s="112"/>
      <c r="B74" s="129"/>
      <c r="C74" s="114" t="s">
        <v>18</v>
      </c>
      <c r="D74" s="114"/>
      <c r="E74" s="114"/>
      <c r="F74" s="114"/>
      <c r="G74" s="114"/>
      <c r="H74" s="114"/>
    </row>
    <row r="75" spans="1:8" s="38" customFormat="1" ht="29.25" customHeight="1" x14ac:dyDescent="0.25">
      <c r="A75" s="112"/>
      <c r="B75" s="129"/>
      <c r="C75" s="108" t="s">
        <v>101</v>
      </c>
      <c r="D75" s="101" t="s">
        <v>88</v>
      </c>
      <c r="E75" s="101" t="s">
        <v>3</v>
      </c>
      <c r="F75" s="100"/>
      <c r="G75" s="39">
        <v>180</v>
      </c>
      <c r="H75" s="100"/>
    </row>
    <row r="76" spans="1:8" s="38" customFormat="1" ht="21" customHeight="1" x14ac:dyDescent="0.25">
      <c r="A76" s="112"/>
      <c r="B76" s="129"/>
      <c r="C76" s="84" t="s">
        <v>81</v>
      </c>
      <c r="D76" s="101" t="s">
        <v>88</v>
      </c>
      <c r="E76" s="36" t="s">
        <v>3</v>
      </c>
      <c r="F76" s="39">
        <v>1</v>
      </c>
      <c r="G76" s="39"/>
      <c r="H76" s="39"/>
    </row>
    <row r="77" spans="1:8" s="38" customFormat="1" ht="15" customHeight="1" x14ac:dyDescent="0.25">
      <c r="A77" s="112"/>
      <c r="B77" s="129"/>
      <c r="C77" s="114" t="s">
        <v>19</v>
      </c>
      <c r="D77" s="114"/>
      <c r="E77" s="114"/>
      <c r="F77" s="114"/>
      <c r="G77" s="114"/>
      <c r="H77" s="114"/>
    </row>
    <row r="78" spans="1:8" s="38" customFormat="1" ht="32.25" customHeight="1" x14ac:dyDescent="0.25">
      <c r="A78" s="112"/>
      <c r="B78" s="129"/>
      <c r="C78" s="83" t="s">
        <v>102</v>
      </c>
      <c r="D78" s="99" t="s">
        <v>20</v>
      </c>
      <c r="E78" s="99" t="s">
        <v>83</v>
      </c>
      <c r="F78" s="100"/>
      <c r="G78" s="85">
        <f>G72/G75</f>
        <v>24.560316666666665</v>
      </c>
      <c r="H78" s="100"/>
    </row>
    <row r="79" spans="1:8" s="38" customFormat="1" ht="18" customHeight="1" x14ac:dyDescent="0.25">
      <c r="A79" s="112"/>
      <c r="B79" s="129"/>
      <c r="C79" s="83" t="s">
        <v>82</v>
      </c>
      <c r="D79" s="79" t="s">
        <v>20</v>
      </c>
      <c r="E79" s="79" t="s">
        <v>83</v>
      </c>
      <c r="F79" s="85">
        <f>F73/F76</f>
        <v>169.339</v>
      </c>
      <c r="G79" s="37"/>
      <c r="H79" s="37"/>
    </row>
    <row r="80" spans="1:8" s="38" customFormat="1" ht="18" customHeight="1" x14ac:dyDescent="0.25">
      <c r="A80" s="112"/>
      <c r="B80" s="129"/>
      <c r="C80" s="114" t="s">
        <v>21</v>
      </c>
      <c r="D80" s="114"/>
      <c r="E80" s="114"/>
      <c r="F80" s="114"/>
      <c r="G80" s="114"/>
      <c r="H80" s="114"/>
    </row>
    <row r="81" spans="1:10" s="38" customFormat="1" ht="15.75" customHeight="1" x14ac:dyDescent="0.25">
      <c r="A81" s="112"/>
      <c r="B81" s="129"/>
      <c r="C81" s="35" t="s">
        <v>100</v>
      </c>
      <c r="D81" s="99" t="s">
        <v>22</v>
      </c>
      <c r="E81" s="99" t="s">
        <v>23</v>
      </c>
      <c r="F81" s="85"/>
      <c r="G81" s="107">
        <v>100</v>
      </c>
      <c r="H81" s="100"/>
    </row>
    <row r="82" spans="1:10" s="38" customFormat="1" ht="15" customHeight="1" x14ac:dyDescent="0.25">
      <c r="A82" s="112"/>
      <c r="B82" s="129"/>
      <c r="C82" s="86" t="s">
        <v>84</v>
      </c>
      <c r="D82" s="79" t="s">
        <v>22</v>
      </c>
      <c r="E82" s="79" t="s">
        <v>23</v>
      </c>
      <c r="F82" s="107">
        <v>100</v>
      </c>
      <c r="G82" s="36"/>
      <c r="H82" s="36"/>
    </row>
    <row r="83" spans="1:10" s="38" customFormat="1" ht="39" customHeight="1" x14ac:dyDescent="0.25">
      <c r="A83" s="112" t="s">
        <v>86</v>
      </c>
      <c r="B83" s="129" t="s">
        <v>90</v>
      </c>
      <c r="C83" s="130" t="str">
        <f>'Додаток 1'!B33</f>
        <v>Проєктні роботи: "Капітальний ремонт фасаду з утеплення стін та відмостки групи нежитлових приміщень № 1, за адресою: Одеська область, Одеський район, м. Південне, вул. Будівельників, 7/3"</v>
      </c>
      <c r="D83" s="130"/>
      <c r="E83" s="130"/>
      <c r="F83" s="130"/>
      <c r="G83" s="130"/>
      <c r="H83" s="130"/>
    </row>
    <row r="84" spans="1:10" s="38" customFormat="1" ht="15" customHeight="1" x14ac:dyDescent="0.25">
      <c r="A84" s="112"/>
      <c r="B84" s="129"/>
      <c r="C84" s="114" t="s">
        <v>17</v>
      </c>
      <c r="D84" s="114"/>
      <c r="E84" s="114"/>
      <c r="F84" s="114"/>
      <c r="G84" s="114"/>
      <c r="H84" s="114"/>
    </row>
    <row r="85" spans="1:10" s="38" customFormat="1" ht="32.25" customHeight="1" x14ac:dyDescent="0.25">
      <c r="A85" s="112"/>
      <c r="B85" s="129"/>
      <c r="C85" s="83" t="s">
        <v>87</v>
      </c>
      <c r="D85" s="36" t="s">
        <v>88</v>
      </c>
      <c r="E85" s="36" t="s">
        <v>15</v>
      </c>
      <c r="F85" s="37"/>
      <c r="G85" s="37">
        <f>'Додаток 1'!G33</f>
        <v>249.732</v>
      </c>
      <c r="H85" s="39"/>
    </row>
    <row r="86" spans="1:10" s="38" customFormat="1" ht="18" customHeight="1" x14ac:dyDescent="0.25">
      <c r="A86" s="112"/>
      <c r="B86" s="129"/>
      <c r="C86" s="114" t="s">
        <v>18</v>
      </c>
      <c r="D86" s="114"/>
      <c r="E86" s="114"/>
      <c r="F86" s="114"/>
      <c r="G86" s="114"/>
      <c r="H86" s="114"/>
    </row>
    <row r="87" spans="1:10" s="38" customFormat="1" ht="20.25" customHeight="1" x14ac:dyDescent="0.25">
      <c r="A87" s="112"/>
      <c r="B87" s="129"/>
      <c r="C87" s="95" t="s">
        <v>81</v>
      </c>
      <c r="D87" s="36" t="s">
        <v>88</v>
      </c>
      <c r="E87" s="36" t="s">
        <v>3</v>
      </c>
      <c r="F87" s="39"/>
      <c r="G87" s="39">
        <v>1</v>
      </c>
      <c r="H87" s="39"/>
    </row>
    <row r="88" spans="1:10" s="38" customFormat="1" ht="15" customHeight="1" x14ac:dyDescent="0.25">
      <c r="A88" s="112"/>
      <c r="B88" s="129"/>
      <c r="C88" s="114" t="s">
        <v>19</v>
      </c>
      <c r="D88" s="114"/>
      <c r="E88" s="114"/>
      <c r="F88" s="114"/>
      <c r="G88" s="114"/>
      <c r="H88" s="114"/>
    </row>
    <row r="89" spans="1:10" s="38" customFormat="1" ht="30.75" customHeight="1" x14ac:dyDescent="0.25">
      <c r="A89" s="112"/>
      <c r="B89" s="129"/>
      <c r="C89" s="83" t="s">
        <v>82</v>
      </c>
      <c r="D89" s="88" t="s">
        <v>20</v>
      </c>
      <c r="E89" s="88" t="s">
        <v>83</v>
      </c>
      <c r="F89" s="85"/>
      <c r="G89" s="85">
        <f>G85/G87</f>
        <v>249.732</v>
      </c>
      <c r="H89" s="37"/>
    </row>
    <row r="90" spans="1:10" s="38" customFormat="1" ht="15" customHeight="1" x14ac:dyDescent="0.25">
      <c r="A90" s="112"/>
      <c r="B90" s="129"/>
      <c r="C90" s="114" t="s">
        <v>21</v>
      </c>
      <c r="D90" s="114"/>
      <c r="E90" s="114"/>
      <c r="F90" s="114"/>
      <c r="G90" s="114"/>
      <c r="H90" s="114"/>
    </row>
    <row r="91" spans="1:10" s="38" customFormat="1" ht="19.5" customHeight="1" x14ac:dyDescent="0.25">
      <c r="A91" s="112"/>
      <c r="B91" s="129"/>
      <c r="C91" s="86" t="s">
        <v>84</v>
      </c>
      <c r="D91" s="88" t="s">
        <v>22</v>
      </c>
      <c r="E91" s="88" t="s">
        <v>23</v>
      </c>
      <c r="F91" s="87"/>
      <c r="G91" s="87">
        <v>100</v>
      </c>
      <c r="H91" s="36"/>
    </row>
    <row r="92" spans="1:10" s="38" customFormat="1" ht="15" customHeight="1" x14ac:dyDescent="0.25">
      <c r="A92" s="90"/>
      <c r="B92" s="91"/>
      <c r="C92" s="92"/>
      <c r="D92" s="91"/>
      <c r="E92" s="91"/>
      <c r="F92" s="93"/>
      <c r="G92" s="94"/>
      <c r="H92" s="94"/>
    </row>
    <row r="93" spans="1:10" ht="13.15" customHeight="1" x14ac:dyDescent="0.25">
      <c r="B93" s="140"/>
      <c r="C93" s="140"/>
      <c r="D93" s="140"/>
      <c r="E93" s="140"/>
      <c r="F93" s="140"/>
      <c r="G93" s="140"/>
      <c r="H93" s="140"/>
      <c r="I93" s="140"/>
      <c r="J93" s="140"/>
    </row>
    <row r="94" spans="1:10" ht="8.4499999999999993" hidden="1" customHeight="1" x14ac:dyDescent="0.25">
      <c r="B94" s="13"/>
      <c r="C94" s="47"/>
      <c r="D94" s="15"/>
      <c r="E94" s="13"/>
      <c r="F94" s="13"/>
      <c r="G94" s="45"/>
      <c r="H94" s="45"/>
      <c r="I94" s="45"/>
      <c r="J94" s="45"/>
    </row>
    <row r="95" spans="1:10" ht="33.6" customHeight="1" x14ac:dyDescent="0.25">
      <c r="B95" s="110" t="s">
        <v>104</v>
      </c>
      <c r="C95" s="110"/>
      <c r="D95" s="109"/>
      <c r="E95" s="109" t="s">
        <v>103</v>
      </c>
      <c r="F95" s="109"/>
      <c r="G95" s="109"/>
      <c r="H95" s="109"/>
      <c r="I95" s="109"/>
      <c r="J95" s="109"/>
    </row>
  </sheetData>
  <mergeCells count="68">
    <mergeCell ref="G1:H1"/>
    <mergeCell ref="C61:H61"/>
    <mergeCell ref="C63:H63"/>
    <mergeCell ref="C65:H65"/>
    <mergeCell ref="C37:H37"/>
    <mergeCell ref="C38:H38"/>
    <mergeCell ref="C40:H40"/>
    <mergeCell ref="C42:H42"/>
    <mergeCell ref="C44:H44"/>
    <mergeCell ref="C46:H46"/>
    <mergeCell ref="A6:D6"/>
    <mergeCell ref="A17:E18"/>
    <mergeCell ref="C31:H31"/>
    <mergeCell ref="C29:H29"/>
    <mergeCell ref="A37:A45"/>
    <mergeCell ref="B37:B45"/>
    <mergeCell ref="A28:A36"/>
    <mergeCell ref="B28:B36"/>
    <mergeCell ref="B93:J93"/>
    <mergeCell ref="A83:A91"/>
    <mergeCell ref="B83:B91"/>
    <mergeCell ref="C83:H83"/>
    <mergeCell ref="C84:H84"/>
    <mergeCell ref="C86:H86"/>
    <mergeCell ref="C88:H88"/>
    <mergeCell ref="C90:H90"/>
    <mergeCell ref="C47:H47"/>
    <mergeCell ref="C49:H49"/>
    <mergeCell ref="C51:H51"/>
    <mergeCell ref="C33:H33"/>
    <mergeCell ref="C35:H35"/>
    <mergeCell ref="C20:H20"/>
    <mergeCell ref="C22:H22"/>
    <mergeCell ref="B70:B82"/>
    <mergeCell ref="A70:A82"/>
    <mergeCell ref="C70:H70"/>
    <mergeCell ref="C71:H71"/>
    <mergeCell ref="C74:H74"/>
    <mergeCell ref="C77:H77"/>
    <mergeCell ref="C80:H80"/>
    <mergeCell ref="C24:H24"/>
    <mergeCell ref="C26:H26"/>
    <mergeCell ref="A19:A27"/>
    <mergeCell ref="B19:B27"/>
    <mergeCell ref="A46:A54"/>
    <mergeCell ref="B46:B54"/>
    <mergeCell ref="C53:H53"/>
    <mergeCell ref="C28:H28"/>
    <mergeCell ref="A56:E57"/>
    <mergeCell ref="A68:E69"/>
    <mergeCell ref="A2:H3"/>
    <mergeCell ref="C12:H12"/>
    <mergeCell ref="C14:H14"/>
    <mergeCell ref="B7:B15"/>
    <mergeCell ref="A7:A15"/>
    <mergeCell ref="C7:H7"/>
    <mergeCell ref="C8:H8"/>
    <mergeCell ref="C10:H10"/>
    <mergeCell ref="A5:H5"/>
    <mergeCell ref="A55:H55"/>
    <mergeCell ref="C58:H58"/>
    <mergeCell ref="A16:H16"/>
    <mergeCell ref="C19:H19"/>
    <mergeCell ref="B95:C95"/>
    <mergeCell ref="A67:H67"/>
    <mergeCell ref="A58:A66"/>
    <mergeCell ref="B58:B66"/>
    <mergeCell ref="C59:H59"/>
  </mergeCells>
  <phoneticPr fontId="11" type="noConversion"/>
  <pageMargins left="0.19685039370078741" right="0.19685039370078741" top="0.78740157480314965" bottom="0.35433070866141736" header="0.31496062992125984" footer="0.31496062992125984"/>
  <pageSetup paperSize="9" orientation="landscape" r:id="rId1"/>
  <rowBreaks count="4" manualBreakCount="4">
    <brk id="35" max="10" man="1"/>
    <brk id="54" max="10" man="1"/>
    <brk id="76" max="10" man="1"/>
    <brk id="9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A4AE-933B-47A8-94E0-D625EC9D4E56}">
  <dimension ref="A1:O56"/>
  <sheetViews>
    <sheetView view="pageBreakPreview" topLeftCell="A26" zoomScale="99" zoomScaleNormal="100" zoomScaleSheetLayoutView="99" workbookViewId="0">
      <selection activeCell="I42" sqref="I42"/>
    </sheetView>
  </sheetViews>
  <sheetFormatPr defaultRowHeight="15" x14ac:dyDescent="0.25"/>
  <cols>
    <col min="1" max="1" width="3.5703125" bestFit="1" customWidth="1"/>
    <col min="2" max="2" width="43.7109375" customWidth="1"/>
    <col min="3" max="3" width="7.7109375" customWidth="1"/>
    <col min="4" max="4" width="15.7109375" customWidth="1"/>
    <col min="5" max="5" width="10.5703125" customWidth="1"/>
    <col min="6" max="6" width="10.7109375" customWidth="1"/>
    <col min="7" max="7" width="10.5703125" customWidth="1"/>
    <col min="8" max="8" width="10.140625" customWidth="1"/>
    <col min="9" max="9" width="11.85546875" customWidth="1"/>
    <col min="10" max="10" width="17.42578125" customWidth="1"/>
    <col min="11" max="11" width="11.42578125" customWidth="1"/>
    <col min="12" max="12" width="10.7109375" bestFit="1" customWidth="1"/>
    <col min="13" max="15" width="9.5703125" bestFit="1" customWidth="1"/>
  </cols>
  <sheetData>
    <row r="1" spans="1:15" x14ac:dyDescent="0.25">
      <c r="A1" t="s">
        <v>37</v>
      </c>
      <c r="D1" s="162"/>
      <c r="E1" s="162"/>
      <c r="F1" s="158" t="s">
        <v>73</v>
      </c>
      <c r="G1" s="158"/>
      <c r="H1" s="158"/>
      <c r="I1" s="158"/>
      <c r="J1" s="158"/>
    </row>
    <row r="2" spans="1:15" hidden="1" x14ac:dyDescent="0.25">
      <c r="A2" s="5"/>
      <c r="B2" s="6"/>
      <c r="C2" s="5"/>
      <c r="D2" s="159"/>
      <c r="E2" s="159"/>
      <c r="F2" s="160" t="s">
        <v>1</v>
      </c>
      <c r="G2" s="160"/>
      <c r="H2" s="160"/>
      <c r="I2" s="160"/>
    </row>
    <row r="3" spans="1:15" hidden="1" x14ac:dyDescent="0.25">
      <c r="A3" s="5"/>
      <c r="B3" s="5"/>
      <c r="C3" s="5"/>
      <c r="D3" s="161"/>
      <c r="E3" s="161"/>
      <c r="F3" s="160" t="s">
        <v>4</v>
      </c>
      <c r="G3" s="160"/>
      <c r="H3" s="160"/>
      <c r="I3" s="160"/>
    </row>
    <row r="4" spans="1:15" hidden="1" x14ac:dyDescent="0.25">
      <c r="A4" s="5"/>
      <c r="B4" s="5"/>
      <c r="C4" s="5"/>
      <c r="D4" s="158"/>
      <c r="E4" s="158"/>
      <c r="F4" s="158"/>
      <c r="G4" s="158"/>
      <c r="H4" s="158"/>
      <c r="I4" s="158"/>
    </row>
    <row r="5" spans="1:15" hidden="1" x14ac:dyDescent="0.25">
      <c r="A5" s="5"/>
      <c r="B5" s="5"/>
      <c r="C5" s="5"/>
      <c r="D5" s="159"/>
      <c r="E5" s="159"/>
      <c r="F5" s="160" t="s">
        <v>2</v>
      </c>
      <c r="G5" s="160"/>
      <c r="H5" s="160"/>
      <c r="I5" s="160"/>
    </row>
    <row r="6" spans="1:15" ht="8.25" hidden="1" customHeight="1" x14ac:dyDescent="0.25">
      <c r="A6" s="5"/>
      <c r="B6" s="5"/>
      <c r="C6" s="5"/>
      <c r="D6" s="7"/>
      <c r="E6" s="7"/>
    </row>
    <row r="7" spans="1:15" ht="15.6" customHeight="1" x14ac:dyDescent="0.25">
      <c r="A7" s="163" t="s">
        <v>50</v>
      </c>
      <c r="B7" s="163"/>
      <c r="C7" s="163"/>
      <c r="D7" s="163"/>
      <c r="E7" s="163"/>
      <c r="F7" s="163"/>
      <c r="G7" s="163"/>
      <c r="H7" s="163"/>
      <c r="I7" s="163"/>
      <c r="J7" s="163"/>
    </row>
    <row r="8" spans="1:15" ht="4.1500000000000004" customHeight="1" x14ac:dyDescent="0.25">
      <c r="A8" s="8"/>
      <c r="B8" s="8"/>
      <c r="C8" s="8"/>
      <c r="D8" s="8"/>
      <c r="E8" s="8"/>
    </row>
    <row r="9" spans="1:15" ht="28.9" customHeight="1" x14ac:dyDescent="0.25">
      <c r="A9" s="174" t="s">
        <v>10</v>
      </c>
      <c r="B9" s="174" t="s">
        <v>38</v>
      </c>
      <c r="C9" s="174" t="s">
        <v>39</v>
      </c>
      <c r="D9" s="174" t="s">
        <v>40</v>
      </c>
      <c r="E9" s="174" t="s">
        <v>8</v>
      </c>
      <c r="F9" s="166" t="s">
        <v>41</v>
      </c>
      <c r="G9" s="167"/>
      <c r="H9" s="167"/>
      <c r="I9" s="168"/>
      <c r="J9" s="169" t="s">
        <v>46</v>
      </c>
    </row>
    <row r="10" spans="1:15" ht="17.25" customHeight="1" x14ac:dyDescent="0.25">
      <c r="A10" s="175"/>
      <c r="B10" s="175"/>
      <c r="C10" s="175"/>
      <c r="D10" s="175"/>
      <c r="E10" s="175"/>
      <c r="F10" s="177" t="s">
        <v>45</v>
      </c>
      <c r="G10" s="178"/>
      <c r="H10" s="179"/>
      <c r="I10" s="164" t="s">
        <v>7</v>
      </c>
      <c r="J10" s="170"/>
    </row>
    <row r="11" spans="1:15" ht="24.6" customHeight="1" x14ac:dyDescent="0.25">
      <c r="A11" s="176"/>
      <c r="B11" s="176"/>
      <c r="C11" s="176"/>
      <c r="D11" s="176"/>
      <c r="E11" s="176"/>
      <c r="F11" s="16" t="s">
        <v>42</v>
      </c>
      <c r="G11" s="16" t="s">
        <v>43</v>
      </c>
      <c r="H11" s="16" t="s">
        <v>44</v>
      </c>
      <c r="I11" s="165"/>
      <c r="J11" s="171"/>
    </row>
    <row r="12" spans="1:15" ht="10.9" customHeight="1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</row>
    <row r="13" spans="1:15" ht="15.6" customHeight="1" x14ac:dyDescent="0.25">
      <c r="A13" s="182"/>
      <c r="B13" s="180" t="s">
        <v>72</v>
      </c>
      <c r="C13" s="17"/>
      <c r="D13" s="17"/>
      <c r="E13" s="74" t="s">
        <v>7</v>
      </c>
      <c r="F13" s="75">
        <f>F14</f>
        <v>724.33899999999994</v>
      </c>
      <c r="G13" s="75">
        <f t="shared" ref="G13:H13" si="0">G14</f>
        <v>7415.6210000000001</v>
      </c>
      <c r="H13" s="75">
        <f t="shared" si="0"/>
        <v>721.5</v>
      </c>
      <c r="I13" s="75">
        <f>F13+G13+H13</f>
        <v>8861.4599999999991</v>
      </c>
      <c r="J13" s="17"/>
    </row>
    <row r="14" spans="1:15" ht="22.9" customHeight="1" x14ac:dyDescent="0.25">
      <c r="A14" s="183"/>
      <c r="B14" s="181"/>
      <c r="C14" s="17"/>
      <c r="D14" s="17"/>
      <c r="E14" s="74" t="s">
        <v>71</v>
      </c>
      <c r="F14" s="75">
        <f>F25+F29+F35</f>
        <v>724.33899999999994</v>
      </c>
      <c r="G14" s="75">
        <f>G25+G29+G35</f>
        <v>7415.6210000000001</v>
      </c>
      <c r="H14" s="75">
        <f>H25+H29+H35</f>
        <v>721.5</v>
      </c>
      <c r="I14" s="75">
        <f>I25+I29+I35</f>
        <v>8861.4599999999991</v>
      </c>
      <c r="J14" s="17"/>
    </row>
    <row r="15" spans="1:15" s="60" customFormat="1" ht="14.45" hidden="1" customHeight="1" x14ac:dyDescent="0.25">
      <c r="A15" s="172" t="s">
        <v>24</v>
      </c>
      <c r="B15" s="172"/>
      <c r="C15" s="172"/>
      <c r="D15" s="172"/>
      <c r="E15" s="172"/>
      <c r="F15" s="172"/>
      <c r="G15" s="172"/>
      <c r="H15" s="172"/>
      <c r="I15" s="172"/>
      <c r="J15" s="172"/>
    </row>
    <row r="16" spans="1:15" s="60" customFormat="1" ht="15.6" hidden="1" customHeight="1" x14ac:dyDescent="0.25">
      <c r="A16" s="46"/>
      <c r="B16" s="61"/>
      <c r="C16" s="46"/>
      <c r="D16" s="46"/>
      <c r="E16" s="46"/>
      <c r="F16" s="62"/>
      <c r="G16" s="62"/>
      <c r="H16" s="62"/>
      <c r="I16" s="63"/>
      <c r="J16" s="64"/>
      <c r="O16" s="65"/>
    </row>
    <row r="17" spans="1:14" s="60" customFormat="1" ht="20.45" hidden="1" customHeight="1" x14ac:dyDescent="0.25">
      <c r="A17" s="66"/>
      <c r="B17" s="67" t="s">
        <v>48</v>
      </c>
      <c r="C17" s="68"/>
      <c r="D17" s="68"/>
      <c r="E17" s="69"/>
      <c r="F17" s="70">
        <f>F18</f>
        <v>0</v>
      </c>
      <c r="G17" s="70">
        <f t="shared" ref="G17:I17" si="1">G18</f>
        <v>0</v>
      </c>
      <c r="H17" s="70">
        <f t="shared" si="1"/>
        <v>0</v>
      </c>
      <c r="I17" s="70">
        <f t="shared" si="1"/>
        <v>0</v>
      </c>
      <c r="J17" s="70">
        <f>SUM(J15:J16)</f>
        <v>0</v>
      </c>
    </row>
    <row r="18" spans="1:14" s="60" customFormat="1" ht="18" hidden="1" customHeight="1" x14ac:dyDescent="0.25">
      <c r="A18" s="71"/>
      <c r="B18" s="67" t="s">
        <v>9</v>
      </c>
      <c r="C18" s="72"/>
      <c r="D18" s="72"/>
      <c r="E18" s="73"/>
      <c r="F18" s="70">
        <f>F16</f>
        <v>0</v>
      </c>
      <c r="G18" s="70">
        <f t="shared" ref="G18:I18" si="2">G16</f>
        <v>0</v>
      </c>
      <c r="H18" s="70">
        <f t="shared" si="2"/>
        <v>0</v>
      </c>
      <c r="I18" s="70">
        <f t="shared" si="2"/>
        <v>0</v>
      </c>
      <c r="J18" s="70">
        <f>SUM(J16:J16)</f>
        <v>0</v>
      </c>
    </row>
    <row r="19" spans="1:14" ht="12.6" customHeight="1" x14ac:dyDescent="0.25">
      <c r="A19" s="173" t="s">
        <v>69</v>
      </c>
      <c r="B19" s="173"/>
      <c r="C19" s="173"/>
      <c r="D19" s="173"/>
      <c r="E19" s="173"/>
      <c r="F19" s="173"/>
      <c r="G19" s="173"/>
      <c r="H19" s="173"/>
      <c r="I19" s="173"/>
      <c r="J19" s="173"/>
      <c r="L19" s="10"/>
      <c r="N19" s="10"/>
    </row>
    <row r="20" spans="1:14" ht="48" customHeight="1" x14ac:dyDescent="0.25">
      <c r="A20" s="25">
        <v>1</v>
      </c>
      <c r="B20" s="43" t="s">
        <v>63</v>
      </c>
      <c r="C20" s="26">
        <v>2026</v>
      </c>
      <c r="D20" s="27" t="s">
        <v>91</v>
      </c>
      <c r="E20" s="26" t="s">
        <v>6</v>
      </c>
      <c r="F20" s="28"/>
      <c r="G20" s="28">
        <v>359.99700000000001</v>
      </c>
      <c r="H20" s="28"/>
      <c r="I20" s="28">
        <f>SUM(F20:H20)</f>
        <v>359.99700000000001</v>
      </c>
      <c r="J20" s="76" t="s">
        <v>74</v>
      </c>
      <c r="L20" s="10"/>
    </row>
    <row r="21" spans="1:14" ht="48" customHeight="1" x14ac:dyDescent="0.25">
      <c r="A21" s="30">
        <v>2</v>
      </c>
      <c r="B21" s="43" t="s">
        <v>64</v>
      </c>
      <c r="C21" s="26">
        <v>2026</v>
      </c>
      <c r="D21" s="27" t="s">
        <v>91</v>
      </c>
      <c r="E21" s="31" t="s">
        <v>6</v>
      </c>
      <c r="F21" s="32"/>
      <c r="G21" s="32">
        <v>512.745</v>
      </c>
      <c r="H21" s="33"/>
      <c r="I21" s="28">
        <f t="shared" ref="I21:I23" si="3">SUM(F21:H21)</f>
        <v>512.745</v>
      </c>
      <c r="J21" s="76" t="s">
        <v>74</v>
      </c>
    </row>
    <row r="22" spans="1:14" ht="48" customHeight="1" x14ac:dyDescent="0.25">
      <c r="A22" s="30">
        <v>3</v>
      </c>
      <c r="B22" s="43" t="s">
        <v>65</v>
      </c>
      <c r="C22" s="26">
        <v>2026</v>
      </c>
      <c r="D22" s="27" t="s">
        <v>91</v>
      </c>
      <c r="E22" s="31" t="s">
        <v>6</v>
      </c>
      <c r="F22" s="32"/>
      <c r="G22" s="32">
        <v>89.998999999999995</v>
      </c>
      <c r="H22" s="33"/>
      <c r="I22" s="28">
        <f t="shared" si="3"/>
        <v>89.998999999999995</v>
      </c>
      <c r="J22" s="76" t="s">
        <v>74</v>
      </c>
    </row>
    <row r="23" spans="1:14" ht="48" customHeight="1" x14ac:dyDescent="0.25">
      <c r="A23" s="34">
        <v>4</v>
      </c>
      <c r="B23" s="43" t="s">
        <v>66</v>
      </c>
      <c r="C23" s="26">
        <v>2026</v>
      </c>
      <c r="D23" s="27" t="s">
        <v>91</v>
      </c>
      <c r="E23" s="31" t="s">
        <v>9</v>
      </c>
      <c r="F23" s="28"/>
      <c r="G23" s="28">
        <v>392.55799999999999</v>
      </c>
      <c r="H23" s="29"/>
      <c r="I23" s="28">
        <f t="shared" si="3"/>
        <v>392.55799999999999</v>
      </c>
      <c r="J23" s="76" t="s">
        <v>74</v>
      </c>
    </row>
    <row r="24" spans="1:14" s="38" customFormat="1" ht="15" customHeight="1" x14ac:dyDescent="0.25">
      <c r="A24" s="54"/>
      <c r="B24" s="55" t="s">
        <v>48</v>
      </c>
      <c r="C24" s="56"/>
      <c r="D24" s="56"/>
      <c r="E24" s="57"/>
      <c r="F24" s="58">
        <f t="shared" ref="F24:H24" si="4">SUM(F20:F23)</f>
        <v>0</v>
      </c>
      <c r="G24" s="58">
        <f t="shared" si="4"/>
        <v>1355.299</v>
      </c>
      <c r="H24" s="58">
        <f t="shared" si="4"/>
        <v>0</v>
      </c>
      <c r="I24" s="58">
        <f>SUM(I20:I23)</f>
        <v>1355.299</v>
      </c>
      <c r="J24" s="77"/>
    </row>
    <row r="25" spans="1:14" s="38" customFormat="1" ht="15" customHeight="1" x14ac:dyDescent="0.25">
      <c r="A25" s="54"/>
      <c r="B25" s="55" t="s">
        <v>9</v>
      </c>
      <c r="C25" s="56"/>
      <c r="D25" s="56"/>
      <c r="E25" s="57"/>
      <c r="F25" s="58">
        <f t="shared" ref="F25:H25" si="5">F24</f>
        <v>0</v>
      </c>
      <c r="G25" s="58">
        <f t="shared" si="5"/>
        <v>1355.299</v>
      </c>
      <c r="H25" s="58">
        <f t="shared" si="5"/>
        <v>0</v>
      </c>
      <c r="I25" s="58">
        <f>I24</f>
        <v>1355.299</v>
      </c>
      <c r="J25" s="77"/>
    </row>
    <row r="26" spans="1:14" ht="14.45" customHeight="1" x14ac:dyDescent="0.25">
      <c r="A26" s="145" t="s">
        <v>70</v>
      </c>
      <c r="B26" s="146"/>
      <c r="C26" s="146"/>
      <c r="D26" s="146"/>
      <c r="E26" s="146"/>
      <c r="F26" s="146"/>
      <c r="G26" s="146"/>
      <c r="H26" s="146"/>
      <c r="I26" s="146"/>
      <c r="J26" s="147"/>
    </row>
    <row r="27" spans="1:14" ht="64.5" customHeight="1" x14ac:dyDescent="0.25">
      <c r="A27" s="48">
        <v>1</v>
      </c>
      <c r="B27" s="49" t="s">
        <v>0</v>
      </c>
      <c r="C27" s="48" t="s">
        <v>67</v>
      </c>
      <c r="D27" s="48" t="s">
        <v>92</v>
      </c>
      <c r="E27" s="48" t="s">
        <v>6</v>
      </c>
      <c r="F27" s="29">
        <f>721.5-166.5</f>
        <v>555</v>
      </c>
      <c r="G27" s="29">
        <v>1389.7329999999999</v>
      </c>
      <c r="H27" s="29">
        <v>721.5</v>
      </c>
      <c r="I27" s="28">
        <f t="shared" ref="I27" si="6">SUM(F27:H27)</f>
        <v>2666.2330000000002</v>
      </c>
      <c r="J27" s="76" t="s">
        <v>75</v>
      </c>
    </row>
    <row r="28" spans="1:14" s="38" customFormat="1" ht="18" customHeight="1" x14ac:dyDescent="0.25">
      <c r="A28" s="54"/>
      <c r="B28" s="55" t="s">
        <v>48</v>
      </c>
      <c r="C28" s="56"/>
      <c r="D28" s="56"/>
      <c r="E28" s="57"/>
      <c r="F28" s="58">
        <f t="shared" ref="F28:I29" si="7">F27</f>
        <v>555</v>
      </c>
      <c r="G28" s="58">
        <f t="shared" si="7"/>
        <v>1389.7329999999999</v>
      </c>
      <c r="H28" s="58">
        <f t="shared" si="7"/>
        <v>721.5</v>
      </c>
      <c r="I28" s="58">
        <f t="shared" si="7"/>
        <v>2666.2330000000002</v>
      </c>
      <c r="J28" s="58"/>
    </row>
    <row r="29" spans="1:14" s="38" customFormat="1" ht="18" customHeight="1" x14ac:dyDescent="0.25">
      <c r="A29" s="54"/>
      <c r="B29" s="55" t="s">
        <v>9</v>
      </c>
      <c r="C29" s="56"/>
      <c r="D29" s="56"/>
      <c r="E29" s="57"/>
      <c r="F29" s="58">
        <f t="shared" si="7"/>
        <v>555</v>
      </c>
      <c r="G29" s="58">
        <f t="shared" si="7"/>
        <v>1389.7329999999999</v>
      </c>
      <c r="H29" s="58">
        <f t="shared" si="7"/>
        <v>721.5</v>
      </c>
      <c r="I29" s="58">
        <f t="shared" si="7"/>
        <v>2666.2330000000002</v>
      </c>
      <c r="J29" s="58"/>
    </row>
    <row r="30" spans="1:14" s="38" customFormat="1" ht="15" customHeight="1" x14ac:dyDescent="0.25">
      <c r="A30" s="148" t="s">
        <v>76</v>
      </c>
      <c r="B30" s="149"/>
      <c r="C30" s="149"/>
      <c r="D30" s="149"/>
      <c r="E30" s="149"/>
      <c r="F30" s="149"/>
      <c r="G30" s="149"/>
      <c r="H30" s="149"/>
      <c r="I30" s="149"/>
      <c r="J30" s="150"/>
    </row>
    <row r="31" spans="1:14" s="38" customFormat="1" ht="92.25" customHeight="1" x14ac:dyDescent="0.25">
      <c r="A31" s="154">
        <v>1</v>
      </c>
      <c r="B31" s="49" t="s">
        <v>97</v>
      </c>
      <c r="C31" s="154" t="s">
        <v>96</v>
      </c>
      <c r="D31" s="154" t="s">
        <v>85</v>
      </c>
      <c r="E31" s="154" t="s">
        <v>6</v>
      </c>
      <c r="F31" s="29">
        <f>F32</f>
        <v>169.339</v>
      </c>
      <c r="G31" s="29">
        <f>4590.196-F31</f>
        <v>4420.857</v>
      </c>
      <c r="H31" s="29"/>
      <c r="I31" s="28">
        <f t="shared" ref="I31:I33" si="8">SUM(F31:H31)</f>
        <v>4590.1959999999999</v>
      </c>
      <c r="J31" s="156" t="s">
        <v>74</v>
      </c>
    </row>
    <row r="32" spans="1:14" s="38" customFormat="1" ht="18.75" customHeight="1" x14ac:dyDescent="0.25">
      <c r="A32" s="155"/>
      <c r="B32" s="49" t="s">
        <v>95</v>
      </c>
      <c r="C32" s="155"/>
      <c r="D32" s="155"/>
      <c r="E32" s="155"/>
      <c r="F32" s="102">
        <v>169.339</v>
      </c>
      <c r="G32" s="102"/>
      <c r="H32" s="102"/>
      <c r="I32" s="103">
        <f t="shared" si="8"/>
        <v>169.339</v>
      </c>
      <c r="J32" s="157"/>
    </row>
    <row r="33" spans="1:13" s="38" customFormat="1" ht="100.5" customHeight="1" x14ac:dyDescent="0.25">
      <c r="A33" s="89">
        <v>2</v>
      </c>
      <c r="B33" s="49" t="s">
        <v>93</v>
      </c>
      <c r="C33" s="48">
        <v>2026</v>
      </c>
      <c r="D33" s="48" t="s">
        <v>85</v>
      </c>
      <c r="E33" s="48" t="s">
        <v>6</v>
      </c>
      <c r="F33" s="29"/>
      <c r="G33" s="29">
        <v>249.732</v>
      </c>
      <c r="H33" s="29"/>
      <c r="I33" s="28">
        <f t="shared" si="8"/>
        <v>249.732</v>
      </c>
      <c r="J33" s="76" t="s">
        <v>89</v>
      </c>
    </row>
    <row r="34" spans="1:13" s="38" customFormat="1" ht="18" customHeight="1" x14ac:dyDescent="0.25">
      <c r="A34" s="54"/>
      <c r="B34" s="55" t="s">
        <v>47</v>
      </c>
      <c r="C34" s="56"/>
      <c r="D34" s="56"/>
      <c r="E34" s="57"/>
      <c r="F34" s="58">
        <f>F35</f>
        <v>169.339</v>
      </c>
      <c r="G34" s="58">
        <f t="shared" ref="G34:H34" si="9">G35</f>
        <v>4670.5889999999999</v>
      </c>
      <c r="H34" s="58">
        <f t="shared" si="9"/>
        <v>0</v>
      </c>
      <c r="I34" s="58">
        <f>SUM(F34:H34)</f>
        <v>4839.9279999999999</v>
      </c>
      <c r="J34" s="58"/>
      <c r="K34" s="80"/>
      <c r="M34" s="80"/>
    </row>
    <row r="35" spans="1:13" s="38" customFormat="1" ht="15" customHeight="1" x14ac:dyDescent="0.25">
      <c r="A35" s="81"/>
      <c r="B35" s="55" t="s">
        <v>9</v>
      </c>
      <c r="C35" s="81"/>
      <c r="D35" s="81"/>
      <c r="E35" s="81"/>
      <c r="F35" s="82">
        <f>F31+F33</f>
        <v>169.339</v>
      </c>
      <c r="G35" s="82">
        <f t="shared" ref="G35:I35" si="10">G31+G33</f>
        <v>4670.5889999999999</v>
      </c>
      <c r="H35" s="82">
        <f t="shared" si="10"/>
        <v>0</v>
      </c>
      <c r="I35" s="82">
        <f t="shared" si="10"/>
        <v>4839.9279999999999</v>
      </c>
      <c r="J35" s="82"/>
    </row>
    <row r="36" spans="1:13" s="38" customFormat="1" ht="12" customHeight="1" x14ac:dyDescent="0.25">
      <c r="A36" s="96"/>
      <c r="B36" s="96"/>
      <c r="C36" s="96"/>
      <c r="D36" s="96"/>
      <c r="E36" s="96"/>
      <c r="F36" s="96"/>
      <c r="G36" s="96"/>
      <c r="H36" s="96"/>
      <c r="I36" s="96"/>
      <c r="J36" s="97"/>
    </row>
    <row r="37" spans="1:13" ht="2.25" customHeight="1" x14ac:dyDescent="0.25">
      <c r="A37" s="152"/>
      <c r="B37" s="152"/>
      <c r="C37" s="152"/>
      <c r="D37" s="152"/>
      <c r="E37" s="152"/>
      <c r="F37" s="152"/>
      <c r="G37" s="152"/>
      <c r="H37" s="152"/>
      <c r="I37" s="152"/>
      <c r="J37" s="9"/>
    </row>
    <row r="38" spans="1:13" ht="16.5" customHeight="1" x14ac:dyDescent="0.25">
      <c r="A38" s="11"/>
      <c r="B38" s="12"/>
      <c r="C38" s="11"/>
      <c r="D38" s="11"/>
      <c r="E38" s="11"/>
      <c r="F38" s="4"/>
      <c r="G38" s="4"/>
      <c r="H38" s="4"/>
      <c r="I38" s="4"/>
      <c r="J38" s="4"/>
    </row>
    <row r="39" spans="1:13" ht="10.5" customHeight="1" x14ac:dyDescent="0.25">
      <c r="A39" s="140"/>
      <c r="B39" s="140"/>
      <c r="C39" s="140"/>
      <c r="D39" s="140"/>
      <c r="E39" s="140"/>
      <c r="F39" s="140"/>
      <c r="G39" s="140"/>
      <c r="H39" s="140"/>
      <c r="I39" s="140"/>
      <c r="J39" s="4"/>
    </row>
    <row r="40" spans="1:13" ht="5.45" customHeight="1" x14ac:dyDescent="0.25">
      <c r="A40" s="13"/>
      <c r="B40" s="14"/>
      <c r="C40" s="15"/>
      <c r="D40" s="13"/>
      <c r="E40" s="13"/>
      <c r="F40" s="4"/>
      <c r="G40" s="4"/>
      <c r="H40" s="4"/>
      <c r="I40" s="4"/>
      <c r="J40" s="4"/>
    </row>
    <row r="41" spans="1:13" ht="28.15" customHeight="1" x14ac:dyDescent="0.25">
      <c r="A41" s="109" t="s">
        <v>105</v>
      </c>
      <c r="B41" s="109"/>
      <c r="C41" s="109"/>
      <c r="D41" s="109"/>
      <c r="E41" s="109"/>
      <c r="F41" s="109"/>
      <c r="G41" s="109" t="s">
        <v>106</v>
      </c>
      <c r="H41" s="109"/>
      <c r="I41" s="109"/>
      <c r="J41" s="4"/>
    </row>
    <row r="42" spans="1:13" x14ac:dyDescent="0.25">
      <c r="A42" s="11"/>
      <c r="B42" s="12"/>
      <c r="C42" s="11"/>
      <c r="D42" s="11"/>
      <c r="E42" s="11"/>
      <c r="F42" s="4"/>
      <c r="G42" s="4"/>
      <c r="H42" s="4"/>
      <c r="I42" s="4"/>
    </row>
    <row r="43" spans="1:13" x14ac:dyDescent="0.25">
      <c r="A43" s="11"/>
      <c r="B43" s="12"/>
      <c r="C43" s="11"/>
      <c r="D43" s="11"/>
      <c r="E43" s="11"/>
      <c r="F43" s="4"/>
      <c r="G43" s="4"/>
      <c r="H43" s="4"/>
      <c r="I43" s="4"/>
    </row>
    <row r="44" spans="1:13" x14ac:dyDescent="0.25">
      <c r="A44" s="153"/>
      <c r="B44" s="153"/>
      <c r="C44" s="153"/>
      <c r="D44" s="153"/>
      <c r="E44" s="153"/>
      <c r="F44" s="153"/>
      <c r="G44" s="153"/>
      <c r="H44" s="153"/>
      <c r="I44" s="153"/>
    </row>
    <row r="45" spans="1:13" x14ac:dyDescent="0.25">
      <c r="A45" s="13"/>
      <c r="B45" s="14"/>
      <c r="C45" s="15"/>
      <c r="D45" s="13"/>
      <c r="E45" s="13"/>
      <c r="F45" s="4"/>
      <c r="G45" s="4"/>
      <c r="H45" s="4"/>
      <c r="I45" s="4"/>
    </row>
    <row r="46" spans="1:13" x14ac:dyDescent="0.25">
      <c r="A46" s="151"/>
      <c r="B46" s="151"/>
      <c r="C46" s="151"/>
      <c r="D46" s="151"/>
      <c r="E46" s="151"/>
      <c r="F46" s="151"/>
      <c r="G46" s="151"/>
      <c r="H46" s="151"/>
      <c r="I46" s="151"/>
    </row>
    <row r="50" spans="2:4" x14ac:dyDescent="0.25">
      <c r="B50" s="1"/>
      <c r="C50" s="3"/>
      <c r="D50" s="2"/>
    </row>
    <row r="51" spans="2:4" x14ac:dyDescent="0.25">
      <c r="B51" s="1"/>
      <c r="C51" s="3"/>
      <c r="D51" s="2"/>
    </row>
    <row r="52" spans="2:4" x14ac:dyDescent="0.25">
      <c r="B52" s="1"/>
      <c r="C52" s="3"/>
      <c r="D52" s="2"/>
    </row>
    <row r="53" spans="2:4" x14ac:dyDescent="0.25">
      <c r="B53" s="1"/>
      <c r="C53" s="3"/>
      <c r="D53" s="2"/>
    </row>
    <row r="54" spans="2:4" x14ac:dyDescent="0.25">
      <c r="B54" s="1"/>
      <c r="C54" s="3"/>
      <c r="D54" s="2"/>
    </row>
    <row r="55" spans="2:4" x14ac:dyDescent="0.25">
      <c r="B55" s="1"/>
      <c r="C55" s="3"/>
      <c r="D55" s="2"/>
    </row>
    <row r="56" spans="2:4" x14ac:dyDescent="0.25">
      <c r="B56" s="1"/>
      <c r="C56" s="3"/>
      <c r="D56" s="2"/>
    </row>
  </sheetData>
  <mergeCells count="34">
    <mergeCell ref="A15:J15"/>
    <mergeCell ref="A19:J19"/>
    <mergeCell ref="A9:A11"/>
    <mergeCell ref="B9:B11"/>
    <mergeCell ref="C9:C11"/>
    <mergeCell ref="D9:D11"/>
    <mergeCell ref="E9:E11"/>
    <mergeCell ref="F10:H10"/>
    <mergeCell ref="B13:B14"/>
    <mergeCell ref="A13:A14"/>
    <mergeCell ref="D4:I4"/>
    <mergeCell ref="D5:E5"/>
    <mergeCell ref="F5:I5"/>
    <mergeCell ref="A7:J7"/>
    <mergeCell ref="I10:I11"/>
    <mergeCell ref="F9:I9"/>
    <mergeCell ref="J9:J11"/>
    <mergeCell ref="F1:J1"/>
    <mergeCell ref="D2:E2"/>
    <mergeCell ref="F2:I2"/>
    <mergeCell ref="D3:E3"/>
    <mergeCell ref="F3:I3"/>
    <mergeCell ref="D1:E1"/>
    <mergeCell ref="A26:J26"/>
    <mergeCell ref="A30:J30"/>
    <mergeCell ref="A46:I46"/>
    <mergeCell ref="A37:I37"/>
    <mergeCell ref="A39:I39"/>
    <mergeCell ref="A44:I44"/>
    <mergeCell ref="A31:A32"/>
    <mergeCell ref="C31:C32"/>
    <mergeCell ref="D31:D32"/>
    <mergeCell ref="E31:E32"/>
    <mergeCell ref="J31:J32"/>
  </mergeCells>
  <phoneticPr fontId="11" type="noConversion"/>
  <pageMargins left="0.70866141732283472" right="0.70866141732283472" top="1.1417322834645669" bottom="0.74803149606299213" header="0.31496062992125984" footer="0.31496062992125984"/>
  <pageSetup paperSize="9" scale="92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2</vt:lpstr>
      <vt:lpstr>Додаток 1</vt:lpstr>
      <vt:lpstr>'Додаток 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УЖКХ2</dc:creator>
  <cp:lastModifiedBy>User</cp:lastModifiedBy>
  <cp:lastPrinted>2026-03-04T08:17:32Z</cp:lastPrinted>
  <dcterms:created xsi:type="dcterms:W3CDTF">2015-04-01T11:31:57Z</dcterms:created>
  <dcterms:modified xsi:type="dcterms:W3CDTF">2026-03-05T06:53:26Z</dcterms:modified>
</cp:coreProperties>
</file>