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_03_зміни_2026_2025-2027_реф\Сесія\"/>
    </mc:Choice>
  </mc:AlternateContent>
  <xr:revisionPtr revIDLastSave="0" documentId="13_ncr:1_{7683E139-4026-4E40-B177-13A8432F2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_2026зм_9" sheetId="12" r:id="rId1"/>
    <sheet name="12_2025зм_8" sheetId="11" r:id="rId2"/>
    <sheet name="10_2025зм_7" sheetId="10" r:id="rId3"/>
    <sheet name="10_2025" sheetId="9" r:id="rId4"/>
    <sheet name="07_2025 " sheetId="8" r:id="rId5"/>
    <sheet name="05_2025" sheetId="7" r:id="rId6"/>
    <sheet name="03_2025" sheetId="6" r:id="rId7"/>
    <sheet name="12_2024" sheetId="5" r:id="rId8"/>
    <sheet name="11_2024" sheetId="4" r:id="rId9"/>
    <sheet name="08_2024" sheetId="3" r:id="rId10"/>
    <sheet name="порівняльна таблиця" sheetId="2" r:id="rId11"/>
  </sheets>
  <definedNames>
    <definedName name="_xlnm.Print_Area" localSheetId="6">'03_2025'!$A$1:$L$56</definedName>
    <definedName name="_xlnm.Print_Area" localSheetId="0">'03_2026зм_9'!$A$1:$Z$73</definedName>
    <definedName name="_xlnm.Print_Area" localSheetId="5">'05_2025'!$A$1:$L$56</definedName>
    <definedName name="_xlnm.Print_Area" localSheetId="4">'07_2025 '!$A$1:$L$65</definedName>
    <definedName name="_xlnm.Print_Area" localSheetId="9">'08_2024'!$A$1:$U$41</definedName>
    <definedName name="_xlnm.Print_Area" localSheetId="3">'10_2025'!$A$1:$Z$80</definedName>
    <definedName name="_xlnm.Print_Area" localSheetId="2">'10_2025зм_7'!$A$1:$Z$75</definedName>
    <definedName name="_xlnm.Print_Area" localSheetId="8">'11_2024'!$A$1:$P$36</definedName>
    <definedName name="_xlnm.Print_Area" localSheetId="7">'12_2024'!$A$1:$P$41</definedName>
    <definedName name="_xlnm.Print_Area" localSheetId="1">'12_2025зм_8'!$A$1:$Z$75</definedName>
    <definedName name="_xlnm.Print_Area" localSheetId="10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12" l="1"/>
  <c r="F57" i="12"/>
  <c r="H20" i="12"/>
  <c r="I20" i="12"/>
  <c r="G20" i="12"/>
  <c r="C20" i="12"/>
  <c r="G21" i="12"/>
  <c r="J21" i="12" s="1"/>
  <c r="F21" i="12"/>
  <c r="J25" i="12"/>
  <c r="F25" i="12"/>
  <c r="J24" i="12"/>
  <c r="F24" i="12"/>
  <c r="J44" i="12"/>
  <c r="F44" i="12"/>
  <c r="D64" i="12"/>
  <c r="F64" i="12"/>
  <c r="H64" i="12"/>
  <c r="J64" i="12" s="1"/>
  <c r="J42" i="12"/>
  <c r="J43" i="12"/>
  <c r="F42" i="12"/>
  <c r="F43" i="12"/>
  <c r="J17" i="12"/>
  <c r="J18" i="12"/>
  <c r="F17" i="12"/>
  <c r="F18" i="12"/>
  <c r="H54" i="12"/>
  <c r="H52" i="12" s="1"/>
  <c r="I52" i="12"/>
  <c r="G52" i="12"/>
  <c r="D54" i="12"/>
  <c r="D52" i="12" s="1"/>
  <c r="C53" i="12"/>
  <c r="C52" i="12" s="1"/>
  <c r="E52" i="12"/>
  <c r="J40" i="12"/>
  <c r="J38" i="12"/>
  <c r="J39" i="12"/>
  <c r="C40" i="12"/>
  <c r="F40" i="12" s="1"/>
  <c r="F39" i="12"/>
  <c r="C38" i="12"/>
  <c r="F38" i="12" s="1"/>
  <c r="G35" i="12"/>
  <c r="C35" i="12"/>
  <c r="J34" i="12" l="1"/>
  <c r="F34" i="12"/>
  <c r="J33" i="12"/>
  <c r="F33" i="12"/>
  <c r="F20" i="12"/>
  <c r="H14" i="12"/>
  <c r="G14" i="12"/>
  <c r="C15" i="12"/>
  <c r="F15" i="12" s="1"/>
  <c r="J15" i="12"/>
  <c r="J16" i="12"/>
  <c r="J19" i="12"/>
  <c r="J22" i="12"/>
  <c r="J20" i="12" s="1"/>
  <c r="J23" i="12"/>
  <c r="J13" i="12"/>
  <c r="F16" i="12"/>
  <c r="F19" i="12"/>
  <c r="F22" i="12"/>
  <c r="F23" i="12"/>
  <c r="F13" i="12"/>
  <c r="C14" i="12" l="1"/>
  <c r="F14" i="12" s="1"/>
  <c r="J14" i="12"/>
  <c r="H32" i="12"/>
  <c r="H30" i="12"/>
  <c r="H31" i="12"/>
  <c r="H48" i="12"/>
  <c r="D29" i="12"/>
  <c r="J58" i="12"/>
  <c r="F58" i="12"/>
  <c r="G62" i="12" l="1"/>
  <c r="G8" i="12" l="1"/>
  <c r="J8" i="12" s="1"/>
  <c r="C8" i="12"/>
  <c r="F8" i="12" s="1"/>
  <c r="J71" i="12"/>
  <c r="J70" i="12"/>
  <c r="J69" i="12"/>
  <c r="F69" i="12"/>
  <c r="J63" i="12"/>
  <c r="F63" i="12"/>
  <c r="J62" i="12"/>
  <c r="F62" i="12"/>
  <c r="J56" i="12"/>
  <c r="F56" i="12"/>
  <c r="J55" i="12"/>
  <c r="F55" i="12"/>
  <c r="J54" i="12"/>
  <c r="F54" i="12"/>
  <c r="J53" i="12"/>
  <c r="F53" i="12"/>
  <c r="J48" i="12"/>
  <c r="F48" i="12"/>
  <c r="J41" i="12"/>
  <c r="F41" i="12"/>
  <c r="J37" i="12"/>
  <c r="F37" i="12"/>
  <c r="J36" i="12"/>
  <c r="F36" i="12"/>
  <c r="J35" i="12"/>
  <c r="F35" i="12"/>
  <c r="J32" i="12"/>
  <c r="F32" i="12"/>
  <c r="J31" i="12"/>
  <c r="F31" i="12"/>
  <c r="J30" i="12"/>
  <c r="F30" i="12"/>
  <c r="J29" i="12"/>
  <c r="F29" i="12"/>
  <c r="J9" i="12"/>
  <c r="F9" i="12"/>
  <c r="J7" i="12"/>
  <c r="F7" i="12"/>
  <c r="Z30" i="12" l="1"/>
  <c r="Z29" i="12"/>
  <c r="Z36" i="12"/>
  <c r="F52" i="12"/>
  <c r="J52" i="12"/>
  <c r="AA62" i="12"/>
  <c r="Z62" i="12"/>
  <c r="F71" i="11" l="1"/>
  <c r="J71" i="11"/>
  <c r="J73" i="11"/>
  <c r="J72" i="11"/>
  <c r="J44" i="11"/>
  <c r="J45" i="11"/>
  <c r="F44" i="11"/>
  <c r="F45" i="11"/>
  <c r="J35" i="11"/>
  <c r="F35" i="11"/>
  <c r="J36" i="11"/>
  <c r="F36" i="11"/>
  <c r="G40" i="11" l="1"/>
  <c r="J40" i="11" s="1"/>
  <c r="F40" i="11"/>
  <c r="J39" i="11"/>
  <c r="F39" i="11"/>
  <c r="J19" i="11"/>
  <c r="J20" i="11"/>
  <c r="J13" i="11"/>
  <c r="F13" i="11"/>
  <c r="J11" i="11"/>
  <c r="F11" i="11"/>
  <c r="G14" i="11"/>
  <c r="J14" i="11" s="1"/>
  <c r="J10" i="11"/>
  <c r="J12" i="11"/>
  <c r="F10" i="11"/>
  <c r="F12" i="11"/>
  <c r="J38" i="11"/>
  <c r="F38" i="11"/>
  <c r="J31" i="11"/>
  <c r="F31" i="11"/>
  <c r="J29" i="11"/>
  <c r="J30" i="11"/>
  <c r="J32" i="11"/>
  <c r="J33" i="11"/>
  <c r="J34" i="11"/>
  <c r="F29" i="11"/>
  <c r="F30" i="11"/>
  <c r="F32" i="11"/>
  <c r="F33" i="11"/>
  <c r="F34" i="11"/>
  <c r="J41" i="11"/>
  <c r="F41" i="11"/>
  <c r="H57" i="11"/>
  <c r="I57" i="11"/>
  <c r="D57" i="11"/>
  <c r="E57" i="11"/>
  <c r="J15" i="11"/>
  <c r="F14" i="11"/>
  <c r="F15" i="11"/>
  <c r="J9" i="11"/>
  <c r="F9" i="11"/>
  <c r="J66" i="11"/>
  <c r="F66" i="11"/>
  <c r="J28" i="11"/>
  <c r="F28" i="11"/>
  <c r="G42" i="11"/>
  <c r="J42" i="11" s="1"/>
  <c r="F42" i="11"/>
  <c r="J37" i="11"/>
  <c r="F37" i="11"/>
  <c r="G58" i="11"/>
  <c r="J58" i="11" s="1"/>
  <c r="J25" i="11"/>
  <c r="F25" i="11"/>
  <c r="C58" i="11"/>
  <c r="C57" i="11" s="1"/>
  <c r="J8" i="11"/>
  <c r="F8" i="11"/>
  <c r="J65" i="11"/>
  <c r="F65" i="11"/>
  <c r="J61" i="11"/>
  <c r="F61" i="11"/>
  <c r="J60" i="11"/>
  <c r="F60" i="11"/>
  <c r="J59" i="11"/>
  <c r="F59" i="11"/>
  <c r="J53" i="11"/>
  <c r="J52" i="11"/>
  <c r="J51" i="11"/>
  <c r="J50" i="11"/>
  <c r="J49" i="11"/>
  <c r="F49" i="11"/>
  <c r="J24" i="11"/>
  <c r="F24" i="11"/>
  <c r="J43" i="11"/>
  <c r="F43" i="11"/>
  <c r="J27" i="11"/>
  <c r="F27" i="11"/>
  <c r="J26" i="11"/>
  <c r="F26" i="11"/>
  <c r="F20" i="11"/>
  <c r="F19" i="11"/>
  <c r="J7" i="11"/>
  <c r="F7" i="11"/>
  <c r="J72" i="10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F58" i="11" l="1"/>
  <c r="F57" i="11"/>
  <c r="J57" i="11"/>
  <c r="G57" i="11"/>
  <c r="Z19" i="11"/>
  <c r="AA65" i="11"/>
  <c r="Z27" i="11"/>
  <c r="Z24" i="11"/>
  <c r="Z43" i="11"/>
  <c r="Z25" i="11"/>
  <c r="Z65" i="11"/>
  <c r="Z26" i="11"/>
  <c r="Z7" i="11"/>
  <c r="J12" i="10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<sst xmlns="http://schemas.openxmlformats.org/spreadsheetml/2006/main" count="2276" uniqueCount="377">
  <si>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</si>
  <si>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</si>
  <si>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</si>
  <si>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</si>
  <si>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</si>
  <si>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</si>
  <si>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</si>
  <si>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</si>
  <si>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</si>
  <si>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</si>
  <si>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</si>
  <si>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</si>
  <si>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</si>
  <si>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</si>
  <si>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</si>
  <si>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</si>
  <si>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</si>
  <si>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</si>
  <si>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</si>
  <si>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</si>
  <si>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</si>
  <si>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</si>
  <si>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</si>
  <si>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</si>
  <si>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</si>
  <si>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</si>
  <si>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</si>
  <si>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</si>
  <si>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</si>
  <si>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</si>
  <si>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</si>
  <si>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</si>
  <si>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</si>
  <si>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</si>
  <si>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</si>
  <si>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</si>
  <si>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</si>
  <si>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</si>
  <si>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</si>
  <si>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</si>
  <si>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</si>
  <si>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</si>
  <si>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</si>
  <si>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</si>
  <si>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</si>
  <si>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</si>
  <si>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</si>
  <si>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</si>
  <si>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</si>
  <si>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</si>
  <si>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</si>
  <si>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</si>
  <si>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</si>
  <si>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</si>
  <si>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</si>
  <si>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</si>
  <si>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</si>
  <si>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</si>
  <si>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</si>
  <si>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</si>
  <si>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</si>
  <si>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</si>
  <si>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</si>
  <si>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</si>
  <si>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</si>
  <si>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</si>
  <si>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</si>
  <si>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</si>
  <si>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</si>
  <si>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</si>
  <si>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</si>
  <si>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</si>
  <si>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</si>
  <si>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</si>
  <si>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</si>
  <si>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</si>
  <si>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</si>
  <si>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</si>
  <si>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</si>
  <si>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</si>
  <si>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</si>
  <si>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</si>
  <si>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</si>
  <si>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</si>
  <si>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</si>
  <si>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</si>
  <si>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</si>
  <si>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</si>
  <si>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</si>
  <si>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</si>
  <si>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</si>
  <si>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</si>
  <si>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</si>
  <si>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</si>
  <si>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</si>
  <si>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</si>
  <si>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</si>
  <si>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</si>
  <si>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</si>
  <si>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</si>
  <si>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</si>
  <si>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</si>
  <si>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</si>
  <si>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</si>
  <si>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</si>
  <si>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</si>
  <si>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</si>
  <si>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</si>
  <si>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</si>
  <si>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</si>
  <si>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</si>
  <si>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</si>
  <si>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</si>
  <si>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</si>
  <si>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</si>
  <si>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</si>
  <si>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</si>
  <si>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</si>
  <si>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</si>
  <si>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</si>
  <si>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</si>
  <si>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</si>
  <si>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</si>
  <si>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</si>
  <si>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</si>
  <si>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</si>
  <si>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</si>
  <si>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</si>
  <si>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</si>
  <si>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</si>
  <si>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</si>
  <si>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</si>
  <si>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</si>
  <si>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</si>
  <si>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</si>
  <si>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</si>
  <si>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</si>
  <si>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</si>
  <si>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</si>
  <si>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</si>
  <si>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</si>
  <si>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</si>
  <si>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</si>
  <si>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</si>
  <si>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</si>
  <si>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</si>
  <si>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</si>
  <si>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</si>
  <si>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</si>
  <si>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</si>
  <si>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</si>
  <si>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</si>
  <si>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</si>
  <si>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</si>
  <si>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</si>
  <si>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</si>
  <si>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</si>
  <si>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</si>
  <si>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</si>
  <si>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</si>
  <si>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</si>
  <si>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</si>
  <si>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</si>
  <si>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</si>
  <si>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</si>
  <si>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</si>
  <si>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</si>
  <si>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</si>
  <si>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</si>
  <si>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</si>
  <si>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</si>
  <si>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</si>
  <si>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</si>
  <si>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</si>
  <si>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</si>
  <si>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</si>
  <si>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</si>
  <si>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</si>
  <si>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</si>
  <si>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</si>
  <si>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</si>
  <si>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</si>
  <si>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</si>
  <si>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</si>
  <si>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</si>
  <si>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</si>
  <si>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</si>
  <si>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</si>
  <si>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</si>
  <si>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</si>
  <si>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</si>
  <si>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</si>
  <si>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</si>
  <si>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</si>
  <si>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</si>
  <si>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</si>
  <si>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</si>
  <si>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</si>
  <si>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</si>
  <si>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</si>
  <si>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</si>
  <si>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</si>
  <si>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</si>
  <si>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</si>
  <si>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</si>
  <si>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</si>
  <si>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</si>
  <si>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</si>
  <si>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</si>
  <si>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</si>
  <si>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</si>
  <si>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</si>
  <si>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</si>
  <si>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</si>
  <si>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</si>
  <si>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</si>
  <si>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</si>
  <si>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</si>
  <si>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</si>
  <si>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</si>
  <si>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</si>
  <si>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</si>
  <si>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</si>
  <si>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</si>
  <si>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</si>
  <si>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</si>
  <si>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</si>
  <si>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</si>
  <si>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</si>
  <si>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</si>
  <si>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</si>
  <si>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</si>
  <si>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</si>
  <si>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</si>
  <si>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</si>
  <si>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</si>
  <si>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</si>
  <si>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</si>
  <si>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</si>
  <si>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</si>
  <si>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</si>
  <si>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</si>
  <si>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</si>
  <si>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</si>
  <si>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</si>
  <si>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</si>
  <si>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</si>
  <si>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</si>
  <si>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</si>
  <si>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</si>
  <si>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</si>
  <si>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</si>
  <si>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</si>
  <si>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</si>
  <si>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</si>
  <si>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</si>
  <si>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</si>
  <si>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</si>
  <si>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</si>
  <si>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</si>
  <si>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</si>
  <si>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</si>
  <si>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</si>
  <si>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</si>
  <si>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</si>
  <si>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</si>
  <si>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</si>
  <si>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</si>
  <si>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</si>
  <si>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</si>
  <si>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</si>
  <si>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</si>
  <si>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</si>
  <si>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</si>
  <si>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</si>
  <si>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</si>
  <si>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</si>
  <si>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</si>
  <si>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</si>
  <si>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</si>
  <si>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</si>
  <si>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</si>
  <si>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</si>
  <si>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</si>
  <si>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Захід перенесений на 2026 рік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</si>
  <si>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</si>
  <si>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Відкоригована вартість заходу на 2025 рік</t>
  </si>
  <si>
    <t>перенесена вартість робіт з 2025 року на 2027 рік</t>
  </si>
  <si>
    <t>розподілена вартість заходу по рокам у т.ч.: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</si>
  <si>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</si>
  <si>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 xml:space="preserve">Додано новий захід на 2027 рік </t>
  </si>
  <si>
    <t>Придбання кощорізів</t>
  </si>
  <si>
    <t>Придбання висоторізів</t>
  </si>
  <si>
    <t>Придбання мотоножиць</t>
  </si>
  <si>
    <t>Додано новий захід на 2025-2026 роки</t>
  </si>
  <si>
    <t>Перенесена вартість робіт з 2025 року на 2026 рік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</si>
  <si>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</si>
  <si>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</si>
  <si>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6527,782</t>
  </si>
  <si>
    <t>проєктні роботи (місцевий бюджет)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</si>
  <si>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</si>
  <si>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Вартість заходу відкоригована та перенесена на 2026 рік</t>
  </si>
  <si>
    <t>перенесена вартість робіт з 2025 року на 2026 рік</t>
  </si>
  <si>
    <t xml:space="preserve">УЖКГ ПМР/КП "Узбережжя" 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</si>
  <si>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</si>
  <si>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 xml:space="preserve">Знята орієнтовна вартість заходу у зв'язку з закінченням бюджетного року та нефінансуванням </t>
  </si>
  <si>
    <t>Придбання бензопили потужністю двигуна до 5,4 кВт</t>
  </si>
  <si>
    <t>Придбання газонокосарок з варіатором приводу коліс</t>
  </si>
  <si>
    <t>Придбання газонокосарки повнопривідної</t>
  </si>
  <si>
    <t>46,284</t>
  </si>
  <si>
    <t>Приведено у відповідність вартість заходу та перенесено на 2026 рік</t>
  </si>
  <si>
    <t>Придбання газонокосарок</t>
  </si>
  <si>
    <t>81,448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</si>
  <si>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</si>
  <si>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Відкоригована вартість заходу на 2025- 2026 роки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</si>
  <si>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</si>
  <si>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Реконструкція резервуара води № 1 м. Южного Одеської області</t>
  </si>
  <si>
    <t xml:space="preserve">Реконструкція водопровідного колектору від ВНС до вул. Хіміків м. Южного Одеської області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</si>
  <si>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</si>
  <si>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Приведено у відповідність вартість заходу та додано на 2026 -  2027 роки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</si>
  <si>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</si>
  <si>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Відкоригована вартість заходу та перенесено захід на 2026 рік</t>
  </si>
  <si>
    <t>Розподілена вартість робіт на 2025 - 2026 роки</t>
  </si>
  <si>
    <t>Перелік змін до Програми реформування і розвитку житлово-комунального  господарства Південнівської міської територіальної громади на 2025-2027 роки, в новій редакції.</t>
  </si>
  <si>
    <t xml:space="preserve">Придбання бензопили </t>
  </si>
  <si>
    <t>19</t>
  </si>
  <si>
    <t>Відкоригована вартість робіт на 2026 рік та знята  з 2025 року у зв'язку з нефінансуванням</t>
  </si>
  <si>
    <t>36,923</t>
  </si>
  <si>
    <t>20</t>
  </si>
  <si>
    <t>21</t>
  </si>
  <si>
    <t>Додано нові заходи на 2026 рік</t>
  </si>
  <si>
    <t xml:space="preserve">Придбання комп'ютера у зборі </t>
  </si>
  <si>
    <t xml:space="preserve"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 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</si>
  <si>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</si>
  <si>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Виключено захід</t>
  </si>
  <si>
    <t>Включено захід на 2026 рік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</si>
  <si>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</si>
  <si>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</si>
  <si>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 xml:space="preserve">УКБ ПМР </t>
  </si>
  <si>
    <t>Відкоригована вартість заходу на 2025- 2026 роки відповідно до експертного звіту</t>
  </si>
  <si>
    <t>Збільшена вартість заходу на 2026 рік у зв'язку зі змінами коефіцієнтів Галузевої угоди</t>
  </si>
  <si>
    <t>Поточне утримання громадських вбиралень міста Південного Одеського району Одеської області</t>
  </si>
  <si>
    <t>Утримання територій загального користування</t>
  </si>
  <si>
    <t xml:space="preserve">УЖКГ ПМР/КП "Ритуальні послуги" </t>
  </si>
  <si>
    <t>Виконання заходу перенесено на 2026 рік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</si>
  <si>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</si>
  <si>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Обласний бюджет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</si>
  <si>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у т.ч.:</t>
  </si>
  <si>
    <t>Залишок вартості заходу перенесено на 2026 рік, з врахуванням виконаних робіт у 2025 році</t>
  </si>
  <si>
    <t>417,532</t>
  </si>
  <si>
    <t>329,821</t>
  </si>
  <si>
    <t xml:space="preserve"> Відкоригована вартість заходу на 2025 рік з врахуванням фактично виконаних робіт</t>
  </si>
  <si>
    <t>Додано захід на 2026 рік (у 2025 році були виконані проєктні роботи)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</si>
  <si>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</si>
  <si>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 xml:space="preserve"> Відкоригована вартість заходу на 2025-2026 рокик з врахуванням фактично виконаних робіт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</si>
  <si>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</si>
  <si>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Перенесена частина вартості заходу з 2025 року на 2026 рік</t>
  </si>
  <si>
    <t>Відкоригована вартість 1 черги заходу на 2025- 2026 роки відповідно до фактичного виконання робіт</t>
  </si>
  <si>
    <t>ІІ черга без змін</t>
  </si>
  <si>
    <t>ІІІ черга без змін</t>
  </si>
  <si>
    <t>ІV черга без змін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</si>
  <si>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</si>
  <si>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 xml:space="preserve">Захід виключено </t>
  </si>
  <si>
    <t xml:space="preserve">Відкоригована вартість заходу на 2025- 2026 роки </t>
  </si>
  <si>
    <t xml:space="preserve">Збільшена вартість заходу на 2026 рік </t>
  </si>
  <si>
    <t>Заступник начальника управління - начальник ФЕВ УЖКГ ПМР</t>
  </si>
  <si>
    <t>Відкоригована вартість заходу на 2025- 2026 роки відповідно до експертного звіту та фактичного виконання робіт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</si>
  <si>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</si>
  <si>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Роботи з розробки технічних умов на підключення електроенергії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</si>
  <si>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</si>
  <si>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</si>
  <si>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</si>
  <si>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місцевий бюджет</t>
  </si>
  <si>
    <t>інші джерела</t>
  </si>
  <si>
    <t>2603,613</t>
  </si>
  <si>
    <t>Відкоригована вартість заходу на 2025 рік з врахуванням фактично виконаних робіт. Залишок перенесений на 2026 рік та розподілено за джерелами надходжень</t>
  </si>
  <si>
    <t>Поточний ремонт доріг м. Південного 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</si>
</sst>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000"/>
    <numFmt numFmtId="167" formatCode="0.0"/>
  </numFmts>
  <fonts count="10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6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167" fontId="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6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0D45-E3C2-44D8-A388-98AB243B69CB}">
  <dimension ref="A1:AA73"/>
  <sheetViews>
    <sheetView tabSelected="1" view="pageBreakPreview" topLeftCell="A43" zoomScale="118" zoomScaleNormal="112" zoomScaleSheetLayoutView="118" workbookViewId="0">
      <selection activeCell="I64" sqref="I64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.5703125" style="2" customWidth="1"/>
    <col min="4" max="4" width="10.42578125" style="2" customWidth="1"/>
    <col min="5" max="5" width="11" style="2" customWidth="1"/>
    <col min="6" max="6" width="12" style="2" customWidth="1"/>
    <col min="7" max="7" width="12.28515625" style="2" customWidth="1"/>
    <col min="8" max="8" width="11.5703125" style="2" customWidth="1"/>
    <col min="9" max="9" width="11.85546875" style="2" customWidth="1"/>
    <col min="10" max="10" width="11.7109375" style="2" customWidth="1"/>
    <col min="11" max="11" width="16.42578125" style="2" customWidth="1"/>
    <col min="12" max="12" width="25.140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169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21.75" customHeight="1" x14ac:dyDescent="0.25">
      <c r="A3" s="971" t="s">
        <v>323</v>
      </c>
      <c r="B3" s="971"/>
      <c r="C3" s="971"/>
      <c r="D3" s="971"/>
      <c r="E3" s="971"/>
      <c r="F3" s="971"/>
      <c r="G3" s="971"/>
      <c r="H3" s="971"/>
      <c r="I3" s="971"/>
      <c r="J3" s="971"/>
      <c r="K3" s="971"/>
      <c r="L3" s="971"/>
    </row>
    <row r="4" spans="1:26" ht="18.600000000000001" customHeight="1" x14ac:dyDescent="0.25">
      <c r="A4" s="972" t="s">
        <v>17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</row>
    <row r="5" spans="1:26" ht="18" customHeight="1" x14ac:dyDescent="0.25">
      <c r="A5" s="973"/>
      <c r="B5" s="973"/>
      <c r="C5" s="973" t="s">
        <v>3</v>
      </c>
      <c r="D5" s="973"/>
      <c r="E5" s="973"/>
      <c r="F5" s="973"/>
      <c r="G5" s="973" t="s">
        <v>11</v>
      </c>
      <c r="H5" s="973"/>
      <c r="I5" s="973"/>
      <c r="J5" s="973"/>
      <c r="K5" s="973" t="s">
        <v>4</v>
      </c>
      <c r="L5" s="973" t="s">
        <v>11</v>
      </c>
    </row>
    <row r="6" spans="1:26" ht="18.600000000000001" customHeight="1" x14ac:dyDescent="0.25">
      <c r="A6" s="973"/>
      <c r="B6" s="973"/>
      <c r="C6" s="874" t="s">
        <v>104</v>
      </c>
      <c r="D6" s="874" t="s">
        <v>105</v>
      </c>
      <c r="E6" s="874" t="s">
        <v>106</v>
      </c>
      <c r="F6" s="878" t="s">
        <v>0</v>
      </c>
      <c r="G6" s="874" t="s">
        <v>104</v>
      </c>
      <c r="H6" s="874" t="s">
        <v>105</v>
      </c>
      <c r="I6" s="874" t="s">
        <v>106</v>
      </c>
      <c r="J6" s="878" t="s">
        <v>0</v>
      </c>
      <c r="K6" s="973"/>
      <c r="L6" s="973"/>
    </row>
    <row r="7" spans="1:26" ht="36" customHeight="1" x14ac:dyDescent="0.25">
      <c r="A7" s="842" t="s">
        <v>1</v>
      </c>
      <c r="B7" s="898" t="s">
        <v>317</v>
      </c>
      <c r="C7" s="96">
        <v>238659.47500000001</v>
      </c>
      <c r="D7" s="842"/>
      <c r="E7" s="842"/>
      <c r="F7" s="827">
        <f t="shared" ref="F7:F9" si="0">C7+D7+E7</f>
        <v>238659.47500000001</v>
      </c>
      <c r="G7" s="96"/>
      <c r="H7" s="91">
        <v>238659.47500000001</v>
      </c>
      <c r="I7" s="842"/>
      <c r="J7" s="828">
        <f t="shared" ref="J7:J9" si="1">G7+H7</f>
        <v>238659.47500000001</v>
      </c>
      <c r="K7" s="872" t="s">
        <v>160</v>
      </c>
      <c r="L7" s="243" t="s">
        <v>344</v>
      </c>
      <c r="Z7" s="168"/>
    </row>
    <row r="8" spans="1:26" ht="49.5" customHeight="1" x14ac:dyDescent="0.25">
      <c r="A8" s="957" t="s">
        <v>15</v>
      </c>
      <c r="B8" s="877" t="s">
        <v>297</v>
      </c>
      <c r="C8" s="109">
        <f>C9+1041.2</f>
        <v>1239.6400000000001</v>
      </c>
      <c r="D8" s="104">
        <v>5486.5820000000003</v>
      </c>
      <c r="E8" s="876"/>
      <c r="F8" s="826">
        <f t="shared" si="0"/>
        <v>6726.2220000000007</v>
      </c>
      <c r="G8" s="109">
        <f>G9</f>
        <v>192.94499999999999</v>
      </c>
      <c r="H8" s="104">
        <v>4878.2169999999996</v>
      </c>
      <c r="I8" s="876"/>
      <c r="J8" s="421">
        <f>G8+H8</f>
        <v>5071.1619999999994</v>
      </c>
      <c r="K8" s="965" t="s">
        <v>160</v>
      </c>
      <c r="L8" s="966" t="s">
        <v>339</v>
      </c>
      <c r="Z8" s="168"/>
    </row>
    <row r="9" spans="1:26" ht="16.5" customHeight="1" x14ac:dyDescent="0.25">
      <c r="A9" s="957"/>
      <c r="B9" s="853" t="s">
        <v>37</v>
      </c>
      <c r="C9" s="837">
        <v>198.44</v>
      </c>
      <c r="D9" s="838"/>
      <c r="E9" s="464"/>
      <c r="F9" s="882">
        <f t="shared" si="0"/>
        <v>198.44</v>
      </c>
      <c r="G9" s="837">
        <v>192.94499999999999</v>
      </c>
      <c r="H9" s="838"/>
      <c r="I9" s="464"/>
      <c r="J9" s="868">
        <f t="shared" si="1"/>
        <v>192.94499999999999</v>
      </c>
      <c r="K9" s="965"/>
      <c r="L9" s="966"/>
      <c r="Z9" s="168"/>
    </row>
    <row r="10" spans="1:26" s="169" customFormat="1" ht="15" customHeight="1" x14ac:dyDescent="0.25">
      <c r="A10" s="967" t="s">
        <v>22</v>
      </c>
      <c r="B10" s="967"/>
      <c r="C10" s="967"/>
      <c r="D10" s="967"/>
      <c r="E10" s="967"/>
      <c r="F10" s="967"/>
      <c r="G10" s="967"/>
      <c r="H10" s="967"/>
      <c r="I10" s="967"/>
      <c r="J10" s="967"/>
      <c r="K10" s="967"/>
      <c r="L10" s="967"/>
      <c r="M10" s="168"/>
    </row>
    <row r="11" spans="1:26" s="169" customFormat="1" ht="18" customHeight="1" x14ac:dyDescent="0.25">
      <c r="A11" s="954" t="s">
        <v>108</v>
      </c>
      <c r="B11" s="954"/>
      <c r="C11" s="954" t="s">
        <v>3</v>
      </c>
      <c r="D11" s="954"/>
      <c r="E11" s="954"/>
      <c r="F11" s="954"/>
      <c r="G11" s="954" t="s">
        <v>11</v>
      </c>
      <c r="H11" s="954"/>
      <c r="I11" s="954"/>
      <c r="J11" s="954"/>
      <c r="K11" s="954" t="s">
        <v>4</v>
      </c>
      <c r="L11" s="954" t="s">
        <v>11</v>
      </c>
      <c r="M11" s="168"/>
    </row>
    <row r="12" spans="1:26" s="169" customFormat="1" ht="19.5" customHeight="1" x14ac:dyDescent="0.25">
      <c r="A12" s="954"/>
      <c r="B12" s="954"/>
      <c r="C12" s="874" t="s">
        <v>104</v>
      </c>
      <c r="D12" s="874" t="s">
        <v>105</v>
      </c>
      <c r="E12" s="874" t="s">
        <v>106</v>
      </c>
      <c r="F12" s="874" t="s">
        <v>0</v>
      </c>
      <c r="G12" s="874" t="s">
        <v>104</v>
      </c>
      <c r="H12" s="874" t="s">
        <v>105</v>
      </c>
      <c r="I12" s="874" t="s">
        <v>106</v>
      </c>
      <c r="J12" s="874" t="s">
        <v>0</v>
      </c>
      <c r="K12" s="954"/>
      <c r="L12" s="954"/>
      <c r="M12" s="168"/>
    </row>
    <row r="13" spans="1:26" s="169" customFormat="1" ht="48.75" customHeight="1" x14ac:dyDescent="0.25">
      <c r="A13" s="890" t="s">
        <v>1</v>
      </c>
      <c r="B13" s="893" t="s">
        <v>345</v>
      </c>
      <c r="C13" s="465">
        <v>493.90699999999998</v>
      </c>
      <c r="D13" s="891"/>
      <c r="E13" s="891"/>
      <c r="F13" s="826">
        <f t="shared" ref="F13:F25" si="2">C13+D13+E13</f>
        <v>493.90699999999998</v>
      </c>
      <c r="G13" s="891"/>
      <c r="H13" s="465">
        <v>493.90699999999998</v>
      </c>
      <c r="I13" s="891"/>
      <c r="J13" s="421">
        <f>G13+H13</f>
        <v>493.90699999999998</v>
      </c>
      <c r="K13" s="890" t="s">
        <v>338</v>
      </c>
      <c r="L13" s="438" t="s">
        <v>344</v>
      </c>
      <c r="M13" s="168"/>
    </row>
    <row r="14" spans="1:26" s="169" customFormat="1" ht="44.25" customHeight="1" x14ac:dyDescent="0.25">
      <c r="A14" s="948" t="s">
        <v>15</v>
      </c>
      <c r="B14" s="894" t="s">
        <v>347</v>
      </c>
      <c r="C14" s="465">
        <f>C15+C16</f>
        <v>15090.176000000001</v>
      </c>
      <c r="D14" s="891"/>
      <c r="E14" s="891"/>
      <c r="F14" s="826">
        <f t="shared" si="2"/>
        <v>15090.176000000001</v>
      </c>
      <c r="G14" s="465">
        <f>G15+G16</f>
        <v>11192.887999999999</v>
      </c>
      <c r="H14" s="465">
        <f>H15+H16</f>
        <v>3897.288</v>
      </c>
      <c r="I14" s="891"/>
      <c r="J14" s="421">
        <f t="shared" ref="J14:J23" si="3">G14+H14</f>
        <v>15090.175999999999</v>
      </c>
      <c r="K14" s="948" t="s">
        <v>338</v>
      </c>
      <c r="L14" s="945" t="s">
        <v>348</v>
      </c>
      <c r="M14" s="168"/>
    </row>
    <row r="15" spans="1:26" s="169" customFormat="1" ht="20.25" customHeight="1" x14ac:dyDescent="0.25">
      <c r="A15" s="949"/>
      <c r="B15" s="8" t="s">
        <v>241</v>
      </c>
      <c r="C15" s="901">
        <f>18595.843-3505.667-C16</f>
        <v>7092.2000000000016</v>
      </c>
      <c r="D15" s="902"/>
      <c r="E15" s="902"/>
      <c r="F15" s="882">
        <f t="shared" si="2"/>
        <v>7092.2000000000016</v>
      </c>
      <c r="G15" s="900">
        <v>3194.9119999999998</v>
      </c>
      <c r="H15" s="465">
        <v>3897.288</v>
      </c>
      <c r="I15" s="891"/>
      <c r="J15" s="421">
        <f t="shared" si="3"/>
        <v>7092.2</v>
      </c>
      <c r="K15" s="949"/>
      <c r="L15" s="946"/>
      <c r="M15" s="168"/>
    </row>
    <row r="16" spans="1:26" s="169" customFormat="1" ht="20.25" customHeight="1" x14ac:dyDescent="0.25">
      <c r="A16" s="950"/>
      <c r="B16" s="8" t="s">
        <v>346</v>
      </c>
      <c r="C16" s="901">
        <v>7997.9759999999997</v>
      </c>
      <c r="D16" s="902"/>
      <c r="E16" s="902"/>
      <c r="F16" s="882">
        <f t="shared" si="2"/>
        <v>7997.9759999999997</v>
      </c>
      <c r="G16" s="900">
        <v>7997.9759999999997</v>
      </c>
      <c r="H16" s="669"/>
      <c r="I16" s="891"/>
      <c r="J16" s="421">
        <f t="shared" si="3"/>
        <v>7997.9759999999997</v>
      </c>
      <c r="K16" s="950"/>
      <c r="L16" s="947"/>
      <c r="M16" s="168"/>
    </row>
    <row r="17" spans="1:26" s="169" customFormat="1" ht="58.5" customHeight="1" x14ac:dyDescent="0.25">
      <c r="A17" s="948" t="s">
        <v>16</v>
      </c>
      <c r="B17" s="894" t="s">
        <v>361</v>
      </c>
      <c r="C17" s="900">
        <v>45</v>
      </c>
      <c r="D17" s="902"/>
      <c r="E17" s="902"/>
      <c r="F17" s="826">
        <f t="shared" si="2"/>
        <v>45</v>
      </c>
      <c r="G17" s="900"/>
      <c r="H17" s="669"/>
      <c r="I17" s="897"/>
      <c r="J17" s="421">
        <f t="shared" si="3"/>
        <v>0</v>
      </c>
      <c r="K17" s="948" t="s">
        <v>338</v>
      </c>
      <c r="L17" s="948" t="s">
        <v>362</v>
      </c>
      <c r="M17" s="168"/>
    </row>
    <row r="18" spans="1:26" s="169" customFormat="1" ht="30" customHeight="1" x14ac:dyDescent="0.25">
      <c r="A18" s="950"/>
      <c r="B18" s="895" t="s">
        <v>151</v>
      </c>
      <c r="C18" s="901">
        <v>45</v>
      </c>
      <c r="D18" s="902"/>
      <c r="E18" s="902"/>
      <c r="F18" s="882">
        <f t="shared" si="2"/>
        <v>45</v>
      </c>
      <c r="G18" s="900"/>
      <c r="H18" s="669"/>
      <c r="I18" s="897"/>
      <c r="J18" s="868">
        <f t="shared" si="3"/>
        <v>0</v>
      </c>
      <c r="K18" s="950"/>
      <c r="L18" s="950"/>
      <c r="M18" s="168"/>
    </row>
    <row r="19" spans="1:26" s="169" customFormat="1" ht="57.75" customHeight="1" x14ac:dyDescent="0.25">
      <c r="A19" s="890" t="s">
        <v>30</v>
      </c>
      <c r="B19" s="894" t="s">
        <v>142</v>
      </c>
      <c r="C19" s="892" t="s">
        <v>349</v>
      </c>
      <c r="D19" s="891"/>
      <c r="E19" s="891"/>
      <c r="F19" s="826">
        <f t="shared" si="2"/>
        <v>417.53199999999998</v>
      </c>
      <c r="G19" s="892" t="s">
        <v>350</v>
      </c>
      <c r="H19" s="891"/>
      <c r="I19" s="891"/>
      <c r="J19" s="421">
        <f t="shared" si="3"/>
        <v>329.82100000000003</v>
      </c>
      <c r="K19" s="890" t="s">
        <v>338</v>
      </c>
      <c r="L19" s="243" t="s">
        <v>351</v>
      </c>
      <c r="M19" s="168"/>
    </row>
    <row r="20" spans="1:26" s="169" customFormat="1" ht="75.75" customHeight="1" x14ac:dyDescent="0.25">
      <c r="A20" s="948" t="s">
        <v>31</v>
      </c>
      <c r="B20" s="929" t="s">
        <v>161</v>
      </c>
      <c r="C20" s="900">
        <f>C21+C22</f>
        <v>5864.8530000000001</v>
      </c>
      <c r="D20" s="891"/>
      <c r="E20" s="891"/>
      <c r="F20" s="826">
        <f t="shared" si="2"/>
        <v>5864.8530000000001</v>
      </c>
      <c r="G20" s="900">
        <f>G21+G22</f>
        <v>2619.2429999999999</v>
      </c>
      <c r="H20" s="900">
        <f t="shared" ref="H20:J20" si="4">H21+H22</f>
        <v>3245.6099999999997</v>
      </c>
      <c r="I20" s="900">
        <f t="shared" si="4"/>
        <v>0</v>
      </c>
      <c r="J20" s="930">
        <f t="shared" si="4"/>
        <v>5864.8529999999992</v>
      </c>
      <c r="K20" s="948" t="s">
        <v>338</v>
      </c>
      <c r="L20" s="945" t="s">
        <v>375</v>
      </c>
      <c r="M20" s="168"/>
    </row>
    <row r="21" spans="1:26" s="169" customFormat="1" ht="21" customHeight="1" x14ac:dyDescent="0.25">
      <c r="A21" s="949"/>
      <c r="B21" s="931" t="s">
        <v>372</v>
      </c>
      <c r="C21" s="901">
        <v>5864.8530000000001</v>
      </c>
      <c r="D21" s="464"/>
      <c r="E21" s="464"/>
      <c r="F21" s="932">
        <f t="shared" ref="F21" si="5">C21+D21+E21</f>
        <v>5864.8530000000001</v>
      </c>
      <c r="G21" s="901">
        <f>618.265+2000.978</f>
        <v>2619.2429999999999</v>
      </c>
      <c r="H21" s="838">
        <v>641.99699999999996</v>
      </c>
      <c r="I21" s="464"/>
      <c r="J21" s="838">
        <f t="shared" ref="J21" si="6">G21+H21</f>
        <v>3261.24</v>
      </c>
      <c r="K21" s="949"/>
      <c r="L21" s="946"/>
      <c r="M21" s="168"/>
    </row>
    <row r="22" spans="1:26" s="169" customFormat="1" ht="21" customHeight="1" x14ac:dyDescent="0.25">
      <c r="A22" s="949"/>
      <c r="B22" s="895" t="s">
        <v>373</v>
      </c>
      <c r="C22" s="901">
        <v>0</v>
      </c>
      <c r="D22" s="464"/>
      <c r="E22" s="464"/>
      <c r="F22" s="932">
        <f t="shared" si="2"/>
        <v>0</v>
      </c>
      <c r="G22" s="901">
        <v>0</v>
      </c>
      <c r="H22" s="464" t="s">
        <v>374</v>
      </c>
      <c r="I22" s="464"/>
      <c r="J22" s="838">
        <f t="shared" si="3"/>
        <v>2603.6129999999998</v>
      </c>
      <c r="K22" s="949"/>
      <c r="L22" s="946"/>
      <c r="M22" s="168"/>
    </row>
    <row r="23" spans="1:26" s="169" customFormat="1" ht="19.5" customHeight="1" x14ac:dyDescent="0.25">
      <c r="A23" s="950"/>
      <c r="B23" s="895" t="s">
        <v>299</v>
      </c>
      <c r="C23" s="901">
        <v>182.39400000000001</v>
      </c>
      <c r="D23" s="891"/>
      <c r="E23" s="891"/>
      <c r="F23" s="882">
        <f t="shared" si="2"/>
        <v>182.39400000000001</v>
      </c>
      <c r="G23" s="901">
        <v>182.39400000000001</v>
      </c>
      <c r="H23" s="891"/>
      <c r="I23" s="891"/>
      <c r="J23" s="421">
        <f t="shared" si="3"/>
        <v>182.39400000000001</v>
      </c>
      <c r="K23" s="950"/>
      <c r="L23" s="947"/>
      <c r="M23" s="168"/>
    </row>
    <row r="24" spans="1:26" s="169" customFormat="1" ht="57" customHeight="1" x14ac:dyDescent="0.25">
      <c r="A24" s="926" t="s">
        <v>32</v>
      </c>
      <c r="B24" s="925" t="s">
        <v>369</v>
      </c>
      <c r="C24" s="104"/>
      <c r="D24" s="104"/>
      <c r="E24" s="104"/>
      <c r="F24" s="826">
        <f t="shared" si="2"/>
        <v>0</v>
      </c>
      <c r="G24" s="104"/>
      <c r="H24" s="104">
        <v>3625.7550000000001</v>
      </c>
      <c r="I24" s="418"/>
      <c r="J24" s="421">
        <f t="shared" ref="J24:J25" si="7">G24+H24+I24</f>
        <v>3625.7550000000001</v>
      </c>
      <c r="K24" s="928" t="s">
        <v>160</v>
      </c>
      <c r="L24" s="438" t="s">
        <v>248</v>
      </c>
      <c r="M24" s="168"/>
    </row>
    <row r="25" spans="1:26" s="169" customFormat="1" ht="59.25" customHeight="1" x14ac:dyDescent="0.25">
      <c r="A25" s="926" t="s">
        <v>33</v>
      </c>
      <c r="B25" s="925" t="s">
        <v>370</v>
      </c>
      <c r="C25" s="104"/>
      <c r="D25" s="104"/>
      <c r="E25" s="104"/>
      <c r="F25" s="826">
        <f t="shared" si="2"/>
        <v>0</v>
      </c>
      <c r="G25" s="104"/>
      <c r="H25" s="104">
        <v>565.31600000000003</v>
      </c>
      <c r="I25" s="418"/>
      <c r="J25" s="421">
        <f t="shared" si="7"/>
        <v>565.31600000000003</v>
      </c>
      <c r="K25" s="928" t="s">
        <v>160</v>
      </c>
      <c r="L25" s="438" t="s">
        <v>248</v>
      </c>
      <c r="M25" s="168"/>
    </row>
    <row r="26" spans="1:26" s="169" customFormat="1" ht="16.5" customHeight="1" x14ac:dyDescent="0.25">
      <c r="A26" s="964" t="s">
        <v>21</v>
      </c>
      <c r="B26" s="964"/>
      <c r="C26" s="964"/>
      <c r="D26" s="964"/>
      <c r="E26" s="964"/>
      <c r="F26" s="964"/>
      <c r="G26" s="964"/>
      <c r="H26" s="964"/>
      <c r="I26" s="964"/>
      <c r="J26" s="964"/>
      <c r="K26" s="964"/>
      <c r="L26" s="964"/>
      <c r="M26" s="168"/>
    </row>
    <row r="27" spans="1:26" s="169" customFormat="1" ht="17.25" customHeight="1" x14ac:dyDescent="0.25">
      <c r="A27" s="954" t="s">
        <v>108</v>
      </c>
      <c r="B27" s="954"/>
      <c r="C27" s="954" t="s">
        <v>3</v>
      </c>
      <c r="D27" s="954"/>
      <c r="E27" s="954"/>
      <c r="F27" s="954"/>
      <c r="G27" s="954" t="s">
        <v>11</v>
      </c>
      <c r="H27" s="954"/>
      <c r="I27" s="954"/>
      <c r="J27" s="954"/>
      <c r="K27" s="954" t="s">
        <v>4</v>
      </c>
      <c r="L27" s="954" t="s">
        <v>11</v>
      </c>
      <c r="M27" s="168"/>
    </row>
    <row r="28" spans="1:26" s="169" customFormat="1" ht="15.75" customHeight="1" x14ac:dyDescent="0.25">
      <c r="A28" s="954"/>
      <c r="B28" s="954"/>
      <c r="C28" s="874" t="s">
        <v>104</v>
      </c>
      <c r="D28" s="874" t="s">
        <v>105</v>
      </c>
      <c r="E28" s="874" t="s">
        <v>106</v>
      </c>
      <c r="F28" s="874" t="s">
        <v>0</v>
      </c>
      <c r="G28" s="874" t="s">
        <v>104</v>
      </c>
      <c r="H28" s="874" t="s">
        <v>105</v>
      </c>
      <c r="I28" s="874" t="s">
        <v>106</v>
      </c>
      <c r="J28" s="874" t="s">
        <v>0</v>
      </c>
      <c r="K28" s="954"/>
      <c r="L28" s="954"/>
      <c r="M28" s="168"/>
    </row>
    <row r="29" spans="1:26" s="169" customFormat="1" ht="45.75" customHeight="1" x14ac:dyDescent="0.25">
      <c r="A29" s="876" t="s">
        <v>1</v>
      </c>
      <c r="B29" s="889" t="s">
        <v>202</v>
      </c>
      <c r="C29" s="466">
        <v>23596.600999999999</v>
      </c>
      <c r="D29" s="465">
        <f>24477.362</f>
        <v>24477.362000000001</v>
      </c>
      <c r="E29" s="466">
        <v>25240.899000000001</v>
      </c>
      <c r="F29" s="826">
        <f t="shared" ref="F29:F30" si="8">C29+D29+E29</f>
        <v>73314.862000000008</v>
      </c>
      <c r="G29" s="466">
        <v>23596.600999999999</v>
      </c>
      <c r="H29" s="465">
        <v>28473.998</v>
      </c>
      <c r="I29" s="466">
        <v>25240.899000000001</v>
      </c>
      <c r="J29" s="421">
        <f t="shared" ref="J29:J44" si="9">G29+H29+I29</f>
        <v>77311.498000000007</v>
      </c>
      <c r="K29" s="875" t="s">
        <v>236</v>
      </c>
      <c r="L29" s="903" t="s">
        <v>340</v>
      </c>
      <c r="M29" s="168"/>
      <c r="Z29" s="168">
        <f t="shared" ref="Z29:Z36" si="10">J29-F29</f>
        <v>3996.6359999999986</v>
      </c>
    </row>
    <row r="30" spans="1:26" s="169" customFormat="1" ht="48.75" customHeight="1" x14ac:dyDescent="0.25">
      <c r="A30" s="876" t="s">
        <v>15</v>
      </c>
      <c r="B30" s="666" t="s">
        <v>341</v>
      </c>
      <c r="C30" s="465">
        <v>675.928</v>
      </c>
      <c r="D30" s="466">
        <v>720.12800000000004</v>
      </c>
      <c r="E30" s="466">
        <v>720.12800000000004</v>
      </c>
      <c r="F30" s="826">
        <f t="shared" si="8"/>
        <v>2116.1840000000002</v>
      </c>
      <c r="G30" s="465">
        <v>675.928</v>
      </c>
      <c r="H30" s="466">
        <f>720.128+103.811</f>
        <v>823.93900000000008</v>
      </c>
      <c r="I30" s="466">
        <v>720.12800000000004</v>
      </c>
      <c r="J30" s="421">
        <f t="shared" si="9"/>
        <v>2219.9950000000003</v>
      </c>
      <c r="K30" s="875" t="s">
        <v>236</v>
      </c>
      <c r="L30" s="903" t="s">
        <v>340</v>
      </c>
      <c r="M30" s="168"/>
      <c r="Z30" s="168">
        <f t="shared" si="10"/>
        <v>103.81100000000015</v>
      </c>
    </row>
    <row r="31" spans="1:26" s="169" customFormat="1" ht="42.75" customHeight="1" x14ac:dyDescent="0.25">
      <c r="A31" s="876" t="s">
        <v>16</v>
      </c>
      <c r="B31" s="666" t="s">
        <v>342</v>
      </c>
      <c r="C31" s="466">
        <v>18105.100999999999</v>
      </c>
      <c r="D31" s="465">
        <v>19532.330000000002</v>
      </c>
      <c r="E31" s="466">
        <v>19758.624</v>
      </c>
      <c r="F31" s="826">
        <f>C31+D31+E31</f>
        <v>57396.054999999993</v>
      </c>
      <c r="G31" s="466">
        <v>18105.100999999999</v>
      </c>
      <c r="H31" s="465">
        <f>19532.33+143.945</f>
        <v>19676.275000000001</v>
      </c>
      <c r="I31" s="466">
        <v>19758.624</v>
      </c>
      <c r="J31" s="421">
        <f t="shared" si="9"/>
        <v>57540</v>
      </c>
      <c r="K31" s="875" t="s">
        <v>303</v>
      </c>
      <c r="L31" s="903" t="s">
        <v>340</v>
      </c>
      <c r="M31" s="168"/>
      <c r="Z31" s="168"/>
    </row>
    <row r="32" spans="1:26" s="169" customFormat="1" ht="45.75" customHeight="1" x14ac:dyDescent="0.25">
      <c r="A32" s="876" t="s">
        <v>30</v>
      </c>
      <c r="B32" s="666" t="s">
        <v>232</v>
      </c>
      <c r="C32" s="466">
        <v>2937.0340000000001</v>
      </c>
      <c r="D32" s="466">
        <v>3149.8690000000001</v>
      </c>
      <c r="E32" s="466">
        <v>3168.835</v>
      </c>
      <c r="F32" s="826">
        <f t="shared" ref="F32:F44" si="11">C32+D32+E32</f>
        <v>9255.7380000000012</v>
      </c>
      <c r="G32" s="466">
        <v>2937.0340000000001</v>
      </c>
      <c r="H32" s="466">
        <f>3149.869+344.593</f>
        <v>3494.462</v>
      </c>
      <c r="I32" s="466">
        <v>3168.835</v>
      </c>
      <c r="J32" s="421">
        <f t="shared" si="9"/>
        <v>9600.3310000000001</v>
      </c>
      <c r="K32" s="888" t="s">
        <v>343</v>
      </c>
      <c r="L32" s="903" t="s">
        <v>340</v>
      </c>
      <c r="M32" s="168"/>
      <c r="Z32" s="168"/>
    </row>
    <row r="33" spans="1:26" s="169" customFormat="1" ht="44.25" customHeight="1" x14ac:dyDescent="0.25">
      <c r="A33" s="948" t="s">
        <v>31</v>
      </c>
      <c r="B33" s="666" t="s">
        <v>336</v>
      </c>
      <c r="C33" s="104">
        <v>49.8</v>
      </c>
      <c r="D33" s="104"/>
      <c r="E33" s="104"/>
      <c r="F33" s="826">
        <f>C33+D33+E33</f>
        <v>49.8</v>
      </c>
      <c r="G33" s="104">
        <v>49.8</v>
      </c>
      <c r="H33" s="418">
        <v>5610.5339999999997</v>
      </c>
      <c r="I33" s="418"/>
      <c r="J33" s="421">
        <f>SUM(G33:I33)</f>
        <v>5660.3339999999998</v>
      </c>
      <c r="K33" s="955" t="s">
        <v>338</v>
      </c>
      <c r="L33" s="962" t="s">
        <v>352</v>
      </c>
      <c r="M33" s="168"/>
      <c r="Z33" s="168"/>
    </row>
    <row r="34" spans="1:26" s="169" customFormat="1" ht="18" customHeight="1" x14ac:dyDescent="0.25">
      <c r="A34" s="950"/>
      <c r="B34" s="854" t="s">
        <v>337</v>
      </c>
      <c r="C34" s="838">
        <v>49.8</v>
      </c>
      <c r="D34" s="838"/>
      <c r="E34" s="838"/>
      <c r="F34" s="932">
        <f t="shared" ref="F34" si="12">C34+D34+E34</f>
        <v>49.8</v>
      </c>
      <c r="G34" s="838">
        <v>49.8</v>
      </c>
      <c r="H34" s="837">
        <v>2.98</v>
      </c>
      <c r="I34" s="679"/>
      <c r="J34" s="838">
        <f t="shared" ref="J34" si="13">SUM(G34:I34)</f>
        <v>52.779999999999994</v>
      </c>
      <c r="K34" s="956"/>
      <c r="L34" s="963"/>
      <c r="M34" s="168"/>
      <c r="Z34" s="168"/>
    </row>
    <row r="35" spans="1:26" s="169" customFormat="1" ht="44.25" customHeight="1" x14ac:dyDescent="0.25">
      <c r="A35" s="957" t="s">
        <v>32</v>
      </c>
      <c r="B35" s="666" t="s">
        <v>146</v>
      </c>
      <c r="C35" s="104">
        <f>C36</f>
        <v>45</v>
      </c>
      <c r="D35" s="104"/>
      <c r="E35" s="104"/>
      <c r="F35" s="826">
        <f t="shared" si="11"/>
        <v>45</v>
      </c>
      <c r="G35" s="109">
        <f>G36</f>
        <v>43.645000000000003</v>
      </c>
      <c r="H35" s="109"/>
      <c r="I35" s="418"/>
      <c r="J35" s="421">
        <f t="shared" si="9"/>
        <v>43.645000000000003</v>
      </c>
      <c r="K35" s="965" t="s">
        <v>160</v>
      </c>
      <c r="L35" s="966" t="s">
        <v>351</v>
      </c>
      <c r="M35" s="168"/>
      <c r="Z35" s="168"/>
    </row>
    <row r="36" spans="1:26" s="169" customFormat="1" ht="30" customHeight="1" x14ac:dyDescent="0.25">
      <c r="A36" s="957"/>
      <c r="B36" s="906" t="s">
        <v>151</v>
      </c>
      <c r="C36" s="838">
        <v>45</v>
      </c>
      <c r="D36" s="838"/>
      <c r="E36" s="104"/>
      <c r="F36" s="826">
        <f t="shared" si="11"/>
        <v>45</v>
      </c>
      <c r="G36" s="838">
        <v>43.645000000000003</v>
      </c>
      <c r="H36" s="838"/>
      <c r="I36" s="418"/>
      <c r="J36" s="421">
        <f t="shared" si="9"/>
        <v>43.645000000000003</v>
      </c>
      <c r="K36" s="965"/>
      <c r="L36" s="966"/>
      <c r="M36" s="168"/>
      <c r="Z36" s="168">
        <f t="shared" si="10"/>
        <v>-1.3549999999999969</v>
      </c>
    </row>
    <row r="37" spans="1:26" s="169" customFormat="1" ht="60" x14ac:dyDescent="0.25">
      <c r="A37" s="876" t="s">
        <v>33</v>
      </c>
      <c r="B37" s="907" t="s">
        <v>147</v>
      </c>
      <c r="C37" s="104">
        <v>55.030999999999999</v>
      </c>
      <c r="D37" s="104"/>
      <c r="E37" s="104"/>
      <c r="F37" s="826">
        <f t="shared" si="11"/>
        <v>55.030999999999999</v>
      </c>
      <c r="G37" s="838"/>
      <c r="H37" s="104">
        <v>55.030999999999999</v>
      </c>
      <c r="I37" s="418"/>
      <c r="J37" s="421">
        <f t="shared" si="9"/>
        <v>55.030999999999999</v>
      </c>
      <c r="K37" s="875" t="s">
        <v>160</v>
      </c>
      <c r="L37" s="438" t="s">
        <v>344</v>
      </c>
      <c r="M37" s="168"/>
      <c r="Z37" s="168"/>
    </row>
    <row r="38" spans="1:26" s="169" customFormat="1" ht="45" x14ac:dyDescent="0.25">
      <c r="A38" s="948" t="s">
        <v>40</v>
      </c>
      <c r="B38" s="907" t="s">
        <v>353</v>
      </c>
      <c r="C38" s="465">
        <f>3251.466-600</f>
        <v>2651.4659999999999</v>
      </c>
      <c r="D38" s="908">
        <v>600</v>
      </c>
      <c r="E38" s="896"/>
      <c r="F38" s="826">
        <f t="shared" si="11"/>
        <v>3251.4659999999999</v>
      </c>
      <c r="G38" s="465">
        <v>2480.6469999999999</v>
      </c>
      <c r="H38" s="465">
        <v>770.82</v>
      </c>
      <c r="I38" s="863"/>
      <c r="J38" s="421">
        <f t="shared" si="9"/>
        <v>3251.4670000000001</v>
      </c>
      <c r="K38" s="955" t="s">
        <v>160</v>
      </c>
      <c r="L38" s="966" t="s">
        <v>354</v>
      </c>
      <c r="M38" s="168"/>
      <c r="Z38" s="168"/>
    </row>
    <row r="39" spans="1:26" s="169" customFormat="1" ht="17.25" customHeight="1" x14ac:dyDescent="0.25">
      <c r="A39" s="950"/>
      <c r="B39" s="854" t="s">
        <v>37</v>
      </c>
      <c r="C39" s="837">
        <v>0</v>
      </c>
      <c r="D39" s="679"/>
      <c r="E39" s="924"/>
      <c r="F39" s="826">
        <f t="shared" si="11"/>
        <v>0</v>
      </c>
      <c r="G39" s="837">
        <v>0</v>
      </c>
      <c r="H39" s="679"/>
      <c r="I39" s="863"/>
      <c r="J39" s="868">
        <f t="shared" si="9"/>
        <v>0</v>
      </c>
      <c r="K39" s="956"/>
      <c r="L39" s="966"/>
      <c r="M39" s="168"/>
      <c r="Z39" s="168"/>
    </row>
    <row r="40" spans="1:26" s="169" customFormat="1" ht="60" x14ac:dyDescent="0.25">
      <c r="A40" s="948" t="s">
        <v>41</v>
      </c>
      <c r="B40" s="907" t="s">
        <v>355</v>
      </c>
      <c r="C40" s="465">
        <f>C41</f>
        <v>15</v>
      </c>
      <c r="D40" s="465">
        <v>11518.08</v>
      </c>
      <c r="E40" s="896"/>
      <c r="F40" s="826">
        <f t="shared" si="11"/>
        <v>11533.08</v>
      </c>
      <c r="G40" s="597"/>
      <c r="H40" s="465">
        <v>11533.08</v>
      </c>
      <c r="I40" s="863"/>
      <c r="J40" s="421">
        <f t="shared" si="9"/>
        <v>11533.08</v>
      </c>
      <c r="K40" s="955" t="s">
        <v>160</v>
      </c>
      <c r="L40" s="945" t="s">
        <v>356</v>
      </c>
      <c r="M40" s="168"/>
      <c r="Z40" s="168"/>
    </row>
    <row r="41" spans="1:26" s="169" customFormat="1" ht="23.25" customHeight="1" x14ac:dyDescent="0.25">
      <c r="A41" s="950"/>
      <c r="B41" s="909" t="s">
        <v>37</v>
      </c>
      <c r="C41" s="910">
        <v>15</v>
      </c>
      <c r="D41" s="910">
        <v>956.36400000000003</v>
      </c>
      <c r="E41" s="370"/>
      <c r="F41" s="882">
        <f t="shared" si="11"/>
        <v>971.36400000000003</v>
      </c>
      <c r="G41" s="597"/>
      <c r="H41" s="910">
        <v>971.36400000000003</v>
      </c>
      <c r="I41" s="863"/>
      <c r="J41" s="868">
        <f t="shared" si="9"/>
        <v>971.36400000000003</v>
      </c>
      <c r="K41" s="956"/>
      <c r="L41" s="947"/>
      <c r="M41" s="168"/>
      <c r="Z41" s="168"/>
    </row>
    <row r="42" spans="1:26" s="169" customFormat="1" ht="45.75" customHeight="1" x14ac:dyDescent="0.25">
      <c r="A42" s="904" t="s">
        <v>42</v>
      </c>
      <c r="B42" s="925" t="s">
        <v>368</v>
      </c>
      <c r="C42" s="698"/>
      <c r="D42" s="698"/>
      <c r="E42" s="104"/>
      <c r="F42" s="826">
        <f t="shared" si="11"/>
        <v>0</v>
      </c>
      <c r="G42" s="104"/>
      <c r="H42" s="698">
        <v>51.668999999999997</v>
      </c>
      <c r="I42" s="418"/>
      <c r="J42" s="421">
        <f t="shared" si="9"/>
        <v>51.668999999999997</v>
      </c>
      <c r="K42" s="905" t="s">
        <v>343</v>
      </c>
      <c r="L42" s="438" t="s">
        <v>248</v>
      </c>
      <c r="M42" s="168"/>
      <c r="Z42" s="168"/>
    </row>
    <row r="43" spans="1:26" s="169" customFormat="1" ht="47.25" customHeight="1" x14ac:dyDescent="0.25">
      <c r="A43" s="915" t="s">
        <v>43</v>
      </c>
      <c r="B43" s="925" t="s">
        <v>367</v>
      </c>
      <c r="C43" s="104"/>
      <c r="D43" s="104"/>
      <c r="E43" s="104"/>
      <c r="F43" s="826">
        <f t="shared" si="11"/>
        <v>0</v>
      </c>
      <c r="G43" s="104"/>
      <c r="H43" s="104">
        <v>5.694</v>
      </c>
      <c r="I43" s="418"/>
      <c r="J43" s="421">
        <f t="shared" si="9"/>
        <v>5.694</v>
      </c>
      <c r="K43" s="916" t="s">
        <v>343</v>
      </c>
      <c r="L43" s="438" t="s">
        <v>248</v>
      </c>
      <c r="M43" s="168"/>
      <c r="Z43" s="168"/>
    </row>
    <row r="44" spans="1:26" s="169" customFormat="1" ht="56.25" customHeight="1" x14ac:dyDescent="0.25">
      <c r="A44" s="927" t="s">
        <v>260</v>
      </c>
      <c r="B44" s="925" t="s">
        <v>371</v>
      </c>
      <c r="C44" s="104"/>
      <c r="D44" s="104"/>
      <c r="E44" s="104"/>
      <c r="F44" s="826">
        <f t="shared" si="11"/>
        <v>0</v>
      </c>
      <c r="G44" s="104"/>
      <c r="H44" s="104">
        <v>1886.5</v>
      </c>
      <c r="I44" s="418"/>
      <c r="J44" s="421">
        <f t="shared" si="9"/>
        <v>1886.5</v>
      </c>
      <c r="K44" s="928" t="s">
        <v>160</v>
      </c>
      <c r="L44" s="438" t="s">
        <v>248</v>
      </c>
      <c r="M44" s="168"/>
      <c r="Z44" s="168"/>
    </row>
    <row r="45" spans="1:26" s="169" customFormat="1" ht="19.5" customHeight="1" x14ac:dyDescent="0.25">
      <c r="A45" s="951" t="s">
        <v>152</v>
      </c>
      <c r="B45" s="952"/>
      <c r="C45" s="952"/>
      <c r="D45" s="952"/>
      <c r="E45" s="952"/>
      <c r="F45" s="952"/>
      <c r="G45" s="952"/>
      <c r="H45" s="952"/>
      <c r="I45" s="952"/>
      <c r="J45" s="952"/>
      <c r="K45" s="952"/>
      <c r="L45" s="953"/>
      <c r="M45" s="168"/>
    </row>
    <row r="46" spans="1:26" s="169" customFormat="1" ht="18.75" customHeight="1" x14ac:dyDescent="0.25">
      <c r="A46" s="954" t="s">
        <v>108</v>
      </c>
      <c r="B46" s="954"/>
      <c r="C46" s="954" t="s">
        <v>3</v>
      </c>
      <c r="D46" s="954"/>
      <c r="E46" s="954"/>
      <c r="F46" s="954"/>
      <c r="G46" s="954" t="s">
        <v>11</v>
      </c>
      <c r="H46" s="954"/>
      <c r="I46" s="954"/>
      <c r="J46" s="954"/>
      <c r="K46" s="954" t="s">
        <v>4</v>
      </c>
      <c r="L46" s="954" t="s">
        <v>11</v>
      </c>
      <c r="M46" s="168"/>
    </row>
    <row r="47" spans="1:26" s="169" customFormat="1" ht="18.75" customHeight="1" x14ac:dyDescent="0.25">
      <c r="A47" s="954"/>
      <c r="B47" s="954"/>
      <c r="C47" s="887" t="s">
        <v>104</v>
      </c>
      <c r="D47" s="887" t="s">
        <v>105</v>
      </c>
      <c r="E47" s="887" t="s">
        <v>106</v>
      </c>
      <c r="F47" s="887" t="s">
        <v>0</v>
      </c>
      <c r="G47" s="887" t="s">
        <v>104</v>
      </c>
      <c r="H47" s="887" t="s">
        <v>105</v>
      </c>
      <c r="I47" s="887" t="s">
        <v>106</v>
      </c>
      <c r="J47" s="887" t="s">
        <v>0</v>
      </c>
      <c r="K47" s="954"/>
      <c r="L47" s="954"/>
      <c r="M47" s="168"/>
    </row>
    <row r="48" spans="1:26" s="169" customFormat="1" ht="44.25" customHeight="1" x14ac:dyDescent="0.25">
      <c r="A48" s="884" t="s">
        <v>1</v>
      </c>
      <c r="B48" s="886" t="s">
        <v>204</v>
      </c>
      <c r="C48" s="466">
        <v>2800.6329999999998</v>
      </c>
      <c r="D48" s="465">
        <v>3618.26</v>
      </c>
      <c r="E48" s="466">
        <v>3268.5140000000001</v>
      </c>
      <c r="F48" s="421">
        <f t="shared" ref="F48" si="14">SUM(C48:E48)</f>
        <v>9687.4069999999992</v>
      </c>
      <c r="G48" s="466">
        <v>2800.6329999999998</v>
      </c>
      <c r="H48" s="465">
        <f>3618.26+430.758</f>
        <v>4049.018</v>
      </c>
      <c r="I48" s="466">
        <v>3268.5140000000001</v>
      </c>
      <c r="J48" s="421">
        <f>G48+H48+I48</f>
        <v>10118.165000000001</v>
      </c>
      <c r="K48" s="885" t="s">
        <v>51</v>
      </c>
      <c r="L48" s="903" t="s">
        <v>340</v>
      </c>
      <c r="M48" s="168"/>
    </row>
    <row r="49" spans="1:27" s="169" customFormat="1" ht="18" customHeight="1" x14ac:dyDescent="0.25">
      <c r="A49" s="976" t="s">
        <v>10</v>
      </c>
      <c r="B49" s="976"/>
      <c r="C49" s="964"/>
      <c r="D49" s="964"/>
      <c r="E49" s="964"/>
      <c r="F49" s="964"/>
      <c r="G49" s="976"/>
      <c r="H49" s="976"/>
      <c r="I49" s="976"/>
      <c r="J49" s="976"/>
      <c r="K49" s="976"/>
      <c r="L49" s="976"/>
      <c r="M49" s="168"/>
    </row>
    <row r="50" spans="1:27" s="169" customFormat="1" ht="16.5" customHeight="1" x14ac:dyDescent="0.25">
      <c r="A50" s="954" t="s">
        <v>108</v>
      </c>
      <c r="B50" s="954"/>
      <c r="C50" s="954" t="s">
        <v>3</v>
      </c>
      <c r="D50" s="954"/>
      <c r="E50" s="954"/>
      <c r="F50" s="954"/>
      <c r="G50" s="954" t="s">
        <v>11</v>
      </c>
      <c r="H50" s="954"/>
      <c r="I50" s="954"/>
      <c r="J50" s="954"/>
      <c r="K50" s="954" t="s">
        <v>4</v>
      </c>
      <c r="L50" s="954" t="s">
        <v>11</v>
      </c>
      <c r="M50" s="168"/>
    </row>
    <row r="51" spans="1:27" s="169" customFormat="1" ht="16.5" customHeight="1" x14ac:dyDescent="0.25">
      <c r="A51" s="954"/>
      <c r="B51" s="954"/>
      <c r="C51" s="874" t="s">
        <v>104</v>
      </c>
      <c r="D51" s="874" t="s">
        <v>105</v>
      </c>
      <c r="E51" s="874" t="s">
        <v>106</v>
      </c>
      <c r="F51" s="874" t="s">
        <v>0</v>
      </c>
      <c r="G51" s="874" t="s">
        <v>104</v>
      </c>
      <c r="H51" s="874" t="s">
        <v>105</v>
      </c>
      <c r="I51" s="874" t="s">
        <v>106</v>
      </c>
      <c r="J51" s="874" t="s">
        <v>0</v>
      </c>
      <c r="K51" s="954"/>
      <c r="L51" s="954"/>
      <c r="M51" s="168"/>
    </row>
    <row r="52" spans="1:27" s="169" customFormat="1" ht="46.9" customHeight="1" x14ac:dyDescent="0.25">
      <c r="A52" s="950" t="s">
        <v>1</v>
      </c>
      <c r="B52" s="831" t="s">
        <v>67</v>
      </c>
      <c r="C52" s="465">
        <f>C53+C54+C55+C56</f>
        <v>7561.549</v>
      </c>
      <c r="D52" s="465">
        <f t="shared" ref="D52:E52" si="15">D53+D54+D55+D56</f>
        <v>6142.6570000000002</v>
      </c>
      <c r="E52" s="465">
        <f t="shared" si="15"/>
        <v>25008.23</v>
      </c>
      <c r="F52" s="911">
        <f t="shared" ref="F52" si="16">F53+F54+F55+F56</f>
        <v>38712.436000000002</v>
      </c>
      <c r="G52" s="465">
        <f>G53+G54+G55+G56</f>
        <v>6955.9949999999999</v>
      </c>
      <c r="H52" s="465">
        <f t="shared" ref="H52:I52" si="17">H53+H54+H55+H56</f>
        <v>6748.2110000000002</v>
      </c>
      <c r="I52" s="465">
        <f t="shared" si="17"/>
        <v>25008.23</v>
      </c>
      <c r="J52" s="832">
        <f t="shared" ref="J52" si="18">J53+J54+J55+J56</f>
        <v>38712.436000000002</v>
      </c>
      <c r="K52" s="958" t="s">
        <v>160</v>
      </c>
      <c r="L52" s="962" t="s">
        <v>357</v>
      </c>
      <c r="M52" s="168"/>
    </row>
    <row r="53" spans="1:27" s="169" customFormat="1" ht="48.75" customHeight="1" x14ac:dyDescent="0.25">
      <c r="A53" s="957"/>
      <c r="B53" s="508" t="s">
        <v>124</v>
      </c>
      <c r="C53" s="835">
        <f>10463.759-2902.21</f>
        <v>7561.549</v>
      </c>
      <c r="D53" s="835"/>
      <c r="E53" s="835"/>
      <c r="F53" s="868">
        <f t="shared" ref="F53:F58" si="19">C53+D53+E53</f>
        <v>7561.549</v>
      </c>
      <c r="G53" s="835">
        <v>6955.9949999999999</v>
      </c>
      <c r="H53" s="835">
        <v>605.55399999999997</v>
      </c>
      <c r="I53" s="835"/>
      <c r="J53" s="868">
        <f t="shared" ref="J53:J58" si="20">G53+H53+I53</f>
        <v>7561.549</v>
      </c>
      <c r="K53" s="958"/>
      <c r="L53" s="963"/>
      <c r="M53" s="168"/>
    </row>
    <row r="54" spans="1:27" s="169" customFormat="1" ht="46.9" customHeight="1" x14ac:dyDescent="0.25">
      <c r="A54" s="957"/>
      <c r="B54" s="508" t="s">
        <v>125</v>
      </c>
      <c r="C54" s="669"/>
      <c r="D54" s="669">
        <f>5545.3+597.357</f>
        <v>6142.6570000000002</v>
      </c>
      <c r="E54" s="835"/>
      <c r="F54" s="868">
        <f t="shared" si="19"/>
        <v>6142.6570000000002</v>
      </c>
      <c r="G54" s="669"/>
      <c r="H54" s="669">
        <f>5545.3+597.357</f>
        <v>6142.6570000000002</v>
      </c>
      <c r="I54" s="835"/>
      <c r="J54" s="868">
        <f t="shared" si="20"/>
        <v>6142.6570000000002</v>
      </c>
      <c r="K54" s="958"/>
      <c r="L54" s="899" t="s">
        <v>358</v>
      </c>
      <c r="M54" s="168"/>
    </row>
    <row r="55" spans="1:27" s="169" customFormat="1" ht="46.9" customHeight="1" x14ac:dyDescent="0.25">
      <c r="A55" s="957"/>
      <c r="B55" s="508" t="s">
        <v>126</v>
      </c>
      <c r="C55" s="835"/>
      <c r="D55" s="835"/>
      <c r="E55" s="835">
        <v>3312.3580000000002</v>
      </c>
      <c r="F55" s="868">
        <f t="shared" si="19"/>
        <v>3312.3580000000002</v>
      </c>
      <c r="G55" s="835"/>
      <c r="H55" s="835"/>
      <c r="I55" s="835">
        <v>3312.3580000000002</v>
      </c>
      <c r="J55" s="868">
        <f t="shared" si="20"/>
        <v>3312.3580000000002</v>
      </c>
      <c r="K55" s="958"/>
      <c r="L55" s="873" t="s">
        <v>359</v>
      </c>
      <c r="M55" s="168"/>
    </row>
    <row r="56" spans="1:27" s="169" customFormat="1" ht="46.9" customHeight="1" x14ac:dyDescent="0.25">
      <c r="A56" s="957"/>
      <c r="B56" s="508" t="s">
        <v>127</v>
      </c>
      <c r="C56" s="835"/>
      <c r="D56" s="835"/>
      <c r="E56" s="835">
        <v>21695.871999999999</v>
      </c>
      <c r="F56" s="868">
        <f t="shared" si="19"/>
        <v>21695.871999999999</v>
      </c>
      <c r="G56" s="835"/>
      <c r="H56" s="835"/>
      <c r="I56" s="835">
        <v>21695.871999999999</v>
      </c>
      <c r="J56" s="868">
        <f t="shared" si="20"/>
        <v>21695.871999999999</v>
      </c>
      <c r="K56" s="956"/>
      <c r="L56" s="873" t="s">
        <v>360</v>
      </c>
      <c r="M56" s="168"/>
    </row>
    <row r="57" spans="1:27" s="169" customFormat="1" ht="46.9" customHeight="1" x14ac:dyDescent="0.25">
      <c r="A57" s="934" t="s">
        <v>15</v>
      </c>
      <c r="B57" s="243" t="s">
        <v>95</v>
      </c>
      <c r="C57" s="679"/>
      <c r="D57" s="679"/>
      <c r="E57" s="104"/>
      <c r="F57" s="421">
        <f t="shared" ref="F57" si="21">C57+D57+E57</f>
        <v>0</v>
      </c>
      <c r="G57" s="418"/>
      <c r="H57" s="109">
        <v>5600.5</v>
      </c>
      <c r="I57" s="679"/>
      <c r="J57" s="421">
        <f t="shared" ref="J57" si="22">G57+H57+I57</f>
        <v>5600.5</v>
      </c>
      <c r="K57" s="935" t="s">
        <v>258</v>
      </c>
      <c r="L57" s="933" t="s">
        <v>248</v>
      </c>
      <c r="M57" s="168"/>
    </row>
    <row r="58" spans="1:27" s="169" customFormat="1" ht="32.25" customHeight="1" x14ac:dyDescent="0.25">
      <c r="A58" s="879" t="s">
        <v>16</v>
      </c>
      <c r="B58" s="243" t="s">
        <v>376</v>
      </c>
      <c r="C58" s="679"/>
      <c r="D58" s="679"/>
      <c r="E58" s="104"/>
      <c r="F58" s="421">
        <f t="shared" si="19"/>
        <v>0</v>
      </c>
      <c r="G58" s="418"/>
      <c r="H58" s="109">
        <v>754</v>
      </c>
      <c r="I58" s="679"/>
      <c r="J58" s="421">
        <f t="shared" si="20"/>
        <v>754</v>
      </c>
      <c r="K58" s="880" t="s">
        <v>258</v>
      </c>
      <c r="L58" s="881" t="s">
        <v>248</v>
      </c>
      <c r="M58" s="168"/>
      <c r="Z58" s="169" t="s">
        <v>363</v>
      </c>
    </row>
    <row r="59" spans="1:27" s="169" customFormat="1" ht="17.25" customHeight="1" x14ac:dyDescent="0.25">
      <c r="A59" s="959" t="s">
        <v>226</v>
      </c>
      <c r="B59" s="960"/>
      <c r="C59" s="960"/>
      <c r="D59" s="960"/>
      <c r="E59" s="960"/>
      <c r="F59" s="960"/>
      <c r="G59" s="960"/>
      <c r="H59" s="960"/>
      <c r="I59" s="960"/>
      <c r="J59" s="960"/>
      <c r="K59" s="960"/>
      <c r="L59" s="961"/>
      <c r="M59" s="168"/>
    </row>
    <row r="60" spans="1:27" s="169" customFormat="1" ht="15.6" customHeight="1" x14ac:dyDescent="0.25">
      <c r="A60" s="954" t="s">
        <v>108</v>
      </c>
      <c r="B60" s="954"/>
      <c r="C60" s="954" t="s">
        <v>3</v>
      </c>
      <c r="D60" s="954"/>
      <c r="E60" s="954"/>
      <c r="F60" s="954"/>
      <c r="G60" s="954" t="s">
        <v>11</v>
      </c>
      <c r="H60" s="954"/>
      <c r="I60" s="954"/>
      <c r="J60" s="954"/>
      <c r="K60" s="954" t="s">
        <v>4</v>
      </c>
      <c r="L60" s="954" t="s">
        <v>11</v>
      </c>
      <c r="M60" s="168"/>
    </row>
    <row r="61" spans="1:27" s="169" customFormat="1" ht="15.6" customHeight="1" x14ac:dyDescent="0.25">
      <c r="A61" s="954"/>
      <c r="B61" s="954"/>
      <c r="C61" s="874" t="s">
        <v>104</v>
      </c>
      <c r="D61" s="874" t="s">
        <v>105</v>
      </c>
      <c r="E61" s="874" t="s">
        <v>106</v>
      </c>
      <c r="F61" s="874" t="s">
        <v>0</v>
      </c>
      <c r="G61" s="874" t="s">
        <v>104</v>
      </c>
      <c r="H61" s="874" t="s">
        <v>105</v>
      </c>
      <c r="I61" s="874" t="s">
        <v>106</v>
      </c>
      <c r="J61" s="874" t="s">
        <v>0</v>
      </c>
      <c r="K61" s="954"/>
      <c r="L61" s="954"/>
      <c r="M61" s="168"/>
    </row>
    <row r="62" spans="1:27" s="575" customFormat="1" ht="75.75" customHeight="1" x14ac:dyDescent="0.25">
      <c r="A62" s="948" t="s">
        <v>1</v>
      </c>
      <c r="B62" s="857" t="s">
        <v>231</v>
      </c>
      <c r="C62" s="104">
        <v>100.539</v>
      </c>
      <c r="D62" s="109">
        <v>3500</v>
      </c>
      <c r="E62" s="109"/>
      <c r="F62" s="421">
        <f>C62+D62+E62</f>
        <v>3600.5390000000002</v>
      </c>
      <c r="G62" s="104">
        <f>G63</f>
        <v>98.826999999999998</v>
      </c>
      <c r="H62" s="109">
        <v>2749.28</v>
      </c>
      <c r="I62" s="109"/>
      <c r="J62" s="421">
        <f>G62+H62+I62</f>
        <v>2848.107</v>
      </c>
      <c r="K62" s="974" t="s">
        <v>160</v>
      </c>
      <c r="L62" s="966" t="s">
        <v>366</v>
      </c>
      <c r="M62" s="168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8">
        <f t="shared" ref="Z62" si="23">J62-F62</f>
        <v>-752.43200000000024</v>
      </c>
      <c r="AA62" s="574">
        <f>F62-J62</f>
        <v>752.43200000000024</v>
      </c>
    </row>
    <row r="63" spans="1:27" s="575" customFormat="1" ht="15.75" customHeight="1" x14ac:dyDescent="0.25">
      <c r="A63" s="950"/>
      <c r="B63" s="883" t="s">
        <v>37</v>
      </c>
      <c r="C63" s="838">
        <v>100.539</v>
      </c>
      <c r="D63" s="837"/>
      <c r="E63" s="837"/>
      <c r="F63" s="868">
        <f>C63+D63+E63</f>
        <v>100.539</v>
      </c>
      <c r="G63" s="838">
        <v>98.826999999999998</v>
      </c>
      <c r="H63" s="837"/>
      <c r="I63" s="837"/>
      <c r="J63" s="868">
        <f>G63+H63+I63</f>
        <v>98.826999999999998</v>
      </c>
      <c r="K63" s="975"/>
      <c r="L63" s="966"/>
      <c r="M63" s="168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8"/>
      <c r="AA63" s="574"/>
    </row>
    <row r="64" spans="1:27" s="575" customFormat="1" ht="42.75" customHeight="1" x14ac:dyDescent="0.25">
      <c r="A64" s="913" t="s">
        <v>15</v>
      </c>
      <c r="B64" s="857" t="s">
        <v>289</v>
      </c>
      <c r="C64" s="838"/>
      <c r="D64" s="109">
        <f>264.88</f>
        <v>264.88</v>
      </c>
      <c r="E64" s="837"/>
      <c r="F64" s="421">
        <f>C64+D64+E64</f>
        <v>264.88</v>
      </c>
      <c r="G64" s="838"/>
      <c r="H64" s="109">
        <f>264.88+14.673</f>
        <v>279.553</v>
      </c>
      <c r="I64" s="837"/>
      <c r="J64" s="421">
        <f>G64+H64+I64</f>
        <v>279.553</v>
      </c>
      <c r="K64" s="104" t="s">
        <v>228</v>
      </c>
      <c r="L64" s="912" t="s">
        <v>364</v>
      </c>
      <c r="M64" s="168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8"/>
      <c r="AA64" s="574"/>
    </row>
    <row r="65" spans="1:27" s="575" customFormat="1" ht="17.25" hidden="1" customHeight="1" x14ac:dyDescent="0.25">
      <c r="A65" s="942" t="s">
        <v>69</v>
      </c>
      <c r="B65" s="942"/>
      <c r="C65" s="942"/>
      <c r="D65" s="942"/>
      <c r="E65" s="942"/>
      <c r="F65" s="942"/>
      <c r="G65" s="942"/>
      <c r="H65" s="942"/>
      <c r="I65" s="942"/>
      <c r="J65" s="942"/>
      <c r="K65" s="942"/>
      <c r="L65" s="942"/>
      <c r="M65" s="574"/>
      <c r="Z65" s="169"/>
      <c r="AA65" s="574"/>
    </row>
    <row r="66" spans="1:27" s="575" customFormat="1" ht="21.75" hidden="1" customHeight="1" x14ac:dyDescent="0.25">
      <c r="A66" s="943" t="s">
        <v>21</v>
      </c>
      <c r="B66" s="943"/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574"/>
      <c r="Z66" s="169"/>
      <c r="AA66" s="574"/>
    </row>
    <row r="67" spans="1:27" s="575" customFormat="1" ht="21.75" hidden="1" customHeight="1" x14ac:dyDescent="0.25">
      <c r="A67" s="944" t="s">
        <v>108</v>
      </c>
      <c r="B67" s="944"/>
      <c r="C67" s="944" t="s">
        <v>3</v>
      </c>
      <c r="D67" s="944"/>
      <c r="E67" s="944"/>
      <c r="F67" s="944"/>
      <c r="G67" s="944" t="s">
        <v>11</v>
      </c>
      <c r="H67" s="944"/>
      <c r="I67" s="944"/>
      <c r="J67" s="944"/>
      <c r="K67" s="944" t="s">
        <v>4</v>
      </c>
      <c r="L67" s="944" t="s">
        <v>11</v>
      </c>
      <c r="M67" s="574"/>
      <c r="Z67" s="169"/>
      <c r="AA67" s="574"/>
    </row>
    <row r="68" spans="1:27" s="575" customFormat="1" ht="21.75" hidden="1" customHeight="1" x14ac:dyDescent="0.25">
      <c r="A68" s="944"/>
      <c r="B68" s="944"/>
      <c r="C68" s="917" t="s">
        <v>104</v>
      </c>
      <c r="D68" s="917" t="s">
        <v>105</v>
      </c>
      <c r="E68" s="917" t="s">
        <v>106</v>
      </c>
      <c r="F68" s="917" t="s">
        <v>0</v>
      </c>
      <c r="G68" s="917" t="s">
        <v>104</v>
      </c>
      <c r="H68" s="917" t="s">
        <v>105</v>
      </c>
      <c r="I68" s="917" t="s">
        <v>106</v>
      </c>
      <c r="J68" s="917" t="s">
        <v>0</v>
      </c>
      <c r="K68" s="944"/>
      <c r="L68" s="944"/>
      <c r="M68" s="574"/>
      <c r="Z68" s="169"/>
      <c r="AA68" s="574"/>
    </row>
    <row r="69" spans="1:27" s="575" customFormat="1" ht="45.75" hidden="1" customHeight="1" x14ac:dyDescent="0.25">
      <c r="A69" s="228" t="s">
        <v>1</v>
      </c>
      <c r="B69" s="444" t="s">
        <v>158</v>
      </c>
      <c r="C69" s="349"/>
      <c r="D69" s="341">
        <v>49.8</v>
      </c>
      <c r="E69" s="349"/>
      <c r="F69" s="350">
        <f>SUM(C69:E69)</f>
        <v>49.8</v>
      </c>
      <c r="G69" s="341"/>
      <c r="H69" s="349"/>
      <c r="I69" s="349"/>
      <c r="J69" s="350">
        <f>G69</f>
        <v>0</v>
      </c>
      <c r="K69" s="914" t="s">
        <v>12</v>
      </c>
      <c r="L69" s="290" t="s">
        <v>334</v>
      </c>
      <c r="M69" s="574"/>
      <c r="Z69" s="169"/>
    </row>
    <row r="70" spans="1:27" s="575" customFormat="1" ht="50.25" hidden="1" customHeight="1" x14ac:dyDescent="0.25">
      <c r="A70" s="936" t="s">
        <v>15</v>
      </c>
      <c r="B70" s="444" t="s">
        <v>333</v>
      </c>
      <c r="C70" s="228"/>
      <c r="D70" s="341">
        <v>0</v>
      </c>
      <c r="E70" s="228"/>
      <c r="F70" s="918">
        <v>0</v>
      </c>
      <c r="G70" s="228"/>
      <c r="H70" s="341">
        <v>1529.8</v>
      </c>
      <c r="I70" s="228"/>
      <c r="J70" s="350">
        <f>G70+H70+I70</f>
        <v>1529.8</v>
      </c>
      <c r="K70" s="938" t="s">
        <v>12</v>
      </c>
      <c r="L70" s="940" t="s">
        <v>335</v>
      </c>
      <c r="M70" s="574"/>
      <c r="Z70" s="169"/>
    </row>
    <row r="71" spans="1:27" s="575" customFormat="1" ht="15" hidden="1" customHeight="1" x14ac:dyDescent="0.25">
      <c r="A71" s="937"/>
      <c r="B71" s="919" t="s">
        <v>37</v>
      </c>
      <c r="C71" s="228"/>
      <c r="D71" s="228"/>
      <c r="E71" s="228"/>
      <c r="F71" s="920">
        <v>0</v>
      </c>
      <c r="G71" s="921"/>
      <c r="H71" s="922">
        <v>49.8</v>
      </c>
      <c r="I71" s="921"/>
      <c r="J71" s="923">
        <f>G71+H71+I71</f>
        <v>49.8</v>
      </c>
      <c r="K71" s="939"/>
      <c r="L71" s="941"/>
      <c r="M71" s="574"/>
      <c r="Z71" s="169"/>
    </row>
    <row r="72" spans="1:27" s="3" customFormat="1" ht="3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69"/>
      <c r="AA72" s="2"/>
    </row>
    <row r="73" spans="1:27" s="3" customFormat="1" ht="64.5" customHeight="1" x14ac:dyDescent="0.25">
      <c r="A73" s="1"/>
      <c r="B73" s="2" t="s">
        <v>365</v>
      </c>
      <c r="C73" s="2"/>
      <c r="D73" s="2"/>
      <c r="E73" s="2"/>
      <c r="F73" s="2"/>
      <c r="G73" s="2" t="s">
        <v>94</v>
      </c>
      <c r="H73" s="2"/>
      <c r="I73" s="2"/>
      <c r="J73" s="2"/>
      <c r="K73" s="2"/>
      <c r="L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69"/>
      <c r="AA73" s="2"/>
    </row>
  </sheetData>
  <mergeCells count="78">
    <mergeCell ref="A62:A63"/>
    <mergeCell ref="L62:L63"/>
    <mergeCell ref="K62:K63"/>
    <mergeCell ref="A35:A36"/>
    <mergeCell ref="K35:K36"/>
    <mergeCell ref="L35:L36"/>
    <mergeCell ref="L52:L53"/>
    <mergeCell ref="A38:A39"/>
    <mergeCell ref="K38:K39"/>
    <mergeCell ref="L38:L39"/>
    <mergeCell ref="A49:L49"/>
    <mergeCell ref="A50:B51"/>
    <mergeCell ref="C50:F50"/>
    <mergeCell ref="G50:J50"/>
    <mergeCell ref="K50:K51"/>
    <mergeCell ref="L50:L51"/>
    <mergeCell ref="A2:L2"/>
    <mergeCell ref="A3:L3"/>
    <mergeCell ref="A4:L4"/>
    <mergeCell ref="A5:B6"/>
    <mergeCell ref="C5:F5"/>
    <mergeCell ref="G5:J5"/>
    <mergeCell ref="K5:K6"/>
    <mergeCell ref="L5:L6"/>
    <mergeCell ref="A8:A9"/>
    <mergeCell ref="K8:K9"/>
    <mergeCell ref="L8:L9"/>
    <mergeCell ref="A10:L10"/>
    <mergeCell ref="A11:B12"/>
    <mergeCell ref="C11:F11"/>
    <mergeCell ref="G11:J11"/>
    <mergeCell ref="K11:K12"/>
    <mergeCell ref="L11:L12"/>
    <mergeCell ref="K33:K34"/>
    <mergeCell ref="L33:L34"/>
    <mergeCell ref="A33:A34"/>
    <mergeCell ref="A20:A23"/>
    <mergeCell ref="A27:B28"/>
    <mergeCell ref="C27:F27"/>
    <mergeCell ref="G27:J27"/>
    <mergeCell ref="K27:K28"/>
    <mergeCell ref="L27:L28"/>
    <mergeCell ref="L20:L23"/>
    <mergeCell ref="A26:L26"/>
    <mergeCell ref="K60:K61"/>
    <mergeCell ref="L60:L61"/>
    <mergeCell ref="A52:A56"/>
    <mergeCell ref="K52:K56"/>
    <mergeCell ref="A59:L59"/>
    <mergeCell ref="A60:B61"/>
    <mergeCell ref="C60:F60"/>
    <mergeCell ref="G60:J60"/>
    <mergeCell ref="L14:L16"/>
    <mergeCell ref="A14:A16"/>
    <mergeCell ref="A45:L45"/>
    <mergeCell ref="A46:B47"/>
    <mergeCell ref="C46:F46"/>
    <mergeCell ref="G46:J46"/>
    <mergeCell ref="K46:K47"/>
    <mergeCell ref="L46:L47"/>
    <mergeCell ref="A40:A41"/>
    <mergeCell ref="K40:K41"/>
    <mergeCell ref="L40:L41"/>
    <mergeCell ref="K14:K16"/>
    <mergeCell ref="K20:K23"/>
    <mergeCell ref="A17:A18"/>
    <mergeCell ref="K17:K18"/>
    <mergeCell ref="L17:L18"/>
    <mergeCell ref="A70:A71"/>
    <mergeCell ref="K70:K71"/>
    <mergeCell ref="L70:L71"/>
    <mergeCell ref="A65:L65"/>
    <mergeCell ref="A66:L66"/>
    <mergeCell ref="A67:B68"/>
    <mergeCell ref="C67:F67"/>
    <mergeCell ref="G67:J67"/>
    <mergeCell ref="K67:K68"/>
    <mergeCell ref="L67:L68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2" manualBreakCount="2">
    <brk id="12" max="71" man="1"/>
    <brk id="23" max="7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7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70"/>
    </row>
    <row r="3" spans="1:30" ht="18.75" customHeight="1" thickBot="1" x14ac:dyDescent="0.3">
      <c r="A3" s="992" t="s">
        <v>9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4"/>
    </row>
    <row r="4" spans="1:30" ht="16.5" customHeight="1" thickBot="1" x14ac:dyDescent="0.3">
      <c r="A4" s="1127" t="s">
        <v>17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28"/>
      <c r="Q4" s="1129"/>
    </row>
    <row r="5" spans="1:30" ht="16.5" customHeight="1" thickBot="1" x14ac:dyDescent="0.3">
      <c r="A5" s="1152"/>
      <c r="B5" s="1153"/>
      <c r="C5" s="1163"/>
      <c r="D5" s="1156" t="s">
        <v>3</v>
      </c>
      <c r="E5" s="1157"/>
      <c r="F5" s="1157"/>
      <c r="G5" s="1157"/>
      <c r="H5" s="1157"/>
      <c r="I5" s="1158"/>
      <c r="J5" s="1156" t="s">
        <v>11</v>
      </c>
      <c r="K5" s="1157"/>
      <c r="L5" s="1157"/>
      <c r="M5" s="1157"/>
      <c r="N5" s="1157"/>
      <c r="O5" s="1158"/>
      <c r="P5" s="1005" t="s">
        <v>4</v>
      </c>
      <c r="Q5" s="1146" t="s">
        <v>11</v>
      </c>
    </row>
    <row r="6" spans="1:30" ht="16.5" customHeight="1" thickBot="1" x14ac:dyDescent="0.3">
      <c r="A6" s="1154"/>
      <c r="B6" s="1155"/>
      <c r="C6" s="1164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1142"/>
      <c r="Q6" s="1147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65" t="s">
        <v>22</v>
      </c>
      <c r="B12" s="1166"/>
      <c r="C12" s="1166"/>
      <c r="D12" s="1166"/>
      <c r="E12" s="1166"/>
      <c r="F12" s="1166"/>
      <c r="G12" s="1166"/>
      <c r="H12" s="1166"/>
      <c r="I12" s="1166"/>
      <c r="J12" s="1166"/>
      <c r="K12" s="1166"/>
      <c r="L12" s="1166"/>
      <c r="M12" s="1166"/>
      <c r="N12" s="1166"/>
      <c r="O12" s="1166"/>
      <c r="P12" s="1166"/>
      <c r="Q12" s="1167"/>
      <c r="R12" s="24"/>
    </row>
    <row r="13" spans="1:30" s="25" customFormat="1" ht="33" customHeight="1" thickBot="1" x14ac:dyDescent="0.3">
      <c r="A13" s="1018"/>
      <c r="B13" s="1019"/>
      <c r="C13" s="1022"/>
      <c r="D13" s="1018" t="s">
        <v>3</v>
      </c>
      <c r="E13" s="1019"/>
      <c r="F13" s="1019"/>
      <c r="G13" s="1019"/>
      <c r="H13" s="1019"/>
      <c r="I13" s="1022"/>
      <c r="J13" s="1023" t="s">
        <v>11</v>
      </c>
      <c r="K13" s="1024"/>
      <c r="L13" s="1024"/>
      <c r="M13" s="1024"/>
      <c r="N13" s="1024"/>
      <c r="O13" s="1025"/>
      <c r="P13" s="1169" t="s">
        <v>4</v>
      </c>
      <c r="Q13" s="1169" t="s">
        <v>11</v>
      </c>
      <c r="R13" s="24"/>
    </row>
    <row r="14" spans="1:30" s="25" customFormat="1" ht="30" customHeight="1" thickBot="1" x14ac:dyDescent="0.3">
      <c r="A14" s="1057"/>
      <c r="B14" s="979"/>
      <c r="C14" s="1168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170"/>
      <c r="Q14" s="1170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1127" t="s">
        <v>21</v>
      </c>
      <c r="B19" s="1133"/>
      <c r="C19" s="1133"/>
      <c r="D19" s="1133"/>
      <c r="E19" s="1133"/>
      <c r="F19" s="1133"/>
      <c r="G19" s="1133"/>
      <c r="H19" s="1133"/>
      <c r="I19" s="1133"/>
      <c r="J19" s="1133"/>
      <c r="K19" s="1133"/>
      <c r="L19" s="1133"/>
      <c r="M19" s="1133"/>
      <c r="N19" s="1133"/>
      <c r="O19" s="1133"/>
      <c r="P19" s="1133"/>
      <c r="Q19" s="1174"/>
      <c r="R19" s="24"/>
    </row>
    <row r="20" spans="1:18" s="25" customFormat="1" ht="21.75" customHeight="1" thickBot="1" x14ac:dyDescent="0.3">
      <c r="A20" s="998"/>
      <c r="B20" s="999"/>
      <c r="C20" s="1175"/>
      <c r="D20" s="1002" t="s">
        <v>3</v>
      </c>
      <c r="E20" s="1003"/>
      <c r="F20" s="1003"/>
      <c r="G20" s="1003"/>
      <c r="H20" s="1003"/>
      <c r="I20" s="1004"/>
      <c r="J20" s="1002" t="s">
        <v>11</v>
      </c>
      <c r="K20" s="1003"/>
      <c r="L20" s="1003"/>
      <c r="M20" s="1003"/>
      <c r="N20" s="1003"/>
      <c r="O20" s="1004"/>
      <c r="P20" s="1005" t="s">
        <v>4</v>
      </c>
      <c r="Q20" s="973" t="s">
        <v>11</v>
      </c>
      <c r="R20" s="24"/>
    </row>
    <row r="21" spans="1:18" s="25" customFormat="1" ht="24" customHeight="1" thickBot="1" x14ac:dyDescent="0.3">
      <c r="A21" s="1154"/>
      <c r="B21" s="1155"/>
      <c r="C21" s="1164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1142"/>
      <c r="Q21" s="973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1173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1173"/>
      <c r="R23" s="24"/>
    </row>
    <row r="24" spans="1:18" s="25" customFormat="1" ht="64.900000000000006" customHeight="1" thickBot="1" x14ac:dyDescent="0.3">
      <c r="A24" s="1171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172" t="s">
        <v>86</v>
      </c>
      <c r="Q24" s="1173" t="s">
        <v>72</v>
      </c>
      <c r="R24" s="24"/>
    </row>
    <row r="25" spans="1:18" s="25" customFormat="1" ht="20.25" hidden="1" customHeight="1" x14ac:dyDescent="0.25">
      <c r="A25" s="1171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172"/>
      <c r="Q25" s="1173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1132" t="s">
        <v>10</v>
      </c>
      <c r="B28" s="1133"/>
      <c r="C28" s="1133"/>
      <c r="D28" s="1133"/>
      <c r="E28" s="1133"/>
      <c r="F28" s="1133"/>
      <c r="G28" s="1133"/>
      <c r="H28" s="1133"/>
      <c r="I28" s="1133"/>
      <c r="J28" s="1133"/>
      <c r="K28" s="1133"/>
      <c r="L28" s="1133"/>
      <c r="M28" s="1133"/>
      <c r="N28" s="1133"/>
      <c r="O28" s="1133"/>
      <c r="P28" s="1133"/>
      <c r="Q28" s="1134"/>
      <c r="R28" s="24"/>
    </row>
    <row r="29" spans="1:18" s="25" customFormat="1" ht="16.5" customHeight="1" x14ac:dyDescent="0.25">
      <c r="A29" s="1152"/>
      <c r="B29" s="1153"/>
      <c r="C29" s="1163"/>
      <c r="D29" s="998" t="s">
        <v>3</v>
      </c>
      <c r="E29" s="999"/>
      <c r="F29" s="999"/>
      <c r="G29" s="999"/>
      <c r="H29" s="999"/>
      <c r="I29" s="1007"/>
      <c r="J29" s="998" t="s">
        <v>11</v>
      </c>
      <c r="K29" s="999"/>
      <c r="L29" s="999"/>
      <c r="M29" s="999"/>
      <c r="N29" s="999"/>
      <c r="O29" s="1007"/>
      <c r="P29" s="1146" t="s">
        <v>4</v>
      </c>
      <c r="Q29" s="1146" t="s">
        <v>11</v>
      </c>
      <c r="R29" s="24"/>
    </row>
    <row r="30" spans="1:18" s="25" customFormat="1" ht="16.5" customHeight="1" thickBot="1" x14ac:dyDescent="0.3">
      <c r="A30" s="1154"/>
      <c r="B30" s="1155"/>
      <c r="C30" s="1001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1147"/>
      <c r="Q30" s="1147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176" t="s">
        <v>64</v>
      </c>
      <c r="B35" s="1145"/>
      <c r="C35" s="1145"/>
      <c r="D35" s="1145"/>
      <c r="E35" s="1145"/>
      <c r="F35" s="1145"/>
      <c r="G35" s="1145"/>
      <c r="H35" s="1145"/>
      <c r="I35" s="1145"/>
      <c r="J35" s="1145"/>
      <c r="K35" s="1145"/>
      <c r="L35" s="1145"/>
      <c r="M35" s="1145"/>
      <c r="N35" s="1145"/>
      <c r="O35" s="1145"/>
      <c r="P35" s="1145"/>
      <c r="Q35" s="1162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1019" t="s">
        <v>69</v>
      </c>
      <c r="B38" s="1019"/>
      <c r="C38" s="1019"/>
      <c r="D38" s="1019"/>
      <c r="E38" s="1019"/>
      <c r="F38" s="1019"/>
      <c r="G38" s="1019"/>
      <c r="H38" s="1019"/>
      <c r="I38" s="1019"/>
      <c r="J38" s="1019"/>
      <c r="K38" s="1019"/>
      <c r="L38" s="1019"/>
      <c r="M38" s="1019"/>
      <c r="N38" s="1019"/>
      <c r="O38" s="1019"/>
      <c r="P38" s="1019"/>
      <c r="Q38" s="1019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8:Q28"/>
    <mergeCell ref="A38:Q38"/>
    <mergeCell ref="A35:Q35"/>
    <mergeCell ref="A29:C30"/>
    <mergeCell ref="D29:I29"/>
    <mergeCell ref="J29:O29"/>
    <mergeCell ref="P29:P30"/>
    <mergeCell ref="Q29:Q30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12:Q12"/>
    <mergeCell ref="A13:C14"/>
    <mergeCell ref="D13:I13"/>
    <mergeCell ref="J13:O13"/>
    <mergeCell ref="P13:P14"/>
    <mergeCell ref="Q13:Q14"/>
    <mergeCell ref="A2:Q2"/>
    <mergeCell ref="A3:Q3"/>
    <mergeCell ref="A4:Q4"/>
    <mergeCell ref="A5:C6"/>
    <mergeCell ref="D5:I5"/>
    <mergeCell ref="J5:O5"/>
    <mergeCell ref="P5:P6"/>
    <mergeCell ref="Q5:Q6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70"/>
    </row>
    <row r="3" spans="1:30" ht="18.75" customHeight="1" x14ac:dyDescent="0.25">
      <c r="A3" s="992" t="s">
        <v>9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4"/>
    </row>
    <row r="4" spans="1:30" ht="16.5" hidden="1" customHeight="1" thickBot="1" x14ac:dyDescent="0.3">
      <c r="A4" s="1127" t="s">
        <v>17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28"/>
      <c r="Q4" s="1129"/>
    </row>
    <row r="5" spans="1:30" ht="16.5" hidden="1" customHeight="1" thickBot="1" x14ac:dyDescent="0.3">
      <c r="A5" s="1152"/>
      <c r="B5" s="1153"/>
      <c r="C5" s="1163"/>
      <c r="D5" s="1156" t="s">
        <v>3</v>
      </c>
      <c r="E5" s="1157"/>
      <c r="F5" s="1157"/>
      <c r="G5" s="1157"/>
      <c r="H5" s="1157"/>
      <c r="I5" s="1158"/>
      <c r="J5" s="1156" t="s">
        <v>11</v>
      </c>
      <c r="K5" s="1157"/>
      <c r="L5" s="1157"/>
      <c r="M5" s="1157"/>
      <c r="N5" s="1157"/>
      <c r="O5" s="1158"/>
      <c r="P5" s="1005" t="s">
        <v>4</v>
      </c>
      <c r="Q5" s="1146" t="s">
        <v>11</v>
      </c>
    </row>
    <row r="6" spans="1:30" ht="16.5" hidden="1" customHeight="1" thickBot="1" x14ac:dyDescent="0.3">
      <c r="A6" s="1154"/>
      <c r="B6" s="1155"/>
      <c r="C6" s="1164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1142"/>
      <c r="Q6" s="1147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65" t="s">
        <v>22</v>
      </c>
      <c r="B12" s="1166"/>
      <c r="C12" s="1166"/>
      <c r="D12" s="1166"/>
      <c r="E12" s="1166"/>
      <c r="F12" s="1166"/>
      <c r="G12" s="1166"/>
      <c r="H12" s="1166"/>
      <c r="I12" s="1166"/>
      <c r="J12" s="1166"/>
      <c r="K12" s="1166"/>
      <c r="L12" s="1166"/>
      <c r="M12" s="1166"/>
      <c r="N12" s="1166"/>
      <c r="O12" s="1166"/>
      <c r="P12" s="1166"/>
      <c r="Q12" s="1167"/>
      <c r="R12" s="24"/>
    </row>
    <row r="13" spans="1:30" s="25" customFormat="1" ht="33" customHeight="1" thickBot="1" x14ac:dyDescent="0.3">
      <c r="A13" s="1002"/>
      <c r="B13" s="1003"/>
      <c r="C13" s="1004"/>
      <c r="D13" s="1002" t="s">
        <v>3</v>
      </c>
      <c r="E13" s="1003"/>
      <c r="F13" s="1003"/>
      <c r="G13" s="1003"/>
      <c r="H13" s="1003"/>
      <c r="I13" s="1004"/>
      <c r="J13" s="1177" t="s">
        <v>11</v>
      </c>
      <c r="K13" s="1178"/>
      <c r="L13" s="1178"/>
      <c r="M13" s="1178"/>
      <c r="N13" s="1178"/>
      <c r="O13" s="1179"/>
      <c r="P13" s="1180" t="s">
        <v>4</v>
      </c>
      <c r="Q13" s="1180" t="s">
        <v>11</v>
      </c>
      <c r="R13" s="24"/>
    </row>
    <row r="14" spans="1:30" s="25" customFormat="1" ht="30" customHeight="1" thickBot="1" x14ac:dyDescent="0.3">
      <c r="A14" s="1156"/>
      <c r="B14" s="1157"/>
      <c r="C14" s="1158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181"/>
      <c r="Q14" s="1181"/>
      <c r="R14" s="24"/>
    </row>
    <row r="15" spans="1:30" s="25" customFormat="1" ht="62.25" customHeight="1" x14ac:dyDescent="0.25">
      <c r="A15" s="1148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182" t="s">
        <v>12</v>
      </c>
      <c r="Q15" s="1182" t="s">
        <v>14</v>
      </c>
      <c r="R15" s="24"/>
    </row>
    <row r="16" spans="1:30" s="25" customFormat="1" ht="22.5" customHeight="1" thickBot="1" x14ac:dyDescent="0.3">
      <c r="A16" s="1150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184"/>
      <c r="Q16" s="1184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1127" t="s">
        <v>21</v>
      </c>
      <c r="B18" s="1128"/>
      <c r="C18" s="1128"/>
      <c r="D18" s="1128"/>
      <c r="E18" s="1128"/>
      <c r="F18" s="1128"/>
      <c r="G18" s="1128"/>
      <c r="H18" s="1128"/>
      <c r="I18" s="1128"/>
      <c r="J18" s="1133"/>
      <c r="K18" s="1133"/>
      <c r="L18" s="1133"/>
      <c r="M18" s="1133"/>
      <c r="N18" s="1133"/>
      <c r="O18" s="1133"/>
      <c r="P18" s="1128"/>
      <c r="Q18" s="1129"/>
      <c r="R18" s="24"/>
    </row>
    <row r="19" spans="1:30" s="25" customFormat="1" ht="21.75" customHeight="1" thickBot="1" x14ac:dyDescent="0.3">
      <c r="A19" s="998"/>
      <c r="B19" s="999"/>
      <c r="C19" s="1175"/>
      <c r="D19" s="1002" t="s">
        <v>3</v>
      </c>
      <c r="E19" s="1003"/>
      <c r="F19" s="1003"/>
      <c r="G19" s="1003"/>
      <c r="H19" s="1003"/>
      <c r="I19" s="1004"/>
      <c r="J19" s="1002" t="s">
        <v>11</v>
      </c>
      <c r="K19" s="1003"/>
      <c r="L19" s="1003"/>
      <c r="M19" s="1003"/>
      <c r="N19" s="1003"/>
      <c r="O19" s="1004"/>
      <c r="P19" s="1005" t="s">
        <v>4</v>
      </c>
      <c r="Q19" s="1146" t="s">
        <v>11</v>
      </c>
      <c r="R19" s="24"/>
    </row>
    <row r="20" spans="1:30" s="25" customFormat="1" ht="24" customHeight="1" thickBot="1" x14ac:dyDescent="0.3">
      <c r="A20" s="1154"/>
      <c r="B20" s="1155"/>
      <c r="C20" s="1164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1142"/>
      <c r="Q20" s="1147"/>
      <c r="R20" s="24"/>
    </row>
    <row r="21" spans="1:30" s="25" customFormat="1" ht="74.25" customHeight="1" thickBot="1" x14ac:dyDescent="0.3">
      <c r="A21" s="1148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182" t="s">
        <v>12</v>
      </c>
      <c r="Q21" s="1182" t="s">
        <v>38</v>
      </c>
      <c r="R21" s="24"/>
    </row>
    <row r="22" spans="1:30" s="25" customFormat="1" ht="19.5" customHeight="1" thickBot="1" x14ac:dyDescent="0.3">
      <c r="A22" s="1150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183"/>
      <c r="Q22" s="1183"/>
      <c r="R22" s="24"/>
    </row>
    <row r="23" spans="1:30" s="25" customFormat="1" ht="65.25" customHeight="1" x14ac:dyDescent="0.25">
      <c r="A23" s="1148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194" t="s">
        <v>12</v>
      </c>
      <c r="Q23" s="1182" t="s">
        <v>14</v>
      </c>
      <c r="R23" s="24"/>
    </row>
    <row r="24" spans="1:30" s="25" customFormat="1" ht="20.25" customHeight="1" thickBot="1" x14ac:dyDescent="0.3">
      <c r="A24" s="1149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195"/>
      <c r="Q24" s="1183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183" t="s">
        <v>51</v>
      </c>
      <c r="Q26" s="1183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183"/>
      <c r="Q27" s="1183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183"/>
      <c r="Q28" s="1183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183"/>
      <c r="Q29" s="1183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183"/>
      <c r="Q30" s="1183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183"/>
      <c r="Q31" s="1183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184"/>
      <c r="Q32" s="1184"/>
      <c r="R32" s="139"/>
    </row>
    <row r="33" spans="1:18" s="25" customFormat="1" ht="52.5" customHeight="1" thickBot="1" x14ac:dyDescent="0.3">
      <c r="A33" s="124" t="s">
        <v>43</v>
      </c>
      <c r="B33" s="1189" t="s">
        <v>58</v>
      </c>
      <c r="C33" s="1190"/>
      <c r="D33" s="1190"/>
      <c r="E33" s="1190"/>
      <c r="F33" s="1190"/>
      <c r="G33" s="1190"/>
      <c r="H33" s="1190"/>
      <c r="I33" s="1191"/>
      <c r="J33" s="1186" t="s">
        <v>61</v>
      </c>
      <c r="K33" s="1187"/>
      <c r="L33" s="1187"/>
      <c r="M33" s="1187"/>
      <c r="N33" s="1187"/>
      <c r="O33" s="1188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1127" t="s">
        <v>10</v>
      </c>
      <c r="B36" s="1128"/>
      <c r="C36" s="1128"/>
      <c r="D36" s="1128"/>
      <c r="E36" s="1128"/>
      <c r="F36" s="1128"/>
      <c r="G36" s="1128"/>
      <c r="H36" s="1128"/>
      <c r="I36" s="1128"/>
      <c r="J36" s="1128"/>
      <c r="K36" s="1128"/>
      <c r="L36" s="1128"/>
      <c r="M36" s="1128"/>
      <c r="N36" s="1128"/>
      <c r="O36" s="1128"/>
      <c r="P36" s="1128"/>
      <c r="Q36" s="1129"/>
      <c r="R36" s="24"/>
    </row>
    <row r="37" spans="1:18" s="25" customFormat="1" ht="16.5" customHeight="1" x14ac:dyDescent="0.25">
      <c r="A37" s="1152"/>
      <c r="B37" s="1153"/>
      <c r="C37" s="1163"/>
      <c r="D37" s="998" t="s">
        <v>3</v>
      </c>
      <c r="E37" s="999"/>
      <c r="F37" s="999"/>
      <c r="G37" s="999"/>
      <c r="H37" s="999"/>
      <c r="I37" s="1007"/>
      <c r="J37" s="998" t="s">
        <v>11</v>
      </c>
      <c r="K37" s="999"/>
      <c r="L37" s="999"/>
      <c r="M37" s="999"/>
      <c r="N37" s="999"/>
      <c r="O37" s="1007"/>
      <c r="P37" s="1146" t="s">
        <v>4</v>
      </c>
      <c r="Q37" s="1146" t="s">
        <v>11</v>
      </c>
      <c r="R37" s="24"/>
    </row>
    <row r="38" spans="1:18" s="25" customFormat="1" ht="16.5" customHeight="1" thickBot="1" x14ac:dyDescent="0.3">
      <c r="A38" s="1154"/>
      <c r="B38" s="1155"/>
      <c r="C38" s="1001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185"/>
      <c r="Q38" s="1185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182" t="s">
        <v>34</v>
      </c>
      <c r="Q39" s="1182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183"/>
      <c r="Q40" s="1183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183"/>
      <c r="Q41" s="1183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183"/>
      <c r="Q42" s="1183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183"/>
      <c r="Q43" s="1183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183"/>
      <c r="Q44" s="1183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183"/>
      <c r="Q45" s="1183"/>
      <c r="R45" s="24"/>
    </row>
    <row r="46" spans="1:18" s="25" customFormat="1" ht="81.75" customHeight="1" x14ac:dyDescent="0.25">
      <c r="A46" s="1148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182" t="s">
        <v>12</v>
      </c>
      <c r="Q46" s="1182" t="s">
        <v>48</v>
      </c>
      <c r="R46" s="24"/>
    </row>
    <row r="47" spans="1:18" s="25" customFormat="1" ht="20.25" customHeight="1" thickBot="1" x14ac:dyDescent="0.3">
      <c r="A47" s="1150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184"/>
      <c r="Q47" s="1184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176" t="s">
        <v>64</v>
      </c>
      <c r="B50" s="1192"/>
      <c r="C50" s="1192"/>
      <c r="D50" s="1192"/>
      <c r="E50" s="1192"/>
      <c r="F50" s="1192"/>
      <c r="G50" s="1192"/>
      <c r="H50" s="1192"/>
      <c r="I50" s="1192"/>
      <c r="J50" s="1192"/>
      <c r="K50" s="1192"/>
      <c r="L50" s="1192"/>
      <c r="M50" s="1192"/>
      <c r="N50" s="1192"/>
      <c r="O50" s="1192"/>
      <c r="P50" s="1192"/>
      <c r="Q50" s="1193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1019" t="s">
        <v>69</v>
      </c>
      <c r="B52" s="1019"/>
      <c r="C52" s="1019"/>
      <c r="D52" s="1019"/>
      <c r="E52" s="1019"/>
      <c r="F52" s="1019"/>
      <c r="G52" s="1019"/>
      <c r="H52" s="1019"/>
      <c r="I52" s="1019"/>
      <c r="J52" s="1019"/>
      <c r="K52" s="1019"/>
      <c r="L52" s="1019"/>
      <c r="M52" s="1019"/>
      <c r="N52" s="1019"/>
      <c r="O52" s="1019"/>
      <c r="P52" s="1019"/>
      <c r="Q52" s="1019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  <mergeCell ref="D37:I37"/>
    <mergeCell ref="J37:O37"/>
    <mergeCell ref="P37:P38"/>
    <mergeCell ref="Q37:Q38"/>
    <mergeCell ref="J33:O33"/>
    <mergeCell ref="B33:I33"/>
    <mergeCell ref="A2:Q2"/>
    <mergeCell ref="A3:Q3"/>
    <mergeCell ref="A4:Q4"/>
    <mergeCell ref="A5:C6"/>
    <mergeCell ref="D5:I5"/>
    <mergeCell ref="J5:O5"/>
    <mergeCell ref="P5:P6"/>
    <mergeCell ref="Q5:Q6"/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370-C568-435F-8D5F-436D308005D0}">
  <dimension ref="A1:AA75"/>
  <sheetViews>
    <sheetView view="pageBreakPreview" topLeftCell="A27" zoomScale="118" zoomScaleNormal="73" zoomScaleSheetLayoutView="118" workbookViewId="0">
      <selection activeCell="C39" sqref="C39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2.140625" style="2" customWidth="1"/>
    <col min="4" max="4" width="9.7109375" style="2" customWidth="1"/>
    <col min="5" max="5" width="9.28515625" style="2" customWidth="1"/>
    <col min="6" max="6" width="12" style="2" customWidth="1"/>
    <col min="7" max="7" width="10.5703125" style="2" customWidth="1"/>
    <col min="8" max="8" width="11.42578125" style="2" customWidth="1"/>
    <col min="9" max="9" width="10.140625" style="2" customWidth="1"/>
    <col min="10" max="10" width="11.7109375" style="2" customWidth="1"/>
    <col min="11" max="11" width="16.42578125" style="2" customWidth="1"/>
    <col min="12" max="12" width="24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21.75" customHeight="1" x14ac:dyDescent="0.25">
      <c r="A3" s="971" t="s">
        <v>323</v>
      </c>
      <c r="B3" s="971"/>
      <c r="C3" s="971"/>
      <c r="D3" s="971"/>
      <c r="E3" s="971"/>
      <c r="F3" s="971"/>
      <c r="G3" s="971"/>
      <c r="H3" s="971"/>
      <c r="I3" s="971"/>
      <c r="J3" s="971"/>
      <c r="K3" s="971"/>
      <c r="L3" s="971"/>
    </row>
    <row r="4" spans="1:26" ht="18.600000000000001" customHeight="1" x14ac:dyDescent="0.25">
      <c r="A4" s="972" t="s">
        <v>17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</row>
    <row r="5" spans="1:26" ht="18" customHeight="1" x14ac:dyDescent="0.25">
      <c r="A5" s="973"/>
      <c r="B5" s="973"/>
      <c r="C5" s="973" t="s">
        <v>3</v>
      </c>
      <c r="D5" s="973"/>
      <c r="E5" s="973"/>
      <c r="F5" s="973"/>
      <c r="G5" s="973" t="s">
        <v>11</v>
      </c>
      <c r="H5" s="973"/>
      <c r="I5" s="973"/>
      <c r="J5" s="973"/>
      <c r="K5" s="973" t="s">
        <v>4</v>
      </c>
      <c r="L5" s="973" t="s">
        <v>11</v>
      </c>
    </row>
    <row r="6" spans="1:26" ht="18.600000000000001" customHeight="1" x14ac:dyDescent="0.25">
      <c r="A6" s="973"/>
      <c r="B6" s="973"/>
      <c r="C6" s="851" t="s">
        <v>104</v>
      </c>
      <c r="D6" s="851" t="s">
        <v>105</v>
      </c>
      <c r="E6" s="851" t="s">
        <v>106</v>
      </c>
      <c r="F6" s="849" t="s">
        <v>0</v>
      </c>
      <c r="G6" s="851" t="s">
        <v>104</v>
      </c>
      <c r="H6" s="851" t="s">
        <v>105</v>
      </c>
      <c r="I6" s="851" t="s">
        <v>106</v>
      </c>
      <c r="J6" s="849" t="s">
        <v>0</v>
      </c>
      <c r="K6" s="973"/>
      <c r="L6" s="973"/>
    </row>
    <row r="7" spans="1:26" ht="62.45" customHeight="1" x14ac:dyDescent="0.25">
      <c r="A7" s="830" t="s">
        <v>1</v>
      </c>
      <c r="B7" s="831" t="s">
        <v>283</v>
      </c>
      <c r="C7" s="832">
        <v>298.5</v>
      </c>
      <c r="D7" s="840"/>
      <c r="E7" s="840"/>
      <c r="F7" s="833">
        <f t="shared" ref="F7" si="0">C7+D7+E7</f>
        <v>298.5</v>
      </c>
      <c r="G7" s="832"/>
      <c r="H7" s="832">
        <v>298.5</v>
      </c>
      <c r="I7" s="840"/>
      <c r="J7" s="834">
        <f t="shared" ref="J7" si="1">G7+H7</f>
        <v>298.5</v>
      </c>
      <c r="K7" s="831" t="s">
        <v>162</v>
      </c>
      <c r="L7" s="831" t="s">
        <v>284</v>
      </c>
      <c r="Z7" s="721">
        <f>J7-F7</f>
        <v>0</v>
      </c>
    </row>
    <row r="8" spans="1:26" ht="62.45" customHeight="1" x14ac:dyDescent="0.25">
      <c r="A8" s="841" t="s">
        <v>15</v>
      </c>
      <c r="B8" s="825" t="s">
        <v>285</v>
      </c>
      <c r="C8" s="109">
        <v>450</v>
      </c>
      <c r="D8" s="841"/>
      <c r="E8" s="841"/>
      <c r="F8" s="826">
        <f t="shared" ref="F8:F15" si="2">C8+D8+E8</f>
        <v>450</v>
      </c>
      <c r="G8" s="109"/>
      <c r="H8" s="104">
        <v>450</v>
      </c>
      <c r="I8" s="841"/>
      <c r="J8" s="421">
        <f t="shared" ref="J8:J15" si="3">G8+H8</f>
        <v>450</v>
      </c>
      <c r="K8" s="243" t="s">
        <v>162</v>
      </c>
      <c r="L8" s="243" t="s">
        <v>284</v>
      </c>
      <c r="Z8" s="721"/>
    </row>
    <row r="9" spans="1:26" ht="48" customHeight="1" x14ac:dyDescent="0.25">
      <c r="A9" s="842" t="s">
        <v>16</v>
      </c>
      <c r="B9" s="844" t="s">
        <v>210</v>
      </c>
      <c r="C9" s="96">
        <v>9096.3979999999992</v>
      </c>
      <c r="D9" s="842"/>
      <c r="E9" s="842"/>
      <c r="F9" s="827">
        <f t="shared" si="2"/>
        <v>9096.3979999999992</v>
      </c>
      <c r="G9" s="96">
        <v>9343.4169999999995</v>
      </c>
      <c r="H9" s="91"/>
      <c r="I9" s="842"/>
      <c r="J9" s="828">
        <f t="shared" si="3"/>
        <v>9343.4169999999995</v>
      </c>
      <c r="K9" s="829" t="s">
        <v>162</v>
      </c>
      <c r="L9" s="829" t="s">
        <v>286</v>
      </c>
      <c r="Z9" s="721"/>
    </row>
    <row r="10" spans="1:26" ht="30.75" customHeight="1" x14ac:dyDescent="0.25">
      <c r="A10" s="842" t="s">
        <v>30</v>
      </c>
      <c r="B10" s="844" t="s">
        <v>316</v>
      </c>
      <c r="C10" s="96">
        <v>33461.281999999999</v>
      </c>
      <c r="D10" s="842"/>
      <c r="E10" s="842"/>
      <c r="F10" s="827">
        <f t="shared" si="2"/>
        <v>33461.281999999999</v>
      </c>
      <c r="G10" s="96"/>
      <c r="H10" s="91">
        <v>33461.281999999999</v>
      </c>
      <c r="I10" s="842"/>
      <c r="J10" s="828">
        <f t="shared" si="3"/>
        <v>33461.281999999999</v>
      </c>
      <c r="K10" s="843" t="s">
        <v>160</v>
      </c>
      <c r="L10" s="243" t="s">
        <v>284</v>
      </c>
      <c r="Z10" s="721"/>
    </row>
    <row r="11" spans="1:26" ht="36" customHeight="1" x14ac:dyDescent="0.25">
      <c r="A11" s="842" t="s">
        <v>31</v>
      </c>
      <c r="B11" s="844" t="s">
        <v>317</v>
      </c>
      <c r="C11" s="96">
        <v>238659.47500000001</v>
      </c>
      <c r="D11" s="842"/>
      <c r="E11" s="842"/>
      <c r="F11" s="827">
        <f t="shared" si="2"/>
        <v>238659.47500000001</v>
      </c>
      <c r="G11" s="96"/>
      <c r="H11" s="91">
        <v>238659.47500000001</v>
      </c>
      <c r="I11" s="842"/>
      <c r="J11" s="828">
        <f t="shared" si="3"/>
        <v>238659.47500000001</v>
      </c>
      <c r="K11" s="843" t="s">
        <v>160</v>
      </c>
      <c r="L11" s="243" t="s">
        <v>284</v>
      </c>
      <c r="Z11" s="721"/>
    </row>
    <row r="12" spans="1:26" ht="48.75" customHeight="1" x14ac:dyDescent="0.25">
      <c r="A12" s="842" t="s">
        <v>32</v>
      </c>
      <c r="B12" s="844" t="s">
        <v>315</v>
      </c>
      <c r="C12" s="96">
        <v>151.47200000000001</v>
      </c>
      <c r="D12" s="842"/>
      <c r="E12" s="842"/>
      <c r="F12" s="827">
        <f t="shared" si="2"/>
        <v>151.47200000000001</v>
      </c>
      <c r="G12" s="96"/>
      <c r="H12" s="91">
        <v>6030.9949999999999</v>
      </c>
      <c r="I12" s="842"/>
      <c r="J12" s="828">
        <f t="shared" si="3"/>
        <v>6030.9949999999999</v>
      </c>
      <c r="K12" s="843" t="s">
        <v>160</v>
      </c>
      <c r="L12" s="243" t="s">
        <v>321</v>
      </c>
      <c r="Z12" s="721"/>
    </row>
    <row r="13" spans="1:26" ht="48.75" customHeight="1" x14ac:dyDescent="0.25">
      <c r="A13" s="842" t="s">
        <v>33</v>
      </c>
      <c r="B13" s="844" t="s">
        <v>143</v>
      </c>
      <c r="C13" s="96">
        <v>60</v>
      </c>
      <c r="D13" s="842"/>
      <c r="E13" s="842"/>
      <c r="F13" s="827">
        <f t="shared" si="2"/>
        <v>60</v>
      </c>
      <c r="G13" s="96"/>
      <c r="H13" s="91">
        <v>60</v>
      </c>
      <c r="I13" s="842"/>
      <c r="J13" s="828">
        <f t="shared" si="3"/>
        <v>60</v>
      </c>
      <c r="K13" s="843" t="s">
        <v>160</v>
      </c>
      <c r="L13" s="243" t="s">
        <v>284</v>
      </c>
      <c r="Z13" s="721"/>
    </row>
    <row r="14" spans="1:26" ht="49.5" customHeight="1" x14ac:dyDescent="0.25">
      <c r="A14" s="957" t="s">
        <v>40</v>
      </c>
      <c r="B14" s="825" t="s">
        <v>297</v>
      </c>
      <c r="C14" s="109">
        <v>198.44</v>
      </c>
      <c r="D14" s="841" t="s">
        <v>298</v>
      </c>
      <c r="E14" s="841"/>
      <c r="F14" s="826">
        <f t="shared" si="2"/>
        <v>6726.2219999999998</v>
      </c>
      <c r="G14" s="109">
        <f>G15+1041.2</f>
        <v>1239.6400000000001</v>
      </c>
      <c r="H14" s="104">
        <v>5486.5820000000003</v>
      </c>
      <c r="I14" s="841"/>
      <c r="J14" s="421">
        <f>G14+H14</f>
        <v>6726.2220000000007</v>
      </c>
      <c r="K14" s="965" t="s">
        <v>160</v>
      </c>
      <c r="L14" s="966" t="s">
        <v>314</v>
      </c>
      <c r="Z14" s="721"/>
    </row>
    <row r="15" spans="1:26" ht="16.5" customHeight="1" x14ac:dyDescent="0.25">
      <c r="A15" s="957"/>
      <c r="B15" s="853" t="s">
        <v>299</v>
      </c>
      <c r="C15" s="109">
        <v>198.44</v>
      </c>
      <c r="D15" s="841"/>
      <c r="E15" s="841"/>
      <c r="F15" s="826">
        <f t="shared" si="2"/>
        <v>198.44</v>
      </c>
      <c r="G15" s="109">
        <v>198.44</v>
      </c>
      <c r="H15" s="104"/>
      <c r="I15" s="841"/>
      <c r="J15" s="421">
        <f t="shared" si="3"/>
        <v>198.44</v>
      </c>
      <c r="K15" s="965"/>
      <c r="L15" s="966"/>
      <c r="Z15" s="721"/>
    </row>
    <row r="16" spans="1:26" s="169" customFormat="1" ht="15" customHeight="1" x14ac:dyDescent="0.25">
      <c r="A16" s="967" t="s">
        <v>22</v>
      </c>
      <c r="B16" s="967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168"/>
    </row>
    <row r="17" spans="1:27" s="169" customFormat="1" ht="18" customHeight="1" x14ac:dyDescent="0.25">
      <c r="A17" s="954" t="s">
        <v>108</v>
      </c>
      <c r="B17" s="954"/>
      <c r="C17" s="954" t="s">
        <v>3</v>
      </c>
      <c r="D17" s="954"/>
      <c r="E17" s="954"/>
      <c r="F17" s="954"/>
      <c r="G17" s="954" t="s">
        <v>11</v>
      </c>
      <c r="H17" s="954"/>
      <c r="I17" s="954"/>
      <c r="J17" s="954"/>
      <c r="K17" s="954" t="s">
        <v>4</v>
      </c>
      <c r="L17" s="954" t="s">
        <v>11</v>
      </c>
      <c r="M17" s="168"/>
    </row>
    <row r="18" spans="1:27" s="169" customFormat="1" ht="19.5" customHeight="1" x14ac:dyDescent="0.25">
      <c r="A18" s="954"/>
      <c r="B18" s="954"/>
      <c r="C18" s="851" t="s">
        <v>104</v>
      </c>
      <c r="D18" s="851" t="s">
        <v>105</v>
      </c>
      <c r="E18" s="851" t="s">
        <v>106</v>
      </c>
      <c r="F18" s="851" t="s">
        <v>0</v>
      </c>
      <c r="G18" s="851" t="s">
        <v>104</v>
      </c>
      <c r="H18" s="851" t="s">
        <v>105</v>
      </c>
      <c r="I18" s="851" t="s">
        <v>106</v>
      </c>
      <c r="J18" s="851" t="s">
        <v>0</v>
      </c>
      <c r="K18" s="954"/>
      <c r="L18" s="954"/>
      <c r="M18" s="168"/>
    </row>
    <row r="19" spans="1:27" s="169" customFormat="1" ht="50.25" customHeight="1" x14ac:dyDescent="0.25">
      <c r="A19" s="841" t="s">
        <v>1</v>
      </c>
      <c r="B19" s="243" t="s">
        <v>300</v>
      </c>
      <c r="C19" s="850">
        <v>4036.5859999999998</v>
      </c>
      <c r="D19" s="851"/>
      <c r="E19" s="851"/>
      <c r="F19" s="421">
        <f>C19+D19+E19</f>
        <v>4036.5859999999998</v>
      </c>
      <c r="G19" s="850"/>
      <c r="H19" s="852">
        <v>3606.7820000000002</v>
      </c>
      <c r="I19" s="851"/>
      <c r="J19" s="421">
        <f>SUM(G19:I19)</f>
        <v>3606.7820000000002</v>
      </c>
      <c r="K19" s="845" t="s">
        <v>160</v>
      </c>
      <c r="L19" s="966" t="s">
        <v>301</v>
      </c>
      <c r="M19" s="168"/>
      <c r="Z19" s="168">
        <f>J19-F19</f>
        <v>-429.80399999999963</v>
      </c>
    </row>
    <row r="20" spans="1:27" s="169" customFormat="1" ht="30.75" customHeight="1" x14ac:dyDescent="0.25">
      <c r="A20" s="841" t="s">
        <v>15</v>
      </c>
      <c r="B20" s="243" t="s">
        <v>318</v>
      </c>
      <c r="C20" s="850">
        <v>200</v>
      </c>
      <c r="D20" s="104"/>
      <c r="E20" s="104"/>
      <c r="F20" s="421">
        <f>C20+D20+E20</f>
        <v>200</v>
      </c>
      <c r="G20" s="850"/>
      <c r="H20" s="104">
        <v>200</v>
      </c>
      <c r="I20" s="104"/>
      <c r="J20" s="421">
        <f>SUM(G20:I20)</f>
        <v>200</v>
      </c>
      <c r="K20" s="845" t="s">
        <v>160</v>
      </c>
      <c r="L20" s="966"/>
      <c r="M20" s="168"/>
      <c r="Z20" s="168"/>
    </row>
    <row r="21" spans="1:27" s="169" customFormat="1" ht="16.5" customHeight="1" x14ac:dyDescent="0.25">
      <c r="A21" s="964" t="s">
        <v>21</v>
      </c>
      <c r="B21" s="964"/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168"/>
    </row>
    <row r="22" spans="1:27" s="169" customFormat="1" ht="17.25" customHeight="1" x14ac:dyDescent="0.25">
      <c r="A22" s="954" t="s">
        <v>108</v>
      </c>
      <c r="B22" s="954"/>
      <c r="C22" s="954" t="s">
        <v>3</v>
      </c>
      <c r="D22" s="954"/>
      <c r="E22" s="954"/>
      <c r="F22" s="954"/>
      <c r="G22" s="954" t="s">
        <v>11</v>
      </c>
      <c r="H22" s="954"/>
      <c r="I22" s="954"/>
      <c r="J22" s="954"/>
      <c r="K22" s="954" t="s">
        <v>4</v>
      </c>
      <c r="L22" s="954" t="s">
        <v>11</v>
      </c>
      <c r="M22" s="168"/>
    </row>
    <row r="23" spans="1:27" s="169" customFormat="1" ht="15.75" customHeight="1" x14ac:dyDescent="0.25">
      <c r="A23" s="954"/>
      <c r="B23" s="954"/>
      <c r="C23" s="851" t="s">
        <v>104</v>
      </c>
      <c r="D23" s="851" t="s">
        <v>105</v>
      </c>
      <c r="E23" s="851" t="s">
        <v>106</v>
      </c>
      <c r="F23" s="851" t="s">
        <v>0</v>
      </c>
      <c r="G23" s="851" t="s">
        <v>104</v>
      </c>
      <c r="H23" s="851" t="s">
        <v>105</v>
      </c>
      <c r="I23" s="851" t="s">
        <v>106</v>
      </c>
      <c r="J23" s="851" t="s">
        <v>0</v>
      </c>
      <c r="K23" s="954"/>
      <c r="L23" s="954"/>
      <c r="M23" s="168"/>
    </row>
    <row r="24" spans="1:27" s="169" customFormat="1" ht="37.9" customHeight="1" x14ac:dyDescent="0.25">
      <c r="A24" s="841" t="s">
        <v>1</v>
      </c>
      <c r="B24" s="666" t="s">
        <v>263</v>
      </c>
      <c r="C24" s="104"/>
      <c r="D24" s="104">
        <v>228.059</v>
      </c>
      <c r="E24" s="104"/>
      <c r="F24" s="826">
        <f>C24+D24+E24</f>
        <v>228.059</v>
      </c>
      <c r="G24" s="104"/>
      <c r="H24" s="418">
        <v>228.059</v>
      </c>
      <c r="I24" s="418">
        <v>218.51300000000001</v>
      </c>
      <c r="J24" s="421">
        <f>SUM(G24:I24)</f>
        <v>446.572</v>
      </c>
      <c r="K24" s="845" t="s">
        <v>236</v>
      </c>
      <c r="L24" s="845" t="s">
        <v>290</v>
      </c>
      <c r="M24" s="168"/>
      <c r="Z24" s="168" t="e">
        <f>#REF!-#REF!</f>
        <v>#REF!</v>
      </c>
      <c r="AA24" s="168"/>
    </row>
    <row r="25" spans="1:27" s="169" customFormat="1" ht="37.9" customHeight="1" x14ac:dyDescent="0.25">
      <c r="A25" s="841" t="s">
        <v>15</v>
      </c>
      <c r="B25" s="666" t="s">
        <v>291</v>
      </c>
      <c r="C25" s="104"/>
      <c r="D25" s="104">
        <v>65.506</v>
      </c>
      <c r="E25" s="104"/>
      <c r="F25" s="826">
        <f t="shared" ref="F25" si="4">C25+D25+E25</f>
        <v>65.506</v>
      </c>
      <c r="G25" s="104"/>
      <c r="H25" s="418">
        <v>65.506</v>
      </c>
      <c r="I25" s="418">
        <v>242.79599999999999</v>
      </c>
      <c r="J25" s="421">
        <f t="shared" ref="J25" si="5">SUM(G25:I25)</f>
        <v>308.30200000000002</v>
      </c>
      <c r="K25" s="845" t="s">
        <v>236</v>
      </c>
      <c r="L25" s="845" t="s">
        <v>290</v>
      </c>
      <c r="M25" s="168"/>
      <c r="Z25" s="168">
        <f t="shared" ref="Z25:Z43" si="6">J25-F25</f>
        <v>242.79600000000002</v>
      </c>
    </row>
    <row r="26" spans="1:27" s="169" customFormat="1" ht="37.9" customHeight="1" x14ac:dyDescent="0.25">
      <c r="A26" s="841" t="s">
        <v>16</v>
      </c>
      <c r="B26" s="666" t="s">
        <v>292</v>
      </c>
      <c r="C26" s="104">
        <v>63.997999999999998</v>
      </c>
      <c r="D26" s="104"/>
      <c r="E26" s="104"/>
      <c r="F26" s="826">
        <f t="shared" ref="F26:F27" si="7">C26+D26+E26</f>
        <v>63.997999999999998</v>
      </c>
      <c r="G26" s="104">
        <v>63.997999999999998</v>
      </c>
      <c r="H26" s="841"/>
      <c r="I26" s="109">
        <v>81.998999999999995</v>
      </c>
      <c r="J26" s="421">
        <f t="shared" ref="J26:J45" si="8">G26+H26+I26</f>
        <v>145.99699999999999</v>
      </c>
      <c r="K26" s="845" t="s">
        <v>236</v>
      </c>
      <c r="L26" s="845" t="s">
        <v>217</v>
      </c>
      <c r="M26" s="168"/>
      <c r="Z26" s="168">
        <f t="shared" si="6"/>
        <v>81.998999999999995</v>
      </c>
    </row>
    <row r="27" spans="1:27" s="169" customFormat="1" ht="60.75" customHeight="1" x14ac:dyDescent="0.25">
      <c r="A27" s="841" t="s">
        <v>30</v>
      </c>
      <c r="B27" s="666" t="s">
        <v>293</v>
      </c>
      <c r="C27" s="104">
        <v>87.995999999999995</v>
      </c>
      <c r="D27" s="104"/>
      <c r="E27" s="104"/>
      <c r="F27" s="826">
        <f t="shared" si="7"/>
        <v>87.995999999999995</v>
      </c>
      <c r="G27" s="104">
        <v>44.975999999999999</v>
      </c>
      <c r="H27" s="841" t="s">
        <v>309</v>
      </c>
      <c r="I27" s="418">
        <v>98.028000000000006</v>
      </c>
      <c r="J27" s="421">
        <f t="shared" si="8"/>
        <v>189.28800000000001</v>
      </c>
      <c r="K27" s="845" t="s">
        <v>236</v>
      </c>
      <c r="L27" s="845" t="s">
        <v>319</v>
      </c>
      <c r="M27" s="168"/>
      <c r="Z27" s="168">
        <f t="shared" si="6"/>
        <v>101.29200000000002</v>
      </c>
    </row>
    <row r="28" spans="1:27" s="169" customFormat="1" ht="39.75" customHeight="1" x14ac:dyDescent="0.25">
      <c r="A28" s="841" t="s">
        <v>31</v>
      </c>
      <c r="B28" s="666" t="s">
        <v>279</v>
      </c>
      <c r="C28" s="104"/>
      <c r="D28" s="104"/>
      <c r="E28" s="104"/>
      <c r="F28" s="826">
        <f>C28+D28+E28</f>
        <v>0</v>
      </c>
      <c r="G28" s="104"/>
      <c r="H28" s="841"/>
      <c r="I28" s="418">
        <v>102.49</v>
      </c>
      <c r="J28" s="421">
        <f t="shared" si="8"/>
        <v>102.49</v>
      </c>
      <c r="K28" s="845" t="s">
        <v>236</v>
      </c>
      <c r="L28" s="845" t="s">
        <v>217</v>
      </c>
      <c r="M28" s="168"/>
      <c r="Z28" s="168"/>
    </row>
    <row r="29" spans="1:27" s="169" customFormat="1" ht="32.25" customHeight="1" x14ac:dyDescent="0.25">
      <c r="A29" s="841" t="s">
        <v>32</v>
      </c>
      <c r="B29" s="666" t="s">
        <v>194</v>
      </c>
      <c r="C29" s="104">
        <v>558.16899999999998</v>
      </c>
      <c r="D29" s="104"/>
      <c r="E29" s="104"/>
      <c r="F29" s="826">
        <f t="shared" ref="F29:F36" si="9">C29+D29+E29</f>
        <v>558.16899999999998</v>
      </c>
      <c r="G29" s="104"/>
      <c r="H29" s="841"/>
      <c r="I29" s="418"/>
      <c r="J29" s="421">
        <f t="shared" si="8"/>
        <v>0</v>
      </c>
      <c r="K29" s="965" t="s">
        <v>236</v>
      </c>
      <c r="L29" s="965" t="s">
        <v>305</v>
      </c>
      <c r="M29" s="168"/>
      <c r="Z29" s="168"/>
    </row>
    <row r="30" spans="1:27" s="169" customFormat="1" ht="36.75" customHeight="1" x14ac:dyDescent="0.25">
      <c r="A30" s="841" t="s">
        <v>33</v>
      </c>
      <c r="B30" s="666" t="s">
        <v>304</v>
      </c>
      <c r="C30" s="104">
        <v>110.905</v>
      </c>
      <c r="D30" s="104"/>
      <c r="E30" s="104"/>
      <c r="F30" s="826">
        <f t="shared" si="9"/>
        <v>110.905</v>
      </c>
      <c r="G30" s="104"/>
      <c r="H30" s="841"/>
      <c r="I30" s="418"/>
      <c r="J30" s="421">
        <f t="shared" si="8"/>
        <v>0</v>
      </c>
      <c r="K30" s="965"/>
      <c r="L30" s="965"/>
      <c r="M30" s="168"/>
      <c r="Z30" s="168"/>
    </row>
    <row r="31" spans="1:27" s="169" customFormat="1" ht="24.75" customHeight="1" x14ac:dyDescent="0.25">
      <c r="A31" s="841" t="s">
        <v>40</v>
      </c>
      <c r="B31" s="666" t="s">
        <v>306</v>
      </c>
      <c r="C31" s="104">
        <v>30.998999999999999</v>
      </c>
      <c r="D31" s="104"/>
      <c r="E31" s="104"/>
      <c r="F31" s="826">
        <f t="shared" ref="F31" si="10">C31+D31+E31</f>
        <v>30.998999999999999</v>
      </c>
      <c r="G31" s="104"/>
      <c r="H31" s="841"/>
      <c r="I31" s="418"/>
      <c r="J31" s="421">
        <f t="shared" si="8"/>
        <v>0</v>
      </c>
      <c r="K31" s="965"/>
      <c r="L31" s="965"/>
      <c r="M31" s="168"/>
      <c r="Z31" s="168"/>
    </row>
    <row r="32" spans="1:27" s="169" customFormat="1" ht="27.75" customHeight="1" x14ac:dyDescent="0.25">
      <c r="A32" s="841" t="s">
        <v>41</v>
      </c>
      <c r="B32" s="666" t="s">
        <v>292</v>
      </c>
      <c r="C32" s="104">
        <v>63.997999999999998</v>
      </c>
      <c r="D32" s="104"/>
      <c r="E32" s="104"/>
      <c r="F32" s="826">
        <f t="shared" si="9"/>
        <v>63.997999999999998</v>
      </c>
      <c r="G32" s="104">
        <v>36.408000000000001</v>
      </c>
      <c r="H32" s="841" t="s">
        <v>272</v>
      </c>
      <c r="I32" s="418"/>
      <c r="J32" s="421">
        <f t="shared" si="8"/>
        <v>75.123000000000005</v>
      </c>
      <c r="K32" s="845" t="s">
        <v>236</v>
      </c>
      <c r="L32" s="955" t="s">
        <v>310</v>
      </c>
      <c r="M32" s="168"/>
      <c r="Z32" s="168"/>
    </row>
    <row r="33" spans="1:26" s="169" customFormat="1" ht="30.75" customHeight="1" x14ac:dyDescent="0.25">
      <c r="A33" s="841" t="s">
        <v>42</v>
      </c>
      <c r="B33" s="666" t="s">
        <v>307</v>
      </c>
      <c r="C33" s="104">
        <v>56.997999999999998</v>
      </c>
      <c r="D33" s="104"/>
      <c r="E33" s="104"/>
      <c r="F33" s="826">
        <f t="shared" si="9"/>
        <v>56.997999999999998</v>
      </c>
      <c r="G33" s="104">
        <v>28.498999999999999</v>
      </c>
      <c r="H33" s="841"/>
      <c r="I33" s="418"/>
      <c r="J33" s="421">
        <f t="shared" si="8"/>
        <v>28.498999999999999</v>
      </c>
      <c r="K33" s="845" t="s">
        <v>236</v>
      </c>
      <c r="L33" s="958"/>
      <c r="M33" s="168"/>
      <c r="Z33" s="168"/>
    </row>
    <row r="34" spans="1:26" s="169" customFormat="1" ht="36" customHeight="1" x14ac:dyDescent="0.25">
      <c r="A34" s="841" t="s">
        <v>43</v>
      </c>
      <c r="B34" s="666" t="s">
        <v>308</v>
      </c>
      <c r="C34" s="104">
        <v>64.998000000000005</v>
      </c>
      <c r="D34" s="104"/>
      <c r="E34" s="104"/>
      <c r="F34" s="826">
        <f t="shared" si="9"/>
        <v>64.998000000000005</v>
      </c>
      <c r="G34" s="104">
        <v>32.499000000000002</v>
      </c>
      <c r="H34" s="841"/>
      <c r="I34" s="418"/>
      <c r="J34" s="421">
        <f t="shared" si="8"/>
        <v>32.499000000000002</v>
      </c>
      <c r="K34" s="845" t="s">
        <v>236</v>
      </c>
      <c r="L34" s="958"/>
      <c r="M34" s="168"/>
      <c r="Z34" s="168"/>
    </row>
    <row r="35" spans="1:26" s="169" customFormat="1" ht="36" customHeight="1" x14ac:dyDescent="0.25">
      <c r="A35" s="858" t="s">
        <v>260</v>
      </c>
      <c r="B35" s="666" t="s">
        <v>311</v>
      </c>
      <c r="C35" s="104">
        <v>0</v>
      </c>
      <c r="D35" s="104"/>
      <c r="E35" s="104"/>
      <c r="F35" s="826">
        <f t="shared" ref="F35" si="11">C35+D35+E35</f>
        <v>0</v>
      </c>
      <c r="G35" s="104"/>
      <c r="H35" s="858" t="s">
        <v>312</v>
      </c>
      <c r="I35" s="418"/>
      <c r="J35" s="421">
        <f t="shared" ref="J35" si="12">G35+H35+I35</f>
        <v>81.447999999999993</v>
      </c>
      <c r="K35" s="859" t="s">
        <v>236</v>
      </c>
      <c r="L35" s="956"/>
      <c r="M35" s="168"/>
      <c r="Z35" s="168"/>
    </row>
    <row r="36" spans="1:26" s="169" customFormat="1" ht="30" customHeight="1" x14ac:dyDescent="0.25">
      <c r="A36" s="858" t="s">
        <v>261</v>
      </c>
      <c r="B36" s="666" t="s">
        <v>324</v>
      </c>
      <c r="C36" s="104">
        <v>0</v>
      </c>
      <c r="D36" s="104"/>
      <c r="E36" s="104"/>
      <c r="F36" s="826">
        <f t="shared" si="9"/>
        <v>0</v>
      </c>
      <c r="G36" s="104"/>
      <c r="H36" s="858" t="s">
        <v>327</v>
      </c>
      <c r="I36" s="418"/>
      <c r="J36" s="421">
        <f t="shared" si="8"/>
        <v>36.923000000000002</v>
      </c>
      <c r="K36" s="859" t="s">
        <v>236</v>
      </c>
      <c r="L36" s="859" t="s">
        <v>248</v>
      </c>
      <c r="M36" s="168"/>
      <c r="Z36" s="168"/>
    </row>
    <row r="37" spans="1:26" s="169" customFormat="1" ht="47.25" customHeight="1" x14ac:dyDescent="0.25">
      <c r="A37" s="841" t="s">
        <v>262</v>
      </c>
      <c r="B37" s="666" t="s">
        <v>158</v>
      </c>
      <c r="C37" s="104">
        <v>49.8</v>
      </c>
      <c r="D37" s="104"/>
      <c r="E37" s="104"/>
      <c r="F37" s="826">
        <f t="shared" ref="F37:F45" si="13">C37+D37+E37</f>
        <v>49.8</v>
      </c>
      <c r="G37" s="104"/>
      <c r="H37" s="104">
        <v>49.8</v>
      </c>
      <c r="I37" s="418"/>
      <c r="J37" s="421">
        <f t="shared" ref="J37:J41" si="14">G37+H37+I37</f>
        <v>49.8</v>
      </c>
      <c r="K37" s="845" t="s">
        <v>160</v>
      </c>
      <c r="L37" s="825" t="s">
        <v>295</v>
      </c>
      <c r="M37" s="168"/>
      <c r="Z37" s="168"/>
    </row>
    <row r="38" spans="1:26" s="169" customFormat="1" ht="48" customHeight="1" x14ac:dyDescent="0.25">
      <c r="A38" s="841" t="s">
        <v>274</v>
      </c>
      <c r="B38" s="666" t="s">
        <v>313</v>
      </c>
      <c r="C38" s="104">
        <v>57.75</v>
      </c>
      <c r="D38" s="104"/>
      <c r="E38" s="104"/>
      <c r="F38" s="826">
        <f t="shared" si="13"/>
        <v>57.75</v>
      </c>
      <c r="G38" s="104"/>
      <c r="H38" s="104">
        <v>57.75</v>
      </c>
      <c r="I38" s="418"/>
      <c r="J38" s="421">
        <f t="shared" si="14"/>
        <v>57.75</v>
      </c>
      <c r="K38" s="845" t="s">
        <v>303</v>
      </c>
      <c r="L38" s="825" t="s">
        <v>295</v>
      </c>
      <c r="M38" s="168"/>
      <c r="Z38" s="168"/>
    </row>
    <row r="39" spans="1:26" s="169" customFormat="1" ht="63" customHeight="1" x14ac:dyDescent="0.25">
      <c r="A39" s="841" t="s">
        <v>277</v>
      </c>
      <c r="B39" s="666" t="s">
        <v>129</v>
      </c>
      <c r="C39" s="104">
        <v>18.09</v>
      </c>
      <c r="D39" s="104"/>
      <c r="E39" s="104"/>
      <c r="F39" s="826">
        <f t="shared" si="13"/>
        <v>18.09</v>
      </c>
      <c r="G39" s="104"/>
      <c r="H39" s="104">
        <v>18.09</v>
      </c>
      <c r="I39" s="418"/>
      <c r="J39" s="421">
        <f t="shared" ref="J39:J40" si="15">G39+H39+I39</f>
        <v>18.09</v>
      </c>
      <c r="K39" s="845" t="s">
        <v>303</v>
      </c>
      <c r="L39" s="825" t="s">
        <v>295</v>
      </c>
      <c r="M39" s="168"/>
      <c r="Z39" s="168"/>
    </row>
    <row r="40" spans="1:26" s="169" customFormat="1" ht="54.75" customHeight="1" x14ac:dyDescent="0.25">
      <c r="A40" s="841" t="s">
        <v>278</v>
      </c>
      <c r="B40" s="666" t="s">
        <v>320</v>
      </c>
      <c r="C40" s="104">
        <v>32451.466</v>
      </c>
      <c r="D40" s="104"/>
      <c r="E40" s="104"/>
      <c r="F40" s="826">
        <f t="shared" si="13"/>
        <v>32451.466</v>
      </c>
      <c r="G40" s="104">
        <f>32451.466-600</f>
        <v>31851.466</v>
      </c>
      <c r="H40" s="104">
        <v>600</v>
      </c>
      <c r="I40" s="418"/>
      <c r="J40" s="421">
        <f t="shared" si="15"/>
        <v>32451.466</v>
      </c>
      <c r="K40" s="845" t="s">
        <v>160</v>
      </c>
      <c r="L40" s="825" t="s">
        <v>322</v>
      </c>
      <c r="M40" s="168"/>
      <c r="Z40" s="168"/>
    </row>
    <row r="41" spans="1:26" s="169" customFormat="1" ht="72" customHeight="1" x14ac:dyDescent="0.25">
      <c r="A41" s="841" t="s">
        <v>280</v>
      </c>
      <c r="B41" s="666" t="s">
        <v>281</v>
      </c>
      <c r="C41" s="104">
        <v>86.983999999999995</v>
      </c>
      <c r="D41" s="104">
        <v>171.29900000000001</v>
      </c>
      <c r="E41" s="104"/>
      <c r="F41" s="826">
        <f t="shared" si="13"/>
        <v>258.28300000000002</v>
      </c>
      <c r="G41" s="104"/>
      <c r="H41" s="104">
        <v>238.75200000000001</v>
      </c>
      <c r="I41" s="418"/>
      <c r="J41" s="421">
        <f t="shared" si="14"/>
        <v>238.75200000000001</v>
      </c>
      <c r="K41" s="845" t="s">
        <v>233</v>
      </c>
      <c r="L41" s="825" t="s">
        <v>326</v>
      </c>
      <c r="M41" s="168"/>
      <c r="Z41" s="168"/>
    </row>
    <row r="42" spans="1:26" s="169" customFormat="1" ht="44.25" customHeight="1" x14ac:dyDescent="0.25">
      <c r="A42" s="957" t="s">
        <v>325</v>
      </c>
      <c r="B42" s="666" t="s">
        <v>332</v>
      </c>
      <c r="C42" s="104"/>
      <c r="D42" s="104"/>
      <c r="E42" s="104"/>
      <c r="F42" s="826">
        <f t="shared" si="13"/>
        <v>0</v>
      </c>
      <c r="G42" s="109">
        <f>G43</f>
        <v>15</v>
      </c>
      <c r="H42" s="109">
        <v>11518.08</v>
      </c>
      <c r="I42" s="418"/>
      <c r="J42" s="421">
        <f t="shared" si="8"/>
        <v>11533.08</v>
      </c>
      <c r="K42" s="965" t="s">
        <v>160</v>
      </c>
      <c r="L42" s="965" t="s">
        <v>294</v>
      </c>
      <c r="M42" s="168"/>
      <c r="Z42" s="168"/>
    </row>
    <row r="43" spans="1:26" s="169" customFormat="1" ht="23.25" customHeight="1" x14ac:dyDescent="0.25">
      <c r="A43" s="957"/>
      <c r="B43" s="854" t="s">
        <v>37</v>
      </c>
      <c r="C43" s="104"/>
      <c r="D43" s="104"/>
      <c r="E43" s="104"/>
      <c r="F43" s="826">
        <f t="shared" si="13"/>
        <v>0</v>
      </c>
      <c r="G43" s="838">
        <v>15</v>
      </c>
      <c r="H43" s="838">
        <v>956.36400000000003</v>
      </c>
      <c r="I43" s="418"/>
      <c r="J43" s="421">
        <f t="shared" si="8"/>
        <v>971.36400000000003</v>
      </c>
      <c r="K43" s="965"/>
      <c r="L43" s="965"/>
      <c r="M43" s="168"/>
      <c r="Z43" s="168">
        <f t="shared" si="6"/>
        <v>971.36400000000003</v>
      </c>
    </row>
    <row r="44" spans="1:26" s="169" customFormat="1" ht="33" customHeight="1" x14ac:dyDescent="0.25">
      <c r="A44" s="861" t="s">
        <v>328</v>
      </c>
      <c r="B44" s="666" t="s">
        <v>331</v>
      </c>
      <c r="C44" s="104"/>
      <c r="D44" s="104"/>
      <c r="E44" s="104"/>
      <c r="F44" s="826">
        <f t="shared" si="13"/>
        <v>0</v>
      </c>
      <c r="G44" s="838"/>
      <c r="H44" s="104">
        <v>49.999000000000002</v>
      </c>
      <c r="I44" s="418"/>
      <c r="J44" s="421">
        <f t="shared" si="8"/>
        <v>49.999000000000002</v>
      </c>
      <c r="K44" s="860" t="s">
        <v>236</v>
      </c>
      <c r="L44" s="955" t="s">
        <v>330</v>
      </c>
      <c r="M44" s="168"/>
      <c r="Z44" s="168"/>
    </row>
    <row r="45" spans="1:26" s="169" customFormat="1" ht="30.75" customHeight="1" x14ac:dyDescent="0.25">
      <c r="A45" s="862" t="s">
        <v>329</v>
      </c>
      <c r="B45" s="864" t="s">
        <v>212</v>
      </c>
      <c r="C45" s="370"/>
      <c r="D45" s="370"/>
      <c r="E45" s="370"/>
      <c r="F45" s="826">
        <f t="shared" si="13"/>
        <v>0</v>
      </c>
      <c r="G45" s="597"/>
      <c r="H45" s="370">
        <v>48</v>
      </c>
      <c r="I45" s="863"/>
      <c r="J45" s="421">
        <f t="shared" si="8"/>
        <v>48</v>
      </c>
      <c r="K45" s="860" t="s">
        <v>236</v>
      </c>
      <c r="L45" s="956"/>
      <c r="M45" s="168"/>
      <c r="Z45" s="168"/>
    </row>
    <row r="46" spans="1:26" s="575" customFormat="1" ht="19.5" hidden="1" customHeight="1" thickBot="1" x14ac:dyDescent="0.3">
      <c r="A46" s="980" t="s">
        <v>152</v>
      </c>
      <c r="B46" s="981"/>
      <c r="C46" s="981"/>
      <c r="D46" s="981"/>
      <c r="E46" s="981"/>
      <c r="F46" s="981"/>
      <c r="G46" s="981"/>
      <c r="H46" s="981"/>
      <c r="I46" s="981"/>
      <c r="J46" s="981"/>
      <c r="K46" s="981"/>
      <c r="L46" s="982"/>
      <c r="M46" s="574"/>
    </row>
    <row r="47" spans="1:26" s="575" customFormat="1" ht="18.75" hidden="1" customHeight="1" thickBot="1" x14ac:dyDescent="0.3">
      <c r="A47" s="983" t="s">
        <v>108</v>
      </c>
      <c r="B47" s="984"/>
      <c r="C47" s="983" t="s">
        <v>3</v>
      </c>
      <c r="D47" s="984"/>
      <c r="E47" s="984"/>
      <c r="F47" s="987"/>
      <c r="G47" s="984" t="s">
        <v>11</v>
      </c>
      <c r="H47" s="984"/>
      <c r="I47" s="984"/>
      <c r="J47" s="984"/>
      <c r="K47" s="988" t="s">
        <v>4</v>
      </c>
      <c r="L47" s="990" t="s">
        <v>11</v>
      </c>
      <c r="M47" s="574"/>
    </row>
    <row r="48" spans="1:26" s="575" customFormat="1" ht="18.75" hidden="1" customHeight="1" thickBot="1" x14ac:dyDescent="0.3">
      <c r="A48" s="985"/>
      <c r="B48" s="986"/>
      <c r="C48" s="823" t="s">
        <v>104</v>
      </c>
      <c r="D48" s="821" t="s">
        <v>105</v>
      </c>
      <c r="E48" s="821" t="s">
        <v>106</v>
      </c>
      <c r="F48" s="822" t="s">
        <v>0</v>
      </c>
      <c r="G48" s="824" t="s">
        <v>104</v>
      </c>
      <c r="H48" s="821" t="s">
        <v>105</v>
      </c>
      <c r="I48" s="821" t="s">
        <v>106</v>
      </c>
      <c r="J48" s="579" t="s">
        <v>0</v>
      </c>
      <c r="K48" s="989"/>
      <c r="L48" s="991"/>
      <c r="M48" s="574"/>
    </row>
    <row r="49" spans="1:13" s="575" customFormat="1" ht="40.5" hidden="1" customHeight="1" thickBot="1" x14ac:dyDescent="0.3">
      <c r="A49" s="674" t="s">
        <v>1</v>
      </c>
      <c r="B49" s="665" t="s">
        <v>204</v>
      </c>
      <c r="C49" s="675"/>
      <c r="D49" s="676"/>
      <c r="E49" s="676"/>
      <c r="F49" s="677">
        <f t="shared" ref="F49" si="16">SUM(C49:E49)</f>
        <v>0</v>
      </c>
      <c r="G49" s="261"/>
      <c r="H49" s="262"/>
      <c r="I49" s="262"/>
      <c r="J49" s="678">
        <f>G49+H49+I49</f>
        <v>0</v>
      </c>
      <c r="K49" s="817" t="s">
        <v>51</v>
      </c>
      <c r="L49" s="664" t="s">
        <v>183</v>
      </c>
      <c r="M49" s="574"/>
    </row>
    <row r="50" spans="1:13" s="575" customFormat="1" ht="32.25" hidden="1" customHeight="1" x14ac:dyDescent="0.25">
      <c r="A50" s="818" t="s">
        <v>15</v>
      </c>
      <c r="B50" s="643" t="s">
        <v>154</v>
      </c>
      <c r="C50" s="615"/>
      <c r="D50" s="297"/>
      <c r="E50" s="297"/>
      <c r="F50" s="644"/>
      <c r="G50" s="650">
        <v>22.87</v>
      </c>
      <c r="H50" s="295"/>
      <c r="I50" s="295"/>
      <c r="J50" s="585">
        <f t="shared" ref="J50:J53" si="17">SUM(G50:I50)</f>
        <v>22.87</v>
      </c>
      <c r="K50" s="819" t="s">
        <v>51</v>
      </c>
      <c r="L50" s="820" t="s">
        <v>14</v>
      </c>
      <c r="M50" s="574"/>
    </row>
    <row r="51" spans="1:13" s="575" customFormat="1" ht="26.25" hidden="1" customHeight="1" x14ac:dyDescent="0.25">
      <c r="A51" s="527" t="s">
        <v>16</v>
      </c>
      <c r="B51" s="560" t="s">
        <v>155</v>
      </c>
      <c r="C51" s="344"/>
      <c r="D51" s="292"/>
      <c r="E51" s="292"/>
      <c r="F51" s="345"/>
      <c r="G51" s="529">
        <v>22.87</v>
      </c>
      <c r="H51" s="278"/>
      <c r="I51" s="278"/>
      <c r="J51" s="347">
        <f t="shared" si="17"/>
        <v>22.87</v>
      </c>
      <c r="K51" s="531" t="s">
        <v>51</v>
      </c>
      <c r="L51" s="532" t="s">
        <v>14</v>
      </c>
      <c r="M51" s="574"/>
    </row>
    <row r="52" spans="1:13" s="575" customFormat="1" ht="21.75" hidden="1" customHeight="1" x14ac:dyDescent="0.25">
      <c r="A52" s="527" t="s">
        <v>30</v>
      </c>
      <c r="B52" s="560" t="s">
        <v>156</v>
      </c>
      <c r="C52" s="344"/>
      <c r="D52" s="292"/>
      <c r="E52" s="292"/>
      <c r="F52" s="345"/>
      <c r="G52" s="529">
        <v>22.87</v>
      </c>
      <c r="H52" s="278"/>
      <c r="I52" s="278"/>
      <c r="J52" s="347">
        <f t="shared" si="17"/>
        <v>22.87</v>
      </c>
      <c r="K52" s="531" t="s">
        <v>51</v>
      </c>
      <c r="L52" s="532" t="s">
        <v>14</v>
      </c>
      <c r="M52" s="574"/>
    </row>
    <row r="53" spans="1:13" s="575" customFormat="1" ht="7.5" hidden="1" customHeight="1" x14ac:dyDescent="0.25">
      <c r="A53" s="846" t="s">
        <v>31</v>
      </c>
      <c r="B53" s="855" t="s">
        <v>157</v>
      </c>
      <c r="C53" s="314"/>
      <c r="D53" s="315"/>
      <c r="E53" s="315"/>
      <c r="F53" s="316"/>
      <c r="G53" s="317">
        <v>22.87</v>
      </c>
      <c r="H53" s="318"/>
      <c r="I53" s="318"/>
      <c r="J53" s="856">
        <f t="shared" si="17"/>
        <v>22.87</v>
      </c>
      <c r="K53" s="847" t="s">
        <v>51</v>
      </c>
      <c r="L53" s="848" t="s">
        <v>14</v>
      </c>
      <c r="M53" s="574"/>
    </row>
    <row r="54" spans="1:13" s="169" customFormat="1" ht="18" customHeight="1" x14ac:dyDescent="0.25">
      <c r="A54" s="976" t="s">
        <v>10</v>
      </c>
      <c r="B54" s="976"/>
      <c r="C54" s="976"/>
      <c r="D54" s="976"/>
      <c r="E54" s="976"/>
      <c r="F54" s="976"/>
      <c r="G54" s="976"/>
      <c r="H54" s="976"/>
      <c r="I54" s="976"/>
      <c r="J54" s="976"/>
      <c r="K54" s="976"/>
      <c r="L54" s="976"/>
      <c r="M54" s="168"/>
    </row>
    <row r="55" spans="1:13" s="169" customFormat="1" ht="16.5" customHeight="1" x14ac:dyDescent="0.25">
      <c r="A55" s="954" t="s">
        <v>108</v>
      </c>
      <c r="B55" s="954"/>
      <c r="C55" s="954" t="s">
        <v>3</v>
      </c>
      <c r="D55" s="954"/>
      <c r="E55" s="954"/>
      <c r="F55" s="954"/>
      <c r="G55" s="954" t="s">
        <v>11</v>
      </c>
      <c r="H55" s="954"/>
      <c r="I55" s="954"/>
      <c r="J55" s="954"/>
      <c r="K55" s="954" t="s">
        <v>4</v>
      </c>
      <c r="L55" s="954" t="s">
        <v>11</v>
      </c>
      <c r="M55" s="168"/>
    </row>
    <row r="56" spans="1:13" s="169" customFormat="1" ht="16.5" customHeight="1" x14ac:dyDescent="0.25">
      <c r="A56" s="954"/>
      <c r="B56" s="954"/>
      <c r="C56" s="851" t="s">
        <v>104</v>
      </c>
      <c r="D56" s="851" t="s">
        <v>105</v>
      </c>
      <c r="E56" s="851" t="s">
        <v>106</v>
      </c>
      <c r="F56" s="851" t="s">
        <v>0</v>
      </c>
      <c r="G56" s="851" t="s">
        <v>104</v>
      </c>
      <c r="H56" s="851" t="s">
        <v>105</v>
      </c>
      <c r="I56" s="851" t="s">
        <v>106</v>
      </c>
      <c r="J56" s="851" t="s">
        <v>0</v>
      </c>
      <c r="K56" s="954"/>
      <c r="L56" s="954"/>
      <c r="M56" s="168"/>
    </row>
    <row r="57" spans="1:13" s="169" customFormat="1" ht="46.9" customHeight="1" x14ac:dyDescent="0.25">
      <c r="A57" s="950" t="s">
        <v>1</v>
      </c>
      <c r="B57" s="831" t="s">
        <v>67</v>
      </c>
      <c r="C57" s="832">
        <f>C58+C59+C60+C61</f>
        <v>38712.436000000002</v>
      </c>
      <c r="D57" s="832">
        <f t="shared" ref="D57:F57" si="18">D58+D59+D60+D61</f>
        <v>0</v>
      </c>
      <c r="E57" s="832">
        <f t="shared" si="18"/>
        <v>0</v>
      </c>
      <c r="F57" s="832">
        <f t="shared" si="18"/>
        <v>38712.436000000002</v>
      </c>
      <c r="G57" s="832">
        <f>G58+G59+G60+G61</f>
        <v>7561.549</v>
      </c>
      <c r="H57" s="832">
        <f t="shared" ref="H57" si="19">H58+H59+H60+H61</f>
        <v>6142.6570000000002</v>
      </c>
      <c r="I57" s="832">
        <f t="shared" ref="I57" si="20">I58+I59+I60+I61</f>
        <v>25008.23</v>
      </c>
      <c r="J57" s="832">
        <f t="shared" ref="J57" si="21">J58+J59+J60+J61</f>
        <v>38712.436000000002</v>
      </c>
      <c r="K57" s="958" t="s">
        <v>160</v>
      </c>
      <c r="L57" s="836" t="s">
        <v>288</v>
      </c>
      <c r="M57" s="168"/>
    </row>
    <row r="58" spans="1:13" s="169" customFormat="1" ht="45" customHeight="1" x14ac:dyDescent="0.25">
      <c r="A58" s="957"/>
      <c r="B58" s="508" t="s">
        <v>124</v>
      </c>
      <c r="C58" s="679">
        <f>10463.759-2902.21</f>
        <v>7561.549</v>
      </c>
      <c r="D58" s="679"/>
      <c r="E58" s="104"/>
      <c r="F58" s="104">
        <f t="shared" ref="F58:F61" si="22">C58+D58+E58</f>
        <v>7561.549</v>
      </c>
      <c r="G58" s="679">
        <f>10463.759-2902.21</f>
        <v>7561.549</v>
      </c>
      <c r="H58" s="679"/>
      <c r="I58" s="679"/>
      <c r="J58" s="421">
        <f t="shared" ref="J58:J61" si="23">G58+H58+I58</f>
        <v>7561.549</v>
      </c>
      <c r="K58" s="958"/>
      <c r="L58" s="839"/>
      <c r="M58" s="168"/>
    </row>
    <row r="59" spans="1:13" s="169" customFormat="1" ht="46.9" customHeight="1" x14ac:dyDescent="0.25">
      <c r="A59" s="957"/>
      <c r="B59" s="508" t="s">
        <v>125</v>
      </c>
      <c r="C59" s="669">
        <v>6142.6570000000002</v>
      </c>
      <c r="D59" s="669"/>
      <c r="E59" s="104"/>
      <c r="F59" s="104">
        <f t="shared" si="22"/>
        <v>6142.6570000000002</v>
      </c>
      <c r="G59" s="837"/>
      <c r="H59" s="837">
        <v>6142.6570000000002</v>
      </c>
      <c r="I59" s="679"/>
      <c r="J59" s="421">
        <f t="shared" si="23"/>
        <v>6142.6570000000002</v>
      </c>
      <c r="K59" s="958"/>
      <c r="L59" s="836" t="s">
        <v>302</v>
      </c>
      <c r="M59" s="168"/>
    </row>
    <row r="60" spans="1:13" s="169" customFormat="1" ht="46.9" customHeight="1" x14ac:dyDescent="0.25">
      <c r="A60" s="957"/>
      <c r="B60" s="508" t="s">
        <v>126</v>
      </c>
      <c r="C60" s="835">
        <v>3312.3580000000002</v>
      </c>
      <c r="D60" s="835"/>
      <c r="E60" s="104"/>
      <c r="F60" s="104">
        <f t="shared" si="22"/>
        <v>3312.3580000000002</v>
      </c>
      <c r="G60" s="679"/>
      <c r="H60" s="679"/>
      <c r="I60" s="679">
        <v>3312.3580000000002</v>
      </c>
      <c r="J60" s="421">
        <f t="shared" si="23"/>
        <v>3312.3580000000002</v>
      </c>
      <c r="K60" s="958"/>
      <c r="L60" s="836" t="s">
        <v>287</v>
      </c>
      <c r="M60" s="168"/>
    </row>
    <row r="61" spans="1:13" s="169" customFormat="1" ht="46.9" customHeight="1" x14ac:dyDescent="0.25">
      <c r="A61" s="957"/>
      <c r="B61" s="508" t="s">
        <v>127</v>
      </c>
      <c r="C61" s="835">
        <v>21695.871999999999</v>
      </c>
      <c r="D61" s="835"/>
      <c r="E61" s="104"/>
      <c r="F61" s="104">
        <f t="shared" si="22"/>
        <v>21695.871999999999</v>
      </c>
      <c r="G61" s="418"/>
      <c r="H61" s="418"/>
      <c r="I61" s="679">
        <v>21695.871999999999</v>
      </c>
      <c r="J61" s="421">
        <f t="shared" si="23"/>
        <v>21695.871999999999</v>
      </c>
      <c r="K61" s="956"/>
      <c r="L61" s="836" t="s">
        <v>287</v>
      </c>
      <c r="M61" s="168"/>
    </row>
    <row r="62" spans="1:13" s="169" customFormat="1" ht="17.25" customHeight="1" x14ac:dyDescent="0.25">
      <c r="A62" s="959" t="s">
        <v>226</v>
      </c>
      <c r="B62" s="960"/>
      <c r="C62" s="960"/>
      <c r="D62" s="960"/>
      <c r="E62" s="960"/>
      <c r="F62" s="960"/>
      <c r="G62" s="960"/>
      <c r="H62" s="960"/>
      <c r="I62" s="960"/>
      <c r="J62" s="960"/>
      <c r="K62" s="960"/>
      <c r="L62" s="961"/>
      <c r="M62" s="168"/>
    </row>
    <row r="63" spans="1:13" s="169" customFormat="1" ht="15.6" customHeight="1" x14ac:dyDescent="0.25">
      <c r="A63" s="954" t="s">
        <v>108</v>
      </c>
      <c r="B63" s="954"/>
      <c r="C63" s="954" t="s">
        <v>3</v>
      </c>
      <c r="D63" s="954"/>
      <c r="E63" s="954"/>
      <c r="F63" s="954"/>
      <c r="G63" s="954" t="s">
        <v>11</v>
      </c>
      <c r="H63" s="954"/>
      <c r="I63" s="954"/>
      <c r="J63" s="954"/>
      <c r="K63" s="954" t="s">
        <v>4</v>
      </c>
      <c r="L63" s="954" t="s">
        <v>11</v>
      </c>
      <c r="M63" s="168"/>
    </row>
    <row r="64" spans="1:13" s="169" customFormat="1" ht="15.6" customHeight="1" x14ac:dyDescent="0.25">
      <c r="A64" s="954"/>
      <c r="B64" s="954"/>
      <c r="C64" s="851" t="s">
        <v>104</v>
      </c>
      <c r="D64" s="851" t="s">
        <v>105</v>
      </c>
      <c r="E64" s="851" t="s">
        <v>106</v>
      </c>
      <c r="F64" s="851" t="s">
        <v>0</v>
      </c>
      <c r="G64" s="851" t="s">
        <v>104</v>
      </c>
      <c r="H64" s="851" t="s">
        <v>105</v>
      </c>
      <c r="I64" s="851" t="s">
        <v>106</v>
      </c>
      <c r="J64" s="851" t="s">
        <v>0</v>
      </c>
      <c r="K64" s="954"/>
      <c r="L64" s="954"/>
      <c r="M64" s="168"/>
    </row>
    <row r="65" spans="1:27" s="575" customFormat="1" ht="46.5" customHeight="1" x14ac:dyDescent="0.25">
      <c r="A65" s="841" t="s">
        <v>1</v>
      </c>
      <c r="B65" s="857" t="s">
        <v>289</v>
      </c>
      <c r="C65" s="104"/>
      <c r="D65" s="109"/>
      <c r="E65" s="109"/>
      <c r="F65" s="421">
        <f>C65+D65+E65</f>
        <v>0</v>
      </c>
      <c r="G65" s="104"/>
      <c r="H65" s="109">
        <v>264.88</v>
      </c>
      <c r="I65" s="109"/>
      <c r="J65" s="421">
        <f>G65+H65+I65</f>
        <v>264.88</v>
      </c>
      <c r="K65" s="104" t="s">
        <v>228</v>
      </c>
      <c r="L65" s="845" t="s">
        <v>244</v>
      </c>
      <c r="M65" s="168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8">
        <f t="shared" ref="Z65" si="24">J65-F65</f>
        <v>264.88</v>
      </c>
      <c r="AA65" s="574">
        <f>F65-J65</f>
        <v>-264.88</v>
      </c>
    </row>
    <row r="66" spans="1:27" s="575" customFormat="1" ht="46.5" customHeight="1" x14ac:dyDescent="0.25">
      <c r="A66" s="841" t="s">
        <v>15</v>
      </c>
      <c r="B66" s="857" t="s">
        <v>296</v>
      </c>
      <c r="C66" s="104"/>
      <c r="D66" s="109"/>
      <c r="E66" s="109"/>
      <c r="F66" s="421">
        <f>C66+D66+E66</f>
        <v>0</v>
      </c>
      <c r="G66" s="104"/>
      <c r="H66" s="109">
        <v>147.9</v>
      </c>
      <c r="I66" s="109"/>
      <c r="J66" s="421">
        <f>G66+H66+I66</f>
        <v>147.9</v>
      </c>
      <c r="K66" s="104" t="s">
        <v>228</v>
      </c>
      <c r="L66" s="845" t="s">
        <v>244</v>
      </c>
      <c r="M66" s="168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8"/>
      <c r="AA66" s="574"/>
    </row>
    <row r="67" spans="1:27" s="169" customFormat="1" ht="17.25" hidden="1" customHeight="1" x14ac:dyDescent="0.25">
      <c r="A67" s="979" t="s">
        <v>69</v>
      </c>
      <c r="B67" s="979"/>
      <c r="C67" s="979"/>
      <c r="D67" s="979"/>
      <c r="E67" s="979"/>
      <c r="F67" s="979"/>
      <c r="G67" s="979"/>
      <c r="H67" s="979"/>
      <c r="I67" s="979"/>
      <c r="J67" s="979"/>
      <c r="K67" s="979"/>
      <c r="L67" s="979"/>
      <c r="M67" s="168"/>
      <c r="AA67" s="168"/>
    </row>
    <row r="68" spans="1:27" ht="21.75" hidden="1" customHeight="1" x14ac:dyDescent="0.25">
      <c r="A68" s="964" t="s">
        <v>21</v>
      </c>
      <c r="B68" s="964"/>
      <c r="C68" s="964"/>
      <c r="D68" s="964"/>
      <c r="E68" s="964"/>
      <c r="F68" s="964"/>
      <c r="G68" s="964"/>
      <c r="H68" s="964"/>
      <c r="I68" s="964"/>
      <c r="J68" s="964"/>
      <c r="K68" s="964"/>
      <c r="L68" s="964"/>
      <c r="AA68" s="3"/>
    </row>
    <row r="69" spans="1:27" ht="21.75" hidden="1" customHeight="1" x14ac:dyDescent="0.25">
      <c r="A69" s="954" t="s">
        <v>108</v>
      </c>
      <c r="B69" s="954"/>
      <c r="C69" s="954" t="s">
        <v>3</v>
      </c>
      <c r="D69" s="954"/>
      <c r="E69" s="954"/>
      <c r="F69" s="954"/>
      <c r="G69" s="954" t="s">
        <v>11</v>
      </c>
      <c r="H69" s="954"/>
      <c r="I69" s="954"/>
      <c r="J69" s="954"/>
      <c r="K69" s="954" t="s">
        <v>4</v>
      </c>
      <c r="L69" s="954" t="s">
        <v>11</v>
      </c>
      <c r="AA69" s="3"/>
    </row>
    <row r="70" spans="1:27" ht="21.75" hidden="1" customHeight="1" x14ac:dyDescent="0.25">
      <c r="A70" s="954"/>
      <c r="B70" s="954"/>
      <c r="C70" s="866" t="s">
        <v>104</v>
      </c>
      <c r="D70" s="866" t="s">
        <v>105</v>
      </c>
      <c r="E70" s="866" t="s">
        <v>106</v>
      </c>
      <c r="F70" s="866" t="s">
        <v>0</v>
      </c>
      <c r="G70" s="866" t="s">
        <v>104</v>
      </c>
      <c r="H70" s="866" t="s">
        <v>105</v>
      </c>
      <c r="I70" s="866" t="s">
        <v>106</v>
      </c>
      <c r="J70" s="866" t="s">
        <v>0</v>
      </c>
      <c r="K70" s="954"/>
      <c r="L70" s="954"/>
      <c r="AA70" s="3"/>
    </row>
    <row r="71" spans="1:27" s="169" customFormat="1" ht="45.75" hidden="1" customHeight="1" x14ac:dyDescent="0.25">
      <c r="A71" s="198" t="s">
        <v>1</v>
      </c>
      <c r="B71" s="438" t="s">
        <v>158</v>
      </c>
      <c r="C71" s="439"/>
      <c r="D71" s="109">
        <v>49.8</v>
      </c>
      <c r="E71" s="439"/>
      <c r="F71" s="421">
        <f>SUM(C71:E71)</f>
        <v>49.8</v>
      </c>
      <c r="G71" s="109"/>
      <c r="H71" s="439"/>
      <c r="I71" s="439"/>
      <c r="J71" s="421">
        <f>G71</f>
        <v>0</v>
      </c>
      <c r="K71" s="865" t="s">
        <v>12</v>
      </c>
      <c r="L71" s="243" t="s">
        <v>334</v>
      </c>
      <c r="M71" s="168"/>
    </row>
    <row r="72" spans="1:27" ht="50.25" hidden="1" customHeight="1" x14ac:dyDescent="0.25">
      <c r="A72" s="977" t="s">
        <v>15</v>
      </c>
      <c r="B72" s="438" t="s">
        <v>333</v>
      </c>
      <c r="C72" s="198"/>
      <c r="D72" s="109">
        <v>0</v>
      </c>
      <c r="E72" s="198"/>
      <c r="F72" s="871">
        <v>0</v>
      </c>
      <c r="G72" s="198"/>
      <c r="H72" s="109">
        <v>1529.8</v>
      </c>
      <c r="I72" s="198"/>
      <c r="J72" s="421">
        <f>G72+H72+I72</f>
        <v>1529.8</v>
      </c>
      <c r="K72" s="955" t="s">
        <v>12</v>
      </c>
      <c r="L72" s="962" t="s">
        <v>335</v>
      </c>
    </row>
    <row r="73" spans="1:27" ht="19.5" hidden="1" customHeight="1" x14ac:dyDescent="0.25">
      <c r="A73" s="978"/>
      <c r="B73" s="867" t="s">
        <v>37</v>
      </c>
      <c r="C73" s="198"/>
      <c r="D73" s="198"/>
      <c r="E73" s="198"/>
      <c r="F73" s="869">
        <v>0</v>
      </c>
      <c r="G73" s="870"/>
      <c r="H73" s="837">
        <v>49.8</v>
      </c>
      <c r="I73" s="870"/>
      <c r="J73" s="868">
        <f>G73+H73+I73</f>
        <v>49.8</v>
      </c>
      <c r="K73" s="956"/>
      <c r="L73" s="963"/>
    </row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61">
    <mergeCell ref="K42:K43"/>
    <mergeCell ref="L42:L43"/>
    <mergeCell ref="A2:L2"/>
    <mergeCell ref="A3:L3"/>
    <mergeCell ref="A4:L4"/>
    <mergeCell ref="A5:B6"/>
    <mergeCell ref="C5:F5"/>
    <mergeCell ref="G5:J5"/>
    <mergeCell ref="K5:K6"/>
    <mergeCell ref="L5:L6"/>
    <mergeCell ref="A16:L16"/>
    <mergeCell ref="A17:B18"/>
    <mergeCell ref="C17:F17"/>
    <mergeCell ref="G17:J17"/>
    <mergeCell ref="K17:K18"/>
    <mergeCell ref="A46:L46"/>
    <mergeCell ref="A47:B48"/>
    <mergeCell ref="C47:F47"/>
    <mergeCell ref="G47:J47"/>
    <mergeCell ref="K47:K48"/>
    <mergeCell ref="L47:L48"/>
    <mergeCell ref="A54:L54"/>
    <mergeCell ref="A55:B56"/>
    <mergeCell ref="C55:F55"/>
    <mergeCell ref="G55:J55"/>
    <mergeCell ref="K55:K56"/>
    <mergeCell ref="L55:L56"/>
    <mergeCell ref="A67:L67"/>
    <mergeCell ref="A57:A61"/>
    <mergeCell ref="K57:K61"/>
    <mergeCell ref="A62:L62"/>
    <mergeCell ref="A63:B64"/>
    <mergeCell ref="C63:F63"/>
    <mergeCell ref="G63:J63"/>
    <mergeCell ref="K63:K64"/>
    <mergeCell ref="L63:L64"/>
    <mergeCell ref="L44:L45"/>
    <mergeCell ref="L32:L35"/>
    <mergeCell ref="L29:L31"/>
    <mergeCell ref="K29:K31"/>
    <mergeCell ref="A14:A15"/>
    <mergeCell ref="K14:K15"/>
    <mergeCell ref="L14:L15"/>
    <mergeCell ref="L17:L18"/>
    <mergeCell ref="A22:B23"/>
    <mergeCell ref="C22:F22"/>
    <mergeCell ref="G22:J22"/>
    <mergeCell ref="K22:K23"/>
    <mergeCell ref="L22:L23"/>
    <mergeCell ref="A21:L21"/>
    <mergeCell ref="L19:L20"/>
    <mergeCell ref="A42:A43"/>
    <mergeCell ref="A68:L68"/>
    <mergeCell ref="A72:A73"/>
    <mergeCell ref="K72:K73"/>
    <mergeCell ref="L72:L73"/>
    <mergeCell ref="A69:B70"/>
    <mergeCell ref="C69:F69"/>
    <mergeCell ref="G69:J69"/>
    <mergeCell ref="K69:K70"/>
    <mergeCell ref="L69:L7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1" orientation="landscape" r:id="rId1"/>
  <headerFooter alignWithMargins="0"/>
  <rowBreaks count="3" manualBreakCount="3">
    <brk id="20" max="25" man="1"/>
    <brk id="40" max="25" man="1"/>
    <brk id="67" max="25" man="1"/>
  </rowBreaks>
  <colBreaks count="1" manualBreakCount="1">
    <brk id="23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view="pageBreakPreview" topLeftCell="A61" zoomScale="118" zoomScaleNormal="73" zoomScaleSheetLayoutView="118" workbookViewId="0">
      <selection activeCell="L35" sqref="L3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26.45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ht="18.600000000000001" customHeight="1" thickBot="1" x14ac:dyDescent="0.3">
      <c r="A4" s="995" t="s">
        <v>17</v>
      </c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997"/>
    </row>
    <row r="5" spans="1:26" ht="18" customHeight="1" thickBot="1" x14ac:dyDescent="0.3">
      <c r="A5" s="998"/>
      <c r="B5" s="999"/>
      <c r="C5" s="1002" t="s">
        <v>3</v>
      </c>
      <c r="D5" s="1003"/>
      <c r="E5" s="1003"/>
      <c r="F5" s="1004"/>
      <c r="G5" s="1002" t="s">
        <v>11</v>
      </c>
      <c r="H5" s="1003"/>
      <c r="I5" s="1003"/>
      <c r="J5" s="1003"/>
      <c r="K5" s="1005" t="s">
        <v>4</v>
      </c>
      <c r="L5" s="1007" t="s">
        <v>11</v>
      </c>
    </row>
    <row r="6" spans="1:26" ht="18.600000000000001" customHeight="1" thickBot="1" x14ac:dyDescent="0.3">
      <c r="A6" s="1000"/>
      <c r="B6" s="1001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1006"/>
      <c r="L6" s="1008"/>
    </row>
    <row r="7" spans="1:26" ht="62.45" customHeight="1" x14ac:dyDescent="0.25">
      <c r="A7" s="1009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1011" t="s">
        <v>162</v>
      </c>
      <c r="L7" s="1013" t="s">
        <v>238</v>
      </c>
      <c r="Z7" s="721">
        <f>J7-F7</f>
        <v>6527.7820000000002</v>
      </c>
    </row>
    <row r="8" spans="1:26" ht="25.15" customHeight="1" thickBot="1" x14ac:dyDescent="0.3">
      <c r="A8" s="1010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1012"/>
      <c r="L8" s="1014"/>
    </row>
    <row r="9" spans="1:26" s="169" customFormat="1" ht="15" customHeight="1" thickBot="1" x14ac:dyDescent="0.3">
      <c r="A9" s="1015" t="s">
        <v>22</v>
      </c>
      <c r="B9" s="1016"/>
      <c r="C9" s="1016"/>
      <c r="D9" s="1016"/>
      <c r="E9" s="1016"/>
      <c r="F9" s="1016"/>
      <c r="G9" s="1016"/>
      <c r="H9" s="1016"/>
      <c r="I9" s="1016"/>
      <c r="J9" s="1016"/>
      <c r="K9" s="1016"/>
      <c r="L9" s="1017"/>
      <c r="M9" s="168"/>
    </row>
    <row r="10" spans="1:26" s="169" customFormat="1" ht="18" customHeight="1" thickBot="1" x14ac:dyDescent="0.3">
      <c r="A10" s="1018" t="s">
        <v>108</v>
      </c>
      <c r="B10" s="1019"/>
      <c r="C10" s="1018" t="s">
        <v>3</v>
      </c>
      <c r="D10" s="1019"/>
      <c r="E10" s="1019"/>
      <c r="F10" s="1022"/>
      <c r="G10" s="1023" t="s">
        <v>11</v>
      </c>
      <c r="H10" s="1024"/>
      <c r="I10" s="1024"/>
      <c r="J10" s="1025"/>
      <c r="K10" s="1019" t="s">
        <v>4</v>
      </c>
      <c r="L10" s="1026" t="s">
        <v>11</v>
      </c>
      <c r="M10" s="168"/>
    </row>
    <row r="11" spans="1:26" s="169" customFormat="1" ht="19.5" customHeight="1" thickBot="1" x14ac:dyDescent="0.3">
      <c r="A11" s="1020"/>
      <c r="B11" s="1021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1021"/>
      <c r="L11" s="1027"/>
      <c r="M11" s="168"/>
    </row>
    <row r="12" spans="1:26" s="169" customFormat="1" ht="86.25" customHeight="1" x14ac:dyDescent="0.25">
      <c r="A12" s="1028" t="s">
        <v>1</v>
      </c>
      <c r="B12" s="1037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1011" t="s">
        <v>160</v>
      </c>
      <c r="L12" s="1013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1029"/>
      <c r="B13" s="1038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1031"/>
      <c r="L13" s="1032"/>
      <c r="M13" s="574"/>
      <c r="Z13" s="168"/>
    </row>
    <row r="14" spans="1:26" s="575" customFormat="1" ht="26.25" hidden="1" customHeight="1" x14ac:dyDescent="0.25">
      <c r="A14" s="1029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1031"/>
      <c r="L14" s="1032"/>
      <c r="M14" s="574"/>
      <c r="Z14" s="168"/>
    </row>
    <row r="15" spans="1:26" s="575" customFormat="1" ht="27" customHeight="1" thickBot="1" x14ac:dyDescent="0.3">
      <c r="A15" s="1030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1012"/>
      <c r="L15" s="1014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995" t="s">
        <v>21</v>
      </c>
      <c r="B17" s="996"/>
      <c r="C17" s="996"/>
      <c r="D17" s="996"/>
      <c r="E17" s="996"/>
      <c r="F17" s="996"/>
      <c r="G17" s="996"/>
      <c r="H17" s="996"/>
      <c r="I17" s="996"/>
      <c r="J17" s="996"/>
      <c r="K17" s="996"/>
      <c r="L17" s="997"/>
      <c r="M17" s="168"/>
    </row>
    <row r="18" spans="1:27" s="169" customFormat="1" ht="24.75" customHeight="1" thickBot="1" x14ac:dyDescent="0.3">
      <c r="A18" s="1018" t="s">
        <v>108</v>
      </c>
      <c r="B18" s="1022"/>
      <c r="C18" s="1019" t="s">
        <v>3</v>
      </c>
      <c r="D18" s="1019"/>
      <c r="E18" s="1019"/>
      <c r="F18" s="1019"/>
      <c r="G18" s="1018" t="s">
        <v>11</v>
      </c>
      <c r="H18" s="1019"/>
      <c r="I18" s="1019"/>
      <c r="J18" s="1022"/>
      <c r="K18" s="1033" t="s">
        <v>4</v>
      </c>
      <c r="L18" s="1035" t="s">
        <v>11</v>
      </c>
      <c r="M18" s="168"/>
    </row>
    <row r="19" spans="1:27" s="169" customFormat="1" ht="20.25" customHeight="1" thickBot="1" x14ac:dyDescent="0.3">
      <c r="A19" s="1020"/>
      <c r="B19" s="1021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1034"/>
      <c r="L19" s="1036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233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980" t="s">
        <v>152</v>
      </c>
      <c r="B38" s="981"/>
      <c r="C38" s="981"/>
      <c r="D38" s="981"/>
      <c r="E38" s="981"/>
      <c r="F38" s="981"/>
      <c r="G38" s="981"/>
      <c r="H38" s="981"/>
      <c r="I38" s="981"/>
      <c r="J38" s="981"/>
      <c r="K38" s="981"/>
      <c r="L38" s="982"/>
      <c r="M38" s="168"/>
    </row>
    <row r="39" spans="1:27" s="169" customFormat="1" ht="30.75" hidden="1" customHeight="1" thickBot="1" x14ac:dyDescent="0.3">
      <c r="A39" s="983" t="s">
        <v>108</v>
      </c>
      <c r="B39" s="984"/>
      <c r="C39" s="983" t="s">
        <v>3</v>
      </c>
      <c r="D39" s="984"/>
      <c r="E39" s="984"/>
      <c r="F39" s="987"/>
      <c r="G39" s="984" t="s">
        <v>11</v>
      </c>
      <c r="H39" s="984"/>
      <c r="I39" s="984"/>
      <c r="J39" s="984"/>
      <c r="K39" s="988" t="s">
        <v>4</v>
      </c>
      <c r="L39" s="990" t="s">
        <v>11</v>
      </c>
      <c r="M39" s="168"/>
    </row>
    <row r="40" spans="1:27" s="169" customFormat="1" ht="32.25" hidden="1" customHeight="1" thickBot="1" x14ac:dyDescent="0.3">
      <c r="A40" s="985"/>
      <c r="B40" s="986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989"/>
      <c r="L40" s="991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39" t="s">
        <v>10</v>
      </c>
      <c r="B46" s="1040"/>
      <c r="C46" s="1040"/>
      <c r="D46" s="1040"/>
      <c r="E46" s="1040"/>
      <c r="F46" s="1040"/>
      <c r="G46" s="1040"/>
      <c r="H46" s="1040"/>
      <c r="I46" s="1040"/>
      <c r="J46" s="1040"/>
      <c r="K46" s="1040"/>
      <c r="L46" s="1041"/>
      <c r="M46" s="574"/>
      <c r="Z46" s="169"/>
    </row>
    <row r="47" spans="1:27" s="575" customFormat="1" ht="16.5" customHeight="1" thickBot="1" x14ac:dyDescent="0.3">
      <c r="A47" s="1018" t="s">
        <v>108</v>
      </c>
      <c r="B47" s="1019"/>
      <c r="C47" s="1042" t="s">
        <v>3</v>
      </c>
      <c r="D47" s="1043"/>
      <c r="E47" s="1043"/>
      <c r="F47" s="1026"/>
      <c r="G47" s="1042" t="s">
        <v>11</v>
      </c>
      <c r="H47" s="1043"/>
      <c r="I47" s="1043"/>
      <c r="J47" s="1026"/>
      <c r="K47" s="1033" t="s">
        <v>4</v>
      </c>
      <c r="L47" s="1035" t="s">
        <v>11</v>
      </c>
      <c r="M47" s="574"/>
      <c r="Z47" s="169"/>
    </row>
    <row r="48" spans="1:27" s="575" customFormat="1" ht="16.5" customHeight="1" thickBot="1" x14ac:dyDescent="0.3">
      <c r="A48" s="1020"/>
      <c r="B48" s="1021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1034"/>
      <c r="L48" s="1036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1049" t="s">
        <v>226</v>
      </c>
      <c r="B58" s="1050"/>
      <c r="C58" s="1050"/>
      <c r="D58" s="1050"/>
      <c r="E58" s="1050"/>
      <c r="F58" s="1050"/>
      <c r="G58" s="1050"/>
      <c r="H58" s="1050"/>
      <c r="I58" s="1050"/>
      <c r="J58" s="1050"/>
      <c r="K58" s="1050"/>
      <c r="L58" s="1051"/>
    </row>
    <row r="59" spans="1:27" s="169" customFormat="1" ht="15.6" customHeight="1" thickBot="1" x14ac:dyDescent="0.3">
      <c r="A59" s="1018" t="s">
        <v>108</v>
      </c>
      <c r="B59" s="1019"/>
      <c r="C59" s="1042" t="s">
        <v>3</v>
      </c>
      <c r="D59" s="1043"/>
      <c r="E59" s="1043"/>
      <c r="F59" s="1052"/>
      <c r="G59" s="1042" t="s">
        <v>11</v>
      </c>
      <c r="H59" s="1043"/>
      <c r="I59" s="1043"/>
      <c r="J59" s="1052"/>
      <c r="K59" s="1053" t="s">
        <v>4</v>
      </c>
      <c r="L59" s="1055" t="s">
        <v>11</v>
      </c>
      <c r="M59" s="168"/>
    </row>
    <row r="60" spans="1:27" s="169" customFormat="1" ht="15.6" customHeight="1" thickBot="1" x14ac:dyDescent="0.3">
      <c r="A60" s="1020"/>
      <c r="B60" s="1021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1054"/>
      <c r="L60" s="1056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1044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1045" t="s">
        <v>160</v>
      </c>
      <c r="L67" s="1047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1030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1046"/>
      <c r="L68" s="1048"/>
      <c r="M68" s="168"/>
      <c r="Z68" s="722">
        <f t="shared" si="11"/>
        <v>100.539</v>
      </c>
    </row>
    <row r="69" spans="1:27" ht="29.25" hidden="1" customHeight="1" x14ac:dyDescent="0.25">
      <c r="A69" s="942" t="s">
        <v>69</v>
      </c>
      <c r="B69" s="942"/>
      <c r="C69" s="942"/>
      <c r="D69" s="942"/>
      <c r="E69" s="942"/>
      <c r="F69" s="942"/>
      <c r="G69" s="942"/>
      <c r="H69" s="942"/>
      <c r="I69" s="942"/>
      <c r="J69" s="942"/>
      <c r="K69" s="942"/>
      <c r="L69" s="942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  <mergeCell ref="A46:L46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K39:K40"/>
    <mergeCell ref="L39:L40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26.45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ht="18.600000000000001" customHeight="1" thickBot="1" x14ac:dyDescent="0.3">
      <c r="A4" s="995" t="s">
        <v>17</v>
      </c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997"/>
    </row>
    <row r="5" spans="1:26" ht="18" customHeight="1" thickBot="1" x14ac:dyDescent="0.3">
      <c r="A5" s="998"/>
      <c r="B5" s="999"/>
      <c r="C5" s="1002" t="s">
        <v>3</v>
      </c>
      <c r="D5" s="1003"/>
      <c r="E5" s="1003"/>
      <c r="F5" s="1004"/>
      <c r="G5" s="1002" t="s">
        <v>11</v>
      </c>
      <c r="H5" s="1003"/>
      <c r="I5" s="1003"/>
      <c r="J5" s="1003"/>
      <c r="K5" s="1005" t="s">
        <v>4</v>
      </c>
      <c r="L5" s="1007" t="s">
        <v>11</v>
      </c>
    </row>
    <row r="6" spans="1:26" ht="18.600000000000001" customHeight="1" thickBot="1" x14ac:dyDescent="0.3">
      <c r="A6" s="1000"/>
      <c r="B6" s="1066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1006"/>
      <c r="L6" s="1008"/>
    </row>
    <row r="7" spans="1:26" ht="62.45" customHeight="1" x14ac:dyDescent="0.25">
      <c r="A7" s="1009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1011" t="s">
        <v>162</v>
      </c>
      <c r="L7" s="1068" t="s">
        <v>238</v>
      </c>
      <c r="Z7" s="721">
        <f>J7-F7</f>
        <v>6527.7820000000002</v>
      </c>
    </row>
    <row r="8" spans="1:26" ht="25.15" customHeight="1" thickBot="1" x14ac:dyDescent="0.3">
      <c r="A8" s="1067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1069"/>
      <c r="L8" s="1014"/>
    </row>
    <row r="9" spans="1:26" s="169" customFormat="1" ht="15" customHeight="1" thickBot="1" x14ac:dyDescent="0.3">
      <c r="A9" s="1015" t="s">
        <v>22</v>
      </c>
      <c r="B9" s="1016"/>
      <c r="C9" s="1016"/>
      <c r="D9" s="1016"/>
      <c r="E9" s="1016"/>
      <c r="F9" s="1016"/>
      <c r="G9" s="1016"/>
      <c r="H9" s="1016"/>
      <c r="I9" s="1016"/>
      <c r="J9" s="1016"/>
      <c r="K9" s="1016"/>
      <c r="L9" s="1017"/>
      <c r="M9" s="168"/>
    </row>
    <row r="10" spans="1:26" s="169" customFormat="1" ht="18" customHeight="1" thickBot="1" x14ac:dyDescent="0.3">
      <c r="A10" s="1018" t="s">
        <v>108</v>
      </c>
      <c r="B10" s="1019"/>
      <c r="C10" s="1018" t="s">
        <v>3</v>
      </c>
      <c r="D10" s="1019"/>
      <c r="E10" s="1019"/>
      <c r="F10" s="1022"/>
      <c r="G10" s="1023" t="s">
        <v>11</v>
      </c>
      <c r="H10" s="1024"/>
      <c r="I10" s="1024"/>
      <c r="J10" s="1025"/>
      <c r="K10" s="1019" t="s">
        <v>4</v>
      </c>
      <c r="L10" s="1026" t="s">
        <v>11</v>
      </c>
      <c r="M10" s="168"/>
    </row>
    <row r="11" spans="1:26" s="169" customFormat="1" ht="15.6" customHeight="1" thickBot="1" x14ac:dyDescent="0.3">
      <c r="A11" s="1020"/>
      <c r="B11" s="1021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1021"/>
      <c r="L11" s="1027"/>
      <c r="M11" s="168"/>
    </row>
    <row r="12" spans="1:26" s="169" customFormat="1" ht="86.25" customHeight="1" x14ac:dyDescent="0.25">
      <c r="A12" s="1028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1011" t="s">
        <v>160</v>
      </c>
      <c r="L12" s="1013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1029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1031"/>
      <c r="L13" s="1032"/>
      <c r="M13" s="574"/>
      <c r="Z13" s="168"/>
    </row>
    <row r="14" spans="1:26" s="575" customFormat="1" ht="26.25" customHeight="1" x14ac:dyDescent="0.25">
      <c r="A14" s="1029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1031"/>
      <c r="L14" s="1032"/>
      <c r="M14" s="574"/>
      <c r="Z14" s="168"/>
    </row>
    <row r="15" spans="1:26" s="575" customFormat="1" ht="27" customHeight="1" thickBot="1" x14ac:dyDescent="0.3">
      <c r="A15" s="1064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1069"/>
      <c r="L15" s="1070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995" t="s">
        <v>21</v>
      </c>
      <c r="B17" s="996"/>
      <c r="C17" s="996"/>
      <c r="D17" s="996"/>
      <c r="E17" s="996"/>
      <c r="F17" s="996"/>
      <c r="G17" s="996"/>
      <c r="H17" s="996"/>
      <c r="I17" s="996"/>
      <c r="J17" s="996"/>
      <c r="K17" s="996"/>
      <c r="L17" s="997"/>
      <c r="M17" s="168"/>
    </row>
    <row r="18" spans="1:27" s="169" customFormat="1" ht="18" customHeight="1" thickBot="1" x14ac:dyDescent="0.3">
      <c r="A18" s="1018" t="s">
        <v>108</v>
      </c>
      <c r="B18" s="1022"/>
      <c r="C18" s="1019" t="s">
        <v>3</v>
      </c>
      <c r="D18" s="1019"/>
      <c r="E18" s="1019"/>
      <c r="F18" s="1019"/>
      <c r="G18" s="1018" t="s">
        <v>11</v>
      </c>
      <c r="H18" s="1019"/>
      <c r="I18" s="1019"/>
      <c r="J18" s="1022"/>
      <c r="K18" s="1033" t="s">
        <v>4</v>
      </c>
      <c r="L18" s="1035" t="s">
        <v>11</v>
      </c>
      <c r="M18" s="168"/>
    </row>
    <row r="19" spans="1:27" s="169" customFormat="1" ht="20.25" customHeight="1" thickBot="1" x14ac:dyDescent="0.3">
      <c r="A19" s="1020"/>
      <c r="B19" s="1065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1034"/>
      <c r="L19" s="1036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980" t="s">
        <v>152</v>
      </c>
      <c r="B38" s="981"/>
      <c r="C38" s="981"/>
      <c r="D38" s="981"/>
      <c r="E38" s="981"/>
      <c r="F38" s="981"/>
      <c r="G38" s="981"/>
      <c r="H38" s="981"/>
      <c r="I38" s="981"/>
      <c r="J38" s="981"/>
      <c r="K38" s="981"/>
      <c r="L38" s="982"/>
      <c r="M38" s="168"/>
    </row>
    <row r="39" spans="1:27" s="169" customFormat="1" ht="30.75" hidden="1" customHeight="1" thickBot="1" x14ac:dyDescent="0.3">
      <c r="A39" s="983" t="s">
        <v>108</v>
      </c>
      <c r="B39" s="984"/>
      <c r="C39" s="983" t="s">
        <v>3</v>
      </c>
      <c r="D39" s="984"/>
      <c r="E39" s="984"/>
      <c r="F39" s="987"/>
      <c r="G39" s="984" t="s">
        <v>11</v>
      </c>
      <c r="H39" s="984"/>
      <c r="I39" s="984"/>
      <c r="J39" s="984"/>
      <c r="K39" s="988" t="s">
        <v>4</v>
      </c>
      <c r="L39" s="990" t="s">
        <v>11</v>
      </c>
      <c r="M39" s="168"/>
    </row>
    <row r="40" spans="1:27" s="169" customFormat="1" ht="32.25" hidden="1" customHeight="1" thickBot="1" x14ac:dyDescent="0.3">
      <c r="A40" s="985"/>
      <c r="B40" s="986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989"/>
      <c r="L40" s="991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39" t="s">
        <v>10</v>
      </c>
      <c r="B46" s="1040"/>
      <c r="C46" s="1040"/>
      <c r="D46" s="1040"/>
      <c r="E46" s="1040"/>
      <c r="F46" s="1040"/>
      <c r="G46" s="1040"/>
      <c r="H46" s="1040"/>
      <c r="I46" s="1040"/>
      <c r="J46" s="1040"/>
      <c r="K46" s="1040"/>
      <c r="L46" s="1041"/>
      <c r="M46" s="574"/>
      <c r="Z46" s="169"/>
    </row>
    <row r="47" spans="1:27" s="575" customFormat="1" ht="16.5" customHeight="1" thickBot="1" x14ac:dyDescent="0.3">
      <c r="A47" s="1018" t="s">
        <v>108</v>
      </c>
      <c r="B47" s="1019"/>
      <c r="C47" s="1042" t="s">
        <v>3</v>
      </c>
      <c r="D47" s="1043"/>
      <c r="E47" s="1043"/>
      <c r="F47" s="1052"/>
      <c r="G47" s="1042" t="s">
        <v>11</v>
      </c>
      <c r="H47" s="1043"/>
      <c r="I47" s="1043"/>
      <c r="J47" s="1026"/>
      <c r="K47" s="1033" t="s">
        <v>4</v>
      </c>
      <c r="L47" s="1035" t="s">
        <v>11</v>
      </c>
      <c r="M47" s="574"/>
      <c r="Z47" s="169"/>
    </row>
    <row r="48" spans="1:27" s="575" customFormat="1" ht="16.5" customHeight="1" thickBot="1" x14ac:dyDescent="0.3">
      <c r="A48" s="1057"/>
      <c r="B48" s="1021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1058"/>
      <c r="L48" s="1059"/>
      <c r="M48" s="574"/>
      <c r="Z48" s="169"/>
    </row>
    <row r="49" spans="1:27" s="575" customFormat="1" ht="51.6" customHeight="1" x14ac:dyDescent="0.25">
      <c r="A49" s="957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1060" t="s">
        <v>160</v>
      </c>
      <c r="L49" s="965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957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1060"/>
      <c r="L50" s="965"/>
      <c r="M50" s="574"/>
      <c r="Z50" s="723"/>
    </row>
    <row r="51" spans="1:27" s="575" customFormat="1" ht="51.6" customHeight="1" x14ac:dyDescent="0.25">
      <c r="A51" s="957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1060"/>
      <c r="L51" s="965"/>
      <c r="M51" s="574"/>
      <c r="Z51" s="723"/>
    </row>
    <row r="52" spans="1:27" s="575" customFormat="1" ht="48.6" customHeight="1" x14ac:dyDescent="0.25">
      <c r="A52" s="957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1060"/>
      <c r="L52" s="965"/>
      <c r="M52" s="574"/>
      <c r="Z52" s="723"/>
    </row>
    <row r="53" spans="1:27" s="575" customFormat="1" ht="46.9" customHeight="1" x14ac:dyDescent="0.25">
      <c r="A53" s="957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1060"/>
      <c r="L53" s="965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1061" t="s">
        <v>226</v>
      </c>
      <c r="B63" s="1062"/>
      <c r="C63" s="1062"/>
      <c r="D63" s="1062"/>
      <c r="E63" s="1062"/>
      <c r="F63" s="1062"/>
      <c r="G63" s="1062"/>
      <c r="H63" s="1062"/>
      <c r="I63" s="1062"/>
      <c r="J63" s="1062"/>
      <c r="K63" s="1062"/>
      <c r="L63" s="1063"/>
    </row>
    <row r="64" spans="1:27" s="169" customFormat="1" ht="15.6" customHeight="1" thickBot="1" x14ac:dyDescent="0.3">
      <c r="A64" s="1018" t="s">
        <v>108</v>
      </c>
      <c r="B64" s="1019"/>
      <c r="C64" s="1042" t="s">
        <v>3</v>
      </c>
      <c r="D64" s="1043"/>
      <c r="E64" s="1043"/>
      <c r="F64" s="1052"/>
      <c r="G64" s="1042" t="s">
        <v>11</v>
      </c>
      <c r="H64" s="1043"/>
      <c r="I64" s="1043"/>
      <c r="J64" s="1052"/>
      <c r="K64" s="1053" t="s">
        <v>4</v>
      </c>
      <c r="L64" s="1055" t="s">
        <v>11</v>
      </c>
      <c r="M64" s="168"/>
    </row>
    <row r="65" spans="1:27" s="169" customFormat="1" ht="15.6" customHeight="1" thickBot="1" x14ac:dyDescent="0.3">
      <c r="A65" s="1020"/>
      <c r="B65" s="1021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1054"/>
      <c r="L65" s="1056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1044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1045" t="s">
        <v>160</v>
      </c>
      <c r="L72" s="1047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1030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1046"/>
      <c r="L73" s="1048"/>
      <c r="M73" s="168"/>
      <c r="Z73" s="722">
        <f t="shared" si="15"/>
        <v>100.539</v>
      </c>
    </row>
    <row r="74" spans="1:27" ht="29.25" hidden="1" customHeight="1" x14ac:dyDescent="0.25">
      <c r="A74" s="942" t="s">
        <v>69</v>
      </c>
      <c r="B74" s="942"/>
      <c r="C74" s="942"/>
      <c r="D74" s="942"/>
      <c r="E74" s="942"/>
      <c r="F74" s="942"/>
      <c r="G74" s="942"/>
      <c r="H74" s="942"/>
      <c r="I74" s="942"/>
      <c r="J74" s="942"/>
      <c r="K74" s="942"/>
      <c r="L74" s="942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A46:L46"/>
    <mergeCell ref="K39:K40"/>
    <mergeCell ref="L39:L4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13" ht="26.45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13" ht="18.600000000000001" customHeight="1" thickBot="1" x14ac:dyDescent="0.3">
      <c r="A4" s="995" t="s">
        <v>17</v>
      </c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997"/>
    </row>
    <row r="5" spans="1:13" ht="18" customHeight="1" thickBot="1" x14ac:dyDescent="0.3">
      <c r="A5" s="998"/>
      <c r="B5" s="999"/>
      <c r="C5" s="1002" t="s">
        <v>3</v>
      </c>
      <c r="D5" s="1003"/>
      <c r="E5" s="1003"/>
      <c r="F5" s="1004"/>
      <c r="G5" s="1002" t="s">
        <v>11</v>
      </c>
      <c r="H5" s="1003"/>
      <c r="I5" s="1003"/>
      <c r="J5" s="1003"/>
      <c r="K5" s="1005" t="s">
        <v>4</v>
      </c>
      <c r="L5" s="1007" t="s">
        <v>11</v>
      </c>
    </row>
    <row r="6" spans="1:13" ht="18.600000000000001" customHeight="1" thickBot="1" x14ac:dyDescent="0.3">
      <c r="A6" s="1000"/>
      <c r="B6" s="1066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1006"/>
      <c r="L6" s="1008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1097" t="s">
        <v>22</v>
      </c>
      <c r="B15" s="1098"/>
      <c r="C15" s="1098"/>
      <c r="D15" s="1098"/>
      <c r="E15" s="1098"/>
      <c r="F15" s="1098"/>
      <c r="G15" s="1098"/>
      <c r="H15" s="1098"/>
      <c r="I15" s="1098"/>
      <c r="J15" s="1098"/>
      <c r="K15" s="1098"/>
      <c r="L15" s="1099"/>
      <c r="M15" s="574"/>
    </row>
    <row r="16" spans="1:13" s="575" customFormat="1" ht="18" hidden="1" customHeight="1" thickBot="1" x14ac:dyDescent="0.3">
      <c r="A16" s="983" t="s">
        <v>108</v>
      </c>
      <c r="B16" s="984"/>
      <c r="C16" s="983" t="s">
        <v>3</v>
      </c>
      <c r="D16" s="984"/>
      <c r="E16" s="984"/>
      <c r="F16" s="987"/>
      <c r="G16" s="1100" t="s">
        <v>11</v>
      </c>
      <c r="H16" s="1101"/>
      <c r="I16" s="1101"/>
      <c r="J16" s="1102"/>
      <c r="K16" s="984" t="s">
        <v>4</v>
      </c>
      <c r="L16" s="1086" t="s">
        <v>11</v>
      </c>
      <c r="M16" s="574"/>
    </row>
    <row r="17" spans="1:26" s="575" customFormat="1" ht="15.6" hidden="1" customHeight="1" thickBot="1" x14ac:dyDescent="0.3">
      <c r="A17" s="1083"/>
      <c r="B17" s="942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942"/>
      <c r="L17" s="1103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995" t="s">
        <v>21</v>
      </c>
      <c r="B21" s="996"/>
      <c r="C21" s="996"/>
      <c r="D21" s="996"/>
      <c r="E21" s="996"/>
      <c r="F21" s="996"/>
      <c r="G21" s="996"/>
      <c r="H21" s="996"/>
      <c r="I21" s="996"/>
      <c r="J21" s="996"/>
      <c r="K21" s="996"/>
      <c r="L21" s="997"/>
      <c r="M21" s="168"/>
    </row>
    <row r="22" spans="1:26" s="169" customFormat="1" ht="16.149999999999999" customHeight="1" thickBot="1" x14ac:dyDescent="0.3">
      <c r="A22" s="1018" t="s">
        <v>108</v>
      </c>
      <c r="B22" s="1022"/>
      <c r="C22" s="1019" t="s">
        <v>3</v>
      </c>
      <c r="D22" s="1019"/>
      <c r="E22" s="1019"/>
      <c r="F22" s="1022"/>
      <c r="G22" s="1018" t="s">
        <v>11</v>
      </c>
      <c r="H22" s="1019"/>
      <c r="I22" s="1019"/>
      <c r="J22" s="1022"/>
      <c r="K22" s="1095" t="s">
        <v>4</v>
      </c>
      <c r="L22" s="1035" t="s">
        <v>11</v>
      </c>
      <c r="M22" s="168"/>
    </row>
    <row r="23" spans="1:26" s="169" customFormat="1" ht="16.149999999999999" customHeight="1" thickBot="1" x14ac:dyDescent="0.3">
      <c r="A23" s="1020"/>
      <c r="B23" s="1065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1096"/>
      <c r="L23" s="1036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1089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1091" t="s">
        <v>12</v>
      </c>
      <c r="L32" s="1093" t="s">
        <v>149</v>
      </c>
      <c r="M32" s="574"/>
    </row>
    <row r="33" spans="1:13" s="575" customFormat="1" ht="48" hidden="1" customHeight="1" x14ac:dyDescent="0.25">
      <c r="A33" s="1090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1092"/>
      <c r="L33" s="1094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1039" t="s">
        <v>152</v>
      </c>
      <c r="B36" s="1040"/>
      <c r="C36" s="1040"/>
      <c r="D36" s="1040"/>
      <c r="E36" s="1040"/>
      <c r="F36" s="1040"/>
      <c r="G36" s="1040"/>
      <c r="H36" s="1040"/>
      <c r="I36" s="1040"/>
      <c r="J36" s="1040"/>
      <c r="K36" s="1040"/>
      <c r="L36" s="1041"/>
      <c r="M36" s="168"/>
    </row>
    <row r="37" spans="1:13" s="169" customFormat="1" ht="19.899999999999999" customHeight="1" thickBot="1" x14ac:dyDescent="0.3">
      <c r="A37" s="1018" t="s">
        <v>108</v>
      </c>
      <c r="B37" s="1019"/>
      <c r="C37" s="1018" t="s">
        <v>3</v>
      </c>
      <c r="D37" s="1019"/>
      <c r="E37" s="1019"/>
      <c r="F37" s="1022"/>
      <c r="G37" s="1019" t="s">
        <v>11</v>
      </c>
      <c r="H37" s="1019"/>
      <c r="I37" s="1019"/>
      <c r="J37" s="1019"/>
      <c r="K37" s="1095" t="s">
        <v>4</v>
      </c>
      <c r="L37" s="1035" t="s">
        <v>11</v>
      </c>
      <c r="M37" s="168"/>
    </row>
    <row r="38" spans="1:13" s="169" customFormat="1" ht="21.6" customHeight="1" thickBot="1" x14ac:dyDescent="0.3">
      <c r="A38" s="1020"/>
      <c r="B38" s="1021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1096"/>
      <c r="L38" s="1036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980" t="s">
        <v>10</v>
      </c>
      <c r="B44" s="981"/>
      <c r="C44" s="981"/>
      <c r="D44" s="981"/>
      <c r="E44" s="981"/>
      <c r="F44" s="981"/>
      <c r="G44" s="981"/>
      <c r="H44" s="981"/>
      <c r="I44" s="981"/>
      <c r="J44" s="981"/>
      <c r="K44" s="981"/>
      <c r="L44" s="982"/>
      <c r="M44" s="574"/>
    </row>
    <row r="45" spans="1:13" s="575" customFormat="1" ht="16.5" hidden="1" customHeight="1" thickBot="1" x14ac:dyDescent="0.3">
      <c r="A45" s="983" t="s">
        <v>108</v>
      </c>
      <c r="B45" s="984"/>
      <c r="C45" s="1084" t="s">
        <v>3</v>
      </c>
      <c r="D45" s="1085"/>
      <c r="E45" s="1085"/>
      <c r="F45" s="1086"/>
      <c r="G45" s="1084" t="s">
        <v>11</v>
      </c>
      <c r="H45" s="1085"/>
      <c r="I45" s="1085"/>
      <c r="J45" s="1087"/>
      <c r="K45" s="988" t="s">
        <v>4</v>
      </c>
      <c r="L45" s="990" t="s">
        <v>11</v>
      </c>
      <c r="M45" s="574"/>
    </row>
    <row r="46" spans="1:13" s="575" customFormat="1" ht="16.5" hidden="1" customHeight="1" thickBot="1" x14ac:dyDescent="0.3">
      <c r="A46" s="1083"/>
      <c r="B46" s="942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1088"/>
      <c r="L46" s="991"/>
      <c r="M46" s="574"/>
    </row>
    <row r="47" spans="1:13" s="575" customFormat="1" ht="51.6" hidden="1" customHeight="1" x14ac:dyDescent="0.25">
      <c r="A47" s="1071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1074" t="s">
        <v>12</v>
      </c>
      <c r="L47" s="1077" t="s">
        <v>150</v>
      </c>
      <c r="M47" s="574"/>
    </row>
    <row r="48" spans="1:13" s="575" customFormat="1" ht="52.9" hidden="1" customHeight="1" x14ac:dyDescent="0.25">
      <c r="A48" s="1072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1075"/>
      <c r="L48" s="1078"/>
      <c r="M48" s="574"/>
    </row>
    <row r="49" spans="1:27" s="575" customFormat="1" ht="22.9" hidden="1" customHeight="1" x14ac:dyDescent="0.25">
      <c r="A49" s="1072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1075"/>
      <c r="L49" s="1078"/>
      <c r="M49" s="574"/>
    </row>
    <row r="50" spans="1:27" s="575" customFormat="1" ht="44.45" hidden="1" customHeight="1" x14ac:dyDescent="0.25">
      <c r="A50" s="1072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1075"/>
      <c r="L50" s="1078"/>
      <c r="M50" s="574"/>
    </row>
    <row r="51" spans="1:27" s="575" customFormat="1" ht="51.6" hidden="1" customHeight="1" x14ac:dyDescent="0.25">
      <c r="A51" s="1072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1075"/>
      <c r="L51" s="1078"/>
      <c r="M51" s="574"/>
    </row>
    <row r="52" spans="1:27" s="575" customFormat="1" ht="48.6" hidden="1" customHeight="1" x14ac:dyDescent="0.25">
      <c r="A52" s="1072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1075"/>
      <c r="L52" s="1078"/>
      <c r="M52" s="574"/>
    </row>
    <row r="53" spans="1:27" s="575" customFormat="1" ht="46.9" hidden="1" customHeight="1" thickBot="1" x14ac:dyDescent="0.3">
      <c r="A53" s="1073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1076"/>
      <c r="L53" s="1079"/>
      <c r="M53" s="574"/>
    </row>
    <row r="54" spans="1:27" ht="15.6" customHeight="1" thickBot="1" x14ac:dyDescent="0.3">
      <c r="A54" s="1080" t="s">
        <v>64</v>
      </c>
      <c r="B54" s="1081"/>
      <c r="C54" s="1081"/>
      <c r="D54" s="1081"/>
      <c r="E54" s="1081"/>
      <c r="F54" s="1081"/>
      <c r="G54" s="1081"/>
      <c r="H54" s="1081"/>
      <c r="I54" s="1081"/>
      <c r="J54" s="1081"/>
      <c r="K54" s="1081"/>
      <c r="L54" s="1082"/>
    </row>
    <row r="55" spans="1:27" s="169" customFormat="1" ht="15.6" customHeight="1" thickBot="1" x14ac:dyDescent="0.3">
      <c r="A55" s="1018" t="s">
        <v>108</v>
      </c>
      <c r="B55" s="1019"/>
      <c r="C55" s="1042" t="s">
        <v>3</v>
      </c>
      <c r="D55" s="1043"/>
      <c r="E55" s="1043"/>
      <c r="F55" s="1026"/>
      <c r="G55" s="1042" t="s">
        <v>11</v>
      </c>
      <c r="H55" s="1043"/>
      <c r="I55" s="1043"/>
      <c r="J55" s="1026"/>
      <c r="K55" s="1053" t="s">
        <v>4</v>
      </c>
      <c r="L55" s="1053" t="s">
        <v>11</v>
      </c>
      <c r="M55" s="168"/>
    </row>
    <row r="56" spans="1:27" s="169" customFormat="1" ht="15.6" customHeight="1" thickBot="1" x14ac:dyDescent="0.3">
      <c r="A56" s="1020"/>
      <c r="B56" s="1021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1054"/>
      <c r="L56" s="1054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942" t="s">
        <v>69</v>
      </c>
      <c r="B59" s="942"/>
      <c r="C59" s="942"/>
      <c r="D59" s="942"/>
      <c r="E59" s="942"/>
      <c r="F59" s="942"/>
      <c r="G59" s="942"/>
      <c r="H59" s="942"/>
      <c r="I59" s="942"/>
      <c r="J59" s="942"/>
      <c r="K59" s="942"/>
      <c r="L59" s="942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16:B17"/>
    <mergeCell ref="C16:F16"/>
    <mergeCell ref="G16:J16"/>
    <mergeCell ref="K16:K17"/>
    <mergeCell ref="L16:L17"/>
    <mergeCell ref="A21:L21"/>
    <mergeCell ref="A22:B23"/>
    <mergeCell ref="C22:F22"/>
    <mergeCell ref="G22:J22"/>
    <mergeCell ref="K22:K23"/>
    <mergeCell ref="L22:L23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44:L44"/>
    <mergeCell ref="A45:B46"/>
    <mergeCell ref="C45:F45"/>
    <mergeCell ref="G45:J45"/>
    <mergeCell ref="K45:K46"/>
    <mergeCell ref="L45:L46"/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33.6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s="575" customFormat="1" ht="16.5" hidden="1" customHeight="1" thickBot="1" x14ac:dyDescent="0.3">
      <c r="A4" s="1112" t="s">
        <v>17</v>
      </c>
      <c r="B4" s="1113"/>
      <c r="C4" s="1113"/>
      <c r="D4" s="1113"/>
      <c r="E4" s="1113"/>
      <c r="F4" s="1113"/>
      <c r="G4" s="1113"/>
      <c r="H4" s="1113"/>
      <c r="I4" s="1113"/>
      <c r="J4" s="1113"/>
      <c r="K4" s="1113"/>
      <c r="L4" s="1114"/>
      <c r="M4" s="574"/>
    </row>
    <row r="5" spans="1:26" s="575" customFormat="1" ht="16.5" hidden="1" customHeight="1" thickBot="1" x14ac:dyDescent="0.3">
      <c r="A5" s="1120"/>
      <c r="B5" s="1121"/>
      <c r="C5" s="983" t="s">
        <v>3</v>
      </c>
      <c r="D5" s="984"/>
      <c r="E5" s="984"/>
      <c r="F5" s="987"/>
      <c r="G5" s="983" t="s">
        <v>11</v>
      </c>
      <c r="H5" s="984"/>
      <c r="I5" s="984"/>
      <c r="J5" s="984"/>
      <c r="K5" s="988" t="s">
        <v>4</v>
      </c>
      <c r="L5" s="990" t="s">
        <v>11</v>
      </c>
      <c r="M5" s="574"/>
    </row>
    <row r="6" spans="1:26" s="575" customFormat="1" ht="16.5" hidden="1" customHeight="1" thickBot="1" x14ac:dyDescent="0.3">
      <c r="A6" s="1122"/>
      <c r="B6" s="1123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989"/>
      <c r="L6" s="991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1116" t="s">
        <v>22</v>
      </c>
      <c r="B9" s="1117"/>
      <c r="C9" s="1117"/>
      <c r="D9" s="1117"/>
      <c r="E9" s="1117"/>
      <c r="F9" s="1117"/>
      <c r="G9" s="1117"/>
      <c r="H9" s="1117"/>
      <c r="I9" s="1117"/>
      <c r="J9" s="1117"/>
      <c r="K9" s="1117"/>
      <c r="L9" s="1118"/>
      <c r="M9" s="24"/>
    </row>
    <row r="10" spans="1:26" s="25" customFormat="1" ht="18" customHeight="1" thickBot="1" x14ac:dyDescent="0.3">
      <c r="A10" s="1018" t="s">
        <v>108</v>
      </c>
      <c r="B10" s="1019"/>
      <c r="C10" s="1018" t="s">
        <v>3</v>
      </c>
      <c r="D10" s="1019"/>
      <c r="E10" s="1019"/>
      <c r="F10" s="1022"/>
      <c r="G10" s="1023" t="s">
        <v>11</v>
      </c>
      <c r="H10" s="1024"/>
      <c r="I10" s="1024"/>
      <c r="J10" s="1025"/>
      <c r="K10" s="1019" t="s">
        <v>4</v>
      </c>
      <c r="L10" s="1026" t="s">
        <v>11</v>
      </c>
      <c r="M10" s="24"/>
    </row>
    <row r="11" spans="1:26" s="25" customFormat="1" ht="15.6" customHeight="1" thickBot="1" x14ac:dyDescent="0.3">
      <c r="A11" s="1057"/>
      <c r="B11" s="979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979"/>
      <c r="L11" s="1119"/>
      <c r="M11" s="24"/>
    </row>
    <row r="12" spans="1:26" s="169" customFormat="1" ht="88.5" customHeight="1" x14ac:dyDescent="0.25">
      <c r="A12" s="1028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1011" t="s">
        <v>160</v>
      </c>
      <c r="L12" s="1104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1064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1069"/>
      <c r="L13" s="1105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1112" t="s">
        <v>21</v>
      </c>
      <c r="B15" s="1113"/>
      <c r="C15" s="1113"/>
      <c r="D15" s="1113"/>
      <c r="E15" s="1113"/>
      <c r="F15" s="1113"/>
      <c r="G15" s="1113"/>
      <c r="H15" s="1113"/>
      <c r="I15" s="1113"/>
      <c r="J15" s="1113"/>
      <c r="K15" s="1113"/>
      <c r="L15" s="1114"/>
      <c r="M15" s="574"/>
    </row>
    <row r="16" spans="1:26" s="575" customFormat="1" ht="16.149999999999999" hidden="1" customHeight="1" thickBot="1" x14ac:dyDescent="0.3">
      <c r="A16" s="983" t="s">
        <v>108</v>
      </c>
      <c r="B16" s="987"/>
      <c r="C16" s="984" t="s">
        <v>3</v>
      </c>
      <c r="D16" s="984"/>
      <c r="E16" s="984"/>
      <c r="F16" s="987"/>
      <c r="G16" s="983" t="s">
        <v>11</v>
      </c>
      <c r="H16" s="984"/>
      <c r="I16" s="984"/>
      <c r="J16" s="987"/>
      <c r="K16" s="988" t="s">
        <v>4</v>
      </c>
      <c r="L16" s="990" t="s">
        <v>11</v>
      </c>
      <c r="M16" s="574"/>
    </row>
    <row r="17" spans="1:13" s="575" customFormat="1" ht="16.149999999999999" hidden="1" customHeight="1" thickBot="1" x14ac:dyDescent="0.3">
      <c r="A17" s="985"/>
      <c r="B17" s="1115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989"/>
      <c r="L17" s="991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1089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1091" t="s">
        <v>12</v>
      </c>
      <c r="L24" s="1093" t="s">
        <v>149</v>
      </c>
      <c r="M24" s="168"/>
    </row>
    <row r="25" spans="1:13" s="169" customFormat="1" ht="48" hidden="1" customHeight="1" x14ac:dyDescent="0.25">
      <c r="A25" s="1090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1092"/>
      <c r="L25" s="1094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980" t="s">
        <v>152</v>
      </c>
      <c r="B28" s="981"/>
      <c r="C28" s="981"/>
      <c r="D28" s="981"/>
      <c r="E28" s="981"/>
      <c r="F28" s="981"/>
      <c r="G28" s="981"/>
      <c r="H28" s="981"/>
      <c r="I28" s="981"/>
      <c r="J28" s="981"/>
      <c r="K28" s="981"/>
      <c r="L28" s="982"/>
      <c r="M28" s="168"/>
    </row>
    <row r="29" spans="1:13" s="169" customFormat="1" ht="19.899999999999999" hidden="1" customHeight="1" thickBot="1" x14ac:dyDescent="0.3">
      <c r="A29" s="983" t="s">
        <v>108</v>
      </c>
      <c r="B29" s="984"/>
      <c r="C29" s="983" t="s">
        <v>3</v>
      </c>
      <c r="D29" s="984"/>
      <c r="E29" s="984"/>
      <c r="F29" s="987"/>
      <c r="G29" s="984" t="s">
        <v>11</v>
      </c>
      <c r="H29" s="984"/>
      <c r="I29" s="984"/>
      <c r="J29" s="984"/>
      <c r="K29" s="988" t="s">
        <v>4</v>
      </c>
      <c r="L29" s="990" t="s">
        <v>11</v>
      </c>
      <c r="M29" s="168"/>
    </row>
    <row r="30" spans="1:13" s="169" customFormat="1" ht="21.6" hidden="1" customHeight="1" thickBot="1" x14ac:dyDescent="0.3">
      <c r="A30" s="1083"/>
      <c r="B30" s="942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1088"/>
      <c r="L30" s="1111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980" t="s">
        <v>10</v>
      </c>
      <c r="B36" s="981"/>
      <c r="C36" s="981"/>
      <c r="D36" s="981"/>
      <c r="E36" s="981"/>
      <c r="F36" s="981"/>
      <c r="G36" s="981"/>
      <c r="H36" s="981"/>
      <c r="I36" s="981"/>
      <c r="J36" s="981"/>
      <c r="K36" s="981"/>
      <c r="L36" s="982"/>
      <c r="M36" s="24"/>
    </row>
    <row r="37" spans="1:13" s="25" customFormat="1" ht="16.5" hidden="1" customHeight="1" thickBot="1" x14ac:dyDescent="0.3">
      <c r="A37" s="983" t="s">
        <v>108</v>
      </c>
      <c r="B37" s="984"/>
      <c r="C37" s="1084" t="s">
        <v>3</v>
      </c>
      <c r="D37" s="1085"/>
      <c r="E37" s="1085"/>
      <c r="F37" s="1086"/>
      <c r="G37" s="1084" t="s">
        <v>11</v>
      </c>
      <c r="H37" s="1085"/>
      <c r="I37" s="1085"/>
      <c r="J37" s="1087"/>
      <c r="K37" s="988" t="s">
        <v>4</v>
      </c>
      <c r="L37" s="990" t="s">
        <v>11</v>
      </c>
      <c r="M37" s="24"/>
    </row>
    <row r="38" spans="1:13" s="25" customFormat="1" ht="16.5" hidden="1" customHeight="1" thickBot="1" x14ac:dyDescent="0.3">
      <c r="A38" s="1083"/>
      <c r="B38" s="942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1088"/>
      <c r="L38" s="991"/>
      <c r="M38" s="24"/>
    </row>
    <row r="39" spans="1:13" s="169" customFormat="1" ht="51.6" hidden="1" customHeight="1" x14ac:dyDescent="0.25">
      <c r="A39" s="1071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1074" t="s">
        <v>12</v>
      </c>
      <c r="L39" s="1077" t="s">
        <v>150</v>
      </c>
      <c r="M39" s="168"/>
    </row>
    <row r="40" spans="1:13" s="169" customFormat="1" ht="52.9" hidden="1" customHeight="1" x14ac:dyDescent="0.25">
      <c r="A40" s="1072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1075"/>
      <c r="L40" s="1078"/>
      <c r="M40" s="168"/>
    </row>
    <row r="41" spans="1:13" s="169" customFormat="1" ht="22.9" hidden="1" customHeight="1" x14ac:dyDescent="0.25">
      <c r="A41" s="1072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1075"/>
      <c r="L41" s="1078"/>
      <c r="M41" s="168"/>
    </row>
    <row r="42" spans="1:13" s="169" customFormat="1" ht="44.45" hidden="1" customHeight="1" x14ac:dyDescent="0.25">
      <c r="A42" s="1072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1075"/>
      <c r="L42" s="1078"/>
      <c r="M42" s="168"/>
    </row>
    <row r="43" spans="1:13" s="169" customFormat="1" ht="51.6" hidden="1" customHeight="1" x14ac:dyDescent="0.25">
      <c r="A43" s="1072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1075"/>
      <c r="L43" s="1078"/>
      <c r="M43" s="168"/>
    </row>
    <row r="44" spans="1:13" s="169" customFormat="1" ht="48.6" hidden="1" customHeight="1" x14ac:dyDescent="0.25">
      <c r="A44" s="1072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1075"/>
      <c r="L44" s="1078"/>
      <c r="M44" s="168"/>
    </row>
    <row r="45" spans="1:13" s="169" customFormat="1" ht="46.9" hidden="1" customHeight="1" thickBot="1" x14ac:dyDescent="0.3">
      <c r="A45" s="1073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1076"/>
      <c r="L45" s="1079"/>
      <c r="M45" s="168"/>
    </row>
    <row r="46" spans="1:13" ht="15.6" hidden="1" customHeight="1" thickBot="1" x14ac:dyDescent="0.3">
      <c r="A46" s="1106" t="s">
        <v>64</v>
      </c>
      <c r="B46" s="1107"/>
      <c r="C46" s="1107"/>
      <c r="D46" s="1107"/>
      <c r="E46" s="1107"/>
      <c r="F46" s="1107"/>
      <c r="G46" s="1107"/>
      <c r="H46" s="1107"/>
      <c r="I46" s="1107"/>
      <c r="J46" s="1107"/>
      <c r="K46" s="1107"/>
      <c r="L46" s="1108"/>
    </row>
    <row r="47" spans="1:13" ht="15.6" hidden="1" customHeight="1" thickBot="1" x14ac:dyDescent="0.3">
      <c r="A47" s="983" t="s">
        <v>108</v>
      </c>
      <c r="B47" s="984"/>
      <c r="C47" s="1084" t="s">
        <v>3</v>
      </c>
      <c r="D47" s="1085"/>
      <c r="E47" s="1085"/>
      <c r="F47" s="1086"/>
      <c r="G47" s="1084" t="s">
        <v>11</v>
      </c>
      <c r="H47" s="1085"/>
      <c r="I47" s="1085"/>
      <c r="J47" s="1086"/>
      <c r="K47" s="1109" t="s">
        <v>4</v>
      </c>
      <c r="L47" s="1109" t="s">
        <v>11</v>
      </c>
    </row>
    <row r="48" spans="1:13" ht="15.6" hidden="1" customHeight="1" x14ac:dyDescent="0.25">
      <c r="A48" s="1083"/>
      <c r="B48" s="942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1110"/>
      <c r="L48" s="1110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942" t="s">
        <v>69</v>
      </c>
      <c r="B50" s="942"/>
      <c r="C50" s="942"/>
      <c r="D50" s="942"/>
      <c r="E50" s="942"/>
      <c r="F50" s="942"/>
      <c r="G50" s="942"/>
      <c r="H50" s="942"/>
      <c r="I50" s="942"/>
      <c r="J50" s="942"/>
      <c r="K50" s="942"/>
      <c r="L50" s="942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15:L15"/>
    <mergeCell ref="A16:B17"/>
    <mergeCell ref="C16:F16"/>
    <mergeCell ref="G16:J16"/>
    <mergeCell ref="K16:K17"/>
    <mergeCell ref="L16:L1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6" zoomScale="68" zoomScaleNormal="73" zoomScaleSheetLayoutView="68" workbookViewId="0">
      <selection activeCell="L39" sqref="L39:L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33.6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ht="16.5" customHeight="1" thickBot="1" x14ac:dyDescent="0.3">
      <c r="A4" s="1127" t="s">
        <v>17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9"/>
    </row>
    <row r="5" spans="1:26" ht="16.5" customHeight="1" thickBot="1" x14ac:dyDescent="0.3">
      <c r="A5" s="998"/>
      <c r="B5" s="999"/>
      <c r="C5" s="1002" t="s">
        <v>3</v>
      </c>
      <c r="D5" s="1003"/>
      <c r="E5" s="1003"/>
      <c r="F5" s="1004"/>
      <c r="G5" s="1002" t="s">
        <v>11</v>
      </c>
      <c r="H5" s="1003"/>
      <c r="I5" s="1003"/>
      <c r="J5" s="1003"/>
      <c r="K5" s="1005" t="s">
        <v>4</v>
      </c>
      <c r="L5" s="1007" t="s">
        <v>11</v>
      </c>
    </row>
    <row r="6" spans="1:26" ht="16.5" customHeight="1" thickBot="1" x14ac:dyDescent="0.3">
      <c r="A6" s="1000"/>
      <c r="B6" s="1066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1006"/>
      <c r="L6" s="1008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1139" t="s">
        <v>22</v>
      </c>
      <c r="B9" s="1140"/>
      <c r="C9" s="1140"/>
      <c r="D9" s="1140"/>
      <c r="E9" s="1140"/>
      <c r="F9" s="1140"/>
      <c r="G9" s="1140"/>
      <c r="H9" s="1140"/>
      <c r="I9" s="1140"/>
      <c r="J9" s="1140"/>
      <c r="K9" s="1140"/>
      <c r="L9" s="1141"/>
      <c r="M9" s="24"/>
    </row>
    <row r="10" spans="1:26" s="25" customFormat="1" ht="18" customHeight="1" thickBot="1" x14ac:dyDescent="0.3">
      <c r="A10" s="1018" t="s">
        <v>108</v>
      </c>
      <c r="B10" s="1019"/>
      <c r="C10" s="1018" t="s">
        <v>3</v>
      </c>
      <c r="D10" s="1019"/>
      <c r="E10" s="1019"/>
      <c r="F10" s="1022"/>
      <c r="G10" s="1023" t="s">
        <v>11</v>
      </c>
      <c r="H10" s="1024"/>
      <c r="I10" s="1024"/>
      <c r="J10" s="1025"/>
      <c r="K10" s="1019" t="s">
        <v>4</v>
      </c>
      <c r="L10" s="1026" t="s">
        <v>11</v>
      </c>
      <c r="M10" s="24"/>
    </row>
    <row r="11" spans="1:26" s="25" customFormat="1" ht="15.6" customHeight="1" thickBot="1" x14ac:dyDescent="0.3">
      <c r="A11" s="1057"/>
      <c r="B11" s="979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979"/>
      <c r="L11" s="1119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1127" t="s">
        <v>21</v>
      </c>
      <c r="B15" s="1128"/>
      <c r="C15" s="1128"/>
      <c r="D15" s="1128"/>
      <c r="E15" s="1128"/>
      <c r="F15" s="1128"/>
      <c r="G15" s="1128"/>
      <c r="H15" s="1128"/>
      <c r="I15" s="1128"/>
      <c r="J15" s="1128"/>
      <c r="K15" s="1128"/>
      <c r="L15" s="1129"/>
      <c r="M15" s="24"/>
    </row>
    <row r="16" spans="1:26" s="25" customFormat="1" ht="16.149999999999999" customHeight="1" thickBot="1" x14ac:dyDescent="0.3">
      <c r="A16" s="1018" t="s">
        <v>108</v>
      </c>
      <c r="B16" s="1022"/>
      <c r="C16" s="1003" t="s">
        <v>3</v>
      </c>
      <c r="D16" s="1003"/>
      <c r="E16" s="1003"/>
      <c r="F16" s="1004"/>
      <c r="G16" s="1002" t="s">
        <v>11</v>
      </c>
      <c r="H16" s="1003"/>
      <c r="I16" s="1003"/>
      <c r="J16" s="1004"/>
      <c r="K16" s="1005" t="s">
        <v>4</v>
      </c>
      <c r="L16" s="1007" t="s">
        <v>11</v>
      </c>
      <c r="M16" s="24"/>
    </row>
    <row r="17" spans="1:13" s="25" customFormat="1" ht="16.149999999999999" customHeight="1" thickBot="1" x14ac:dyDescent="0.3">
      <c r="A17" s="1020"/>
      <c r="B17" s="1065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1006"/>
      <c r="L17" s="1008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1044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1130" t="s">
        <v>12</v>
      </c>
      <c r="L24" s="1068" t="s">
        <v>149</v>
      </c>
      <c r="M24" s="168"/>
    </row>
    <row r="25" spans="1:13" s="169" customFormat="1" ht="48" customHeight="1" x14ac:dyDescent="0.25">
      <c r="A25" s="1064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1131"/>
      <c r="L25" s="1070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1132" t="s">
        <v>152</v>
      </c>
      <c r="B28" s="1133"/>
      <c r="C28" s="1133"/>
      <c r="D28" s="1133"/>
      <c r="E28" s="1133"/>
      <c r="F28" s="1133"/>
      <c r="G28" s="1133"/>
      <c r="H28" s="1133"/>
      <c r="I28" s="1133"/>
      <c r="J28" s="1133"/>
      <c r="K28" s="1133"/>
      <c r="L28" s="1134"/>
      <c r="M28" s="168"/>
    </row>
    <row r="29" spans="1:13" s="169" customFormat="1" ht="19.899999999999999" customHeight="1" thickBot="1" x14ac:dyDescent="0.3">
      <c r="A29" s="1018" t="s">
        <v>108</v>
      </c>
      <c r="B29" s="1019"/>
      <c r="C29" s="1002" t="s">
        <v>3</v>
      </c>
      <c r="D29" s="1003"/>
      <c r="E29" s="1003"/>
      <c r="F29" s="1004"/>
      <c r="G29" s="1003" t="s">
        <v>11</v>
      </c>
      <c r="H29" s="1003"/>
      <c r="I29" s="1003"/>
      <c r="J29" s="1003"/>
      <c r="K29" s="1005" t="s">
        <v>4</v>
      </c>
      <c r="L29" s="1007" t="s">
        <v>11</v>
      </c>
      <c r="M29" s="168"/>
    </row>
    <row r="30" spans="1:13" s="169" customFormat="1" ht="21.6" customHeight="1" thickBot="1" x14ac:dyDescent="0.3">
      <c r="A30" s="1057"/>
      <c r="B30" s="979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1142"/>
      <c r="L30" s="1143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1132" t="s">
        <v>10</v>
      </c>
      <c r="B36" s="1133"/>
      <c r="C36" s="1133"/>
      <c r="D36" s="1133"/>
      <c r="E36" s="1133"/>
      <c r="F36" s="1133"/>
      <c r="G36" s="1133"/>
      <c r="H36" s="1133"/>
      <c r="I36" s="1133"/>
      <c r="J36" s="1133"/>
      <c r="K36" s="1133"/>
      <c r="L36" s="1134"/>
      <c r="M36" s="24"/>
    </row>
    <row r="37" spans="1:13" s="25" customFormat="1" ht="16.5" customHeight="1" thickBot="1" x14ac:dyDescent="0.3">
      <c r="A37" s="1018" t="s">
        <v>108</v>
      </c>
      <c r="B37" s="1019"/>
      <c r="C37" s="1135" t="s">
        <v>3</v>
      </c>
      <c r="D37" s="1136"/>
      <c r="E37" s="1136"/>
      <c r="F37" s="1137"/>
      <c r="G37" s="1135" t="s">
        <v>11</v>
      </c>
      <c r="H37" s="1136"/>
      <c r="I37" s="1136"/>
      <c r="J37" s="1138"/>
      <c r="K37" s="1005" t="s">
        <v>4</v>
      </c>
      <c r="L37" s="1007" t="s">
        <v>11</v>
      </c>
      <c r="M37" s="24"/>
    </row>
    <row r="38" spans="1:13" s="25" customFormat="1" ht="16.5" customHeight="1" thickBot="1" x14ac:dyDescent="0.3">
      <c r="A38" s="1057"/>
      <c r="B38" s="979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1142"/>
      <c r="L38" s="1008"/>
      <c r="M38" s="24"/>
    </row>
    <row r="39" spans="1:13" s="169" customFormat="1" ht="51.6" customHeight="1" x14ac:dyDescent="0.25">
      <c r="A39" s="1124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1011" t="s">
        <v>12</v>
      </c>
      <c r="L39" s="1013" t="s">
        <v>150</v>
      </c>
      <c r="M39" s="168"/>
    </row>
    <row r="40" spans="1:13" s="169" customFormat="1" ht="52.9" hidden="1" customHeight="1" x14ac:dyDescent="0.25">
      <c r="A40" s="1125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1031"/>
      <c r="L40" s="1032"/>
      <c r="M40" s="168"/>
    </row>
    <row r="41" spans="1:13" s="169" customFormat="1" ht="22.9" hidden="1" customHeight="1" x14ac:dyDescent="0.25">
      <c r="A41" s="1125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1031"/>
      <c r="L41" s="1032"/>
      <c r="M41" s="168"/>
    </row>
    <row r="42" spans="1:13" s="169" customFormat="1" ht="44.45" customHeight="1" x14ac:dyDescent="0.25">
      <c r="A42" s="1125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1031"/>
      <c r="L42" s="1032"/>
      <c r="M42" s="168"/>
    </row>
    <row r="43" spans="1:13" s="169" customFormat="1" ht="51.6" customHeight="1" x14ac:dyDescent="0.25">
      <c r="A43" s="1125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1031"/>
      <c r="L43" s="1032"/>
      <c r="M43" s="168"/>
    </row>
    <row r="44" spans="1:13" s="169" customFormat="1" ht="48.6" customHeight="1" x14ac:dyDescent="0.25">
      <c r="A44" s="1125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1031"/>
      <c r="L44" s="1032"/>
      <c r="M44" s="168"/>
    </row>
    <row r="45" spans="1:13" s="169" customFormat="1" ht="46.9" customHeight="1" thickBot="1" x14ac:dyDescent="0.3">
      <c r="A45" s="1126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1012"/>
      <c r="L45" s="1014"/>
      <c r="M45" s="168"/>
    </row>
    <row r="46" spans="1:13" ht="15.6" hidden="1" customHeight="1" thickBot="1" x14ac:dyDescent="0.3">
      <c r="A46" s="1106" t="s">
        <v>64</v>
      </c>
      <c r="B46" s="1107"/>
      <c r="C46" s="1107"/>
      <c r="D46" s="1107"/>
      <c r="E46" s="1107"/>
      <c r="F46" s="1107"/>
      <c r="G46" s="1107"/>
      <c r="H46" s="1107"/>
      <c r="I46" s="1107"/>
      <c r="J46" s="1107"/>
      <c r="K46" s="1107"/>
      <c r="L46" s="1108"/>
    </row>
    <row r="47" spans="1:13" ht="15.6" hidden="1" customHeight="1" thickBot="1" x14ac:dyDescent="0.3">
      <c r="A47" s="983" t="s">
        <v>108</v>
      </c>
      <c r="B47" s="984"/>
      <c r="C47" s="1084" t="s">
        <v>3</v>
      </c>
      <c r="D47" s="1085"/>
      <c r="E47" s="1085"/>
      <c r="F47" s="1086"/>
      <c r="G47" s="1084" t="s">
        <v>11</v>
      </c>
      <c r="H47" s="1085"/>
      <c r="I47" s="1085"/>
      <c r="J47" s="1086"/>
      <c r="K47" s="1109" t="s">
        <v>4</v>
      </c>
      <c r="L47" s="1109" t="s">
        <v>11</v>
      </c>
    </row>
    <row r="48" spans="1:13" ht="15.6" hidden="1" customHeight="1" x14ac:dyDescent="0.25">
      <c r="A48" s="1083"/>
      <c r="B48" s="942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1110"/>
      <c r="L48" s="1110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942" t="s">
        <v>69</v>
      </c>
      <c r="B50" s="942"/>
      <c r="C50" s="942"/>
      <c r="D50" s="942"/>
      <c r="E50" s="942"/>
      <c r="F50" s="942"/>
      <c r="G50" s="942"/>
      <c r="H50" s="942"/>
      <c r="I50" s="942"/>
      <c r="J50" s="942"/>
      <c r="K50" s="942"/>
      <c r="L50" s="942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K37:K38"/>
    <mergeCell ref="L37:L38"/>
    <mergeCell ref="A28:L28"/>
    <mergeCell ref="A29:B30"/>
    <mergeCell ref="C29:F29"/>
    <mergeCell ref="G29:J29"/>
    <mergeCell ref="K29:K30"/>
    <mergeCell ref="L29:L30"/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50:L50"/>
    <mergeCell ref="A46:L46"/>
    <mergeCell ref="A47:B48"/>
    <mergeCell ref="C47:F47"/>
    <mergeCell ref="G47:J47"/>
    <mergeCell ref="K47:K48"/>
    <mergeCell ref="L47:L48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33.6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ht="16.5" customHeight="1" thickBot="1" x14ac:dyDescent="0.3">
      <c r="A4" s="1127" t="s">
        <v>17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9"/>
    </row>
    <row r="5" spans="1:26" ht="16.5" customHeight="1" thickBot="1" x14ac:dyDescent="0.3">
      <c r="A5" s="1152"/>
      <c r="B5" s="1153"/>
      <c r="C5" s="1156" t="s">
        <v>3</v>
      </c>
      <c r="D5" s="1157"/>
      <c r="E5" s="1157"/>
      <c r="F5" s="1158"/>
      <c r="G5" s="1156" t="s">
        <v>11</v>
      </c>
      <c r="H5" s="1157"/>
      <c r="I5" s="1157"/>
      <c r="J5" s="1157"/>
      <c r="K5" s="1005" t="s">
        <v>4</v>
      </c>
      <c r="L5" s="1146" t="s">
        <v>11</v>
      </c>
    </row>
    <row r="6" spans="1:26" ht="16.5" customHeight="1" thickBot="1" x14ac:dyDescent="0.3">
      <c r="A6" s="1154"/>
      <c r="B6" s="1155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1142"/>
      <c r="L6" s="1147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1139" t="s">
        <v>22</v>
      </c>
      <c r="B8" s="1140"/>
      <c r="C8" s="1140"/>
      <c r="D8" s="1140"/>
      <c r="E8" s="1140"/>
      <c r="F8" s="1140"/>
      <c r="G8" s="1140"/>
      <c r="H8" s="1140"/>
      <c r="I8" s="1140"/>
      <c r="J8" s="1140"/>
      <c r="K8" s="1140"/>
      <c r="L8" s="1141"/>
      <c r="M8" s="24"/>
    </row>
    <row r="9" spans="1:26" s="25" customFormat="1" ht="18" customHeight="1" thickBot="1" x14ac:dyDescent="0.3">
      <c r="A9" s="1018" t="s">
        <v>108</v>
      </c>
      <c r="B9" s="1019"/>
      <c r="C9" s="1018" t="s">
        <v>3</v>
      </c>
      <c r="D9" s="1019"/>
      <c r="E9" s="1019"/>
      <c r="F9" s="1022"/>
      <c r="G9" s="1023" t="s">
        <v>11</v>
      </c>
      <c r="H9" s="1024"/>
      <c r="I9" s="1024"/>
      <c r="J9" s="1025"/>
      <c r="K9" s="1019" t="s">
        <v>4</v>
      </c>
      <c r="L9" s="1026" t="s">
        <v>11</v>
      </c>
      <c r="M9" s="24"/>
    </row>
    <row r="10" spans="1:26" s="25" customFormat="1" ht="15.6" customHeight="1" thickBot="1" x14ac:dyDescent="0.3">
      <c r="A10" s="1020"/>
      <c r="B10" s="1021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1021"/>
      <c r="L10" s="1027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1127" t="s">
        <v>21</v>
      </c>
      <c r="B15" s="1128"/>
      <c r="C15" s="1128"/>
      <c r="D15" s="1128"/>
      <c r="E15" s="1128"/>
      <c r="F15" s="1128"/>
      <c r="G15" s="1128"/>
      <c r="H15" s="1128"/>
      <c r="I15" s="1128"/>
      <c r="J15" s="1128"/>
      <c r="K15" s="1128"/>
      <c r="L15" s="1129"/>
      <c r="M15" s="24"/>
    </row>
    <row r="16" spans="1:26" s="25" customFormat="1" ht="13.9" customHeight="1" thickBot="1" x14ac:dyDescent="0.3">
      <c r="A16" s="1018" t="s">
        <v>108</v>
      </c>
      <c r="B16" s="1019"/>
      <c r="C16" s="1002" t="s">
        <v>3</v>
      </c>
      <c r="D16" s="1003"/>
      <c r="E16" s="1003"/>
      <c r="F16" s="1004"/>
      <c r="G16" s="1002" t="s">
        <v>11</v>
      </c>
      <c r="H16" s="1003"/>
      <c r="I16" s="1003"/>
      <c r="J16" s="1003"/>
      <c r="K16" s="1005" t="s">
        <v>4</v>
      </c>
      <c r="L16" s="1007" t="s">
        <v>11</v>
      </c>
      <c r="M16" s="24"/>
    </row>
    <row r="17" spans="1:13" s="25" customFormat="1" ht="16.149999999999999" customHeight="1" thickBot="1" x14ac:dyDescent="0.3">
      <c r="A17" s="1020"/>
      <c r="B17" s="1021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1006"/>
      <c r="L17" s="1008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1127" t="s">
        <v>10</v>
      </c>
      <c r="B23" s="1128"/>
      <c r="C23" s="1128"/>
      <c r="D23" s="1128"/>
      <c r="E23" s="1128"/>
      <c r="F23" s="1128"/>
      <c r="G23" s="1128"/>
      <c r="H23" s="1128"/>
      <c r="I23" s="1128"/>
      <c r="J23" s="1128"/>
      <c r="K23" s="1128"/>
      <c r="L23" s="1129"/>
      <c r="M23" s="24"/>
    </row>
    <row r="24" spans="1:13" s="25" customFormat="1" ht="16.5" customHeight="1" thickBot="1" x14ac:dyDescent="0.3">
      <c r="A24" s="1018" t="s">
        <v>108</v>
      </c>
      <c r="B24" s="1019"/>
      <c r="C24" s="1135" t="s">
        <v>3</v>
      </c>
      <c r="D24" s="1136"/>
      <c r="E24" s="1136"/>
      <c r="F24" s="1137"/>
      <c r="G24" s="1135" t="s">
        <v>11</v>
      </c>
      <c r="H24" s="1136"/>
      <c r="I24" s="1136"/>
      <c r="J24" s="1137"/>
      <c r="K24" s="1146" t="s">
        <v>4</v>
      </c>
      <c r="L24" s="1146" t="s">
        <v>11</v>
      </c>
      <c r="M24" s="24"/>
    </row>
    <row r="25" spans="1:13" s="25" customFormat="1" ht="16.5" customHeight="1" thickBot="1" x14ac:dyDescent="0.3">
      <c r="A25" s="1020"/>
      <c r="B25" s="1021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1147"/>
      <c r="L25" s="1147"/>
      <c r="M25" s="24"/>
    </row>
    <row r="26" spans="1:13" s="169" customFormat="1" ht="55.9" customHeight="1" x14ac:dyDescent="0.25">
      <c r="A26" s="1148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955" t="s">
        <v>12</v>
      </c>
      <c r="L26" s="1068" t="s">
        <v>128</v>
      </c>
      <c r="M26" s="168"/>
    </row>
    <row r="27" spans="1:13" s="169" customFormat="1" ht="52.9" customHeight="1" x14ac:dyDescent="0.25">
      <c r="A27" s="1149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958"/>
      <c r="L27" s="1032"/>
      <c r="M27" s="168"/>
    </row>
    <row r="28" spans="1:13" s="169" customFormat="1" ht="51.6" customHeight="1" x14ac:dyDescent="0.25">
      <c r="A28" s="1149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958"/>
      <c r="L28" s="1032"/>
      <c r="M28" s="168"/>
    </row>
    <row r="29" spans="1:13" s="169" customFormat="1" ht="52.5" customHeight="1" x14ac:dyDescent="0.25">
      <c r="A29" s="1149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958"/>
      <c r="L29" s="1032"/>
      <c r="M29" s="168"/>
    </row>
    <row r="30" spans="1:13" s="169" customFormat="1" ht="57.6" customHeight="1" thickBot="1" x14ac:dyDescent="0.3">
      <c r="A30" s="1150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1151"/>
      <c r="L30" s="1014"/>
      <c r="M30" s="168"/>
    </row>
    <row r="31" spans="1:13" ht="15.6" customHeight="1" thickBot="1" x14ac:dyDescent="0.3">
      <c r="A31" s="1144" t="s">
        <v>64</v>
      </c>
      <c r="B31" s="1145"/>
      <c r="C31" s="1145"/>
      <c r="D31" s="1145"/>
      <c r="E31" s="1145"/>
      <c r="F31" s="1145"/>
      <c r="G31" s="1107"/>
      <c r="H31" s="1107"/>
      <c r="I31" s="1107"/>
      <c r="J31" s="1107"/>
      <c r="K31" s="1107"/>
      <c r="L31" s="1108"/>
    </row>
    <row r="32" spans="1:13" ht="15.6" customHeight="1" thickBot="1" x14ac:dyDescent="0.3">
      <c r="A32" s="1018" t="s">
        <v>108</v>
      </c>
      <c r="B32" s="1019"/>
      <c r="C32" s="1135" t="s">
        <v>3</v>
      </c>
      <c r="D32" s="1136"/>
      <c r="E32" s="1136"/>
      <c r="F32" s="1137"/>
      <c r="G32" s="1135" t="s">
        <v>11</v>
      </c>
      <c r="H32" s="1136"/>
      <c r="I32" s="1136"/>
      <c r="J32" s="1137"/>
      <c r="K32" s="1146" t="s">
        <v>4</v>
      </c>
      <c r="L32" s="1146" t="s">
        <v>11</v>
      </c>
    </row>
    <row r="33" spans="1:27" ht="15.6" customHeight="1" x14ac:dyDescent="0.25">
      <c r="A33" s="1057"/>
      <c r="B33" s="979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1147"/>
      <c r="L33" s="1147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979" t="s">
        <v>69</v>
      </c>
      <c r="B35" s="979"/>
      <c r="C35" s="979"/>
      <c r="D35" s="979"/>
      <c r="E35" s="979"/>
      <c r="F35" s="979"/>
      <c r="G35" s="979"/>
      <c r="H35" s="979"/>
      <c r="I35" s="979"/>
      <c r="J35" s="979"/>
      <c r="K35" s="979"/>
      <c r="L35" s="979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15:L15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  <mergeCell ref="A16:B17"/>
    <mergeCell ref="C16:F16"/>
    <mergeCell ref="G16:J16"/>
    <mergeCell ref="K16:K17"/>
    <mergeCell ref="L16:L17"/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68" t="s">
        <v>5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26" ht="33.6" customHeight="1" thickBot="1" x14ac:dyDescent="0.3">
      <c r="A3" s="992" t="s">
        <v>107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1:26" ht="16.5" hidden="1" customHeight="1" thickBot="1" x14ac:dyDescent="0.3">
      <c r="A4" s="1127" t="s">
        <v>17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9"/>
    </row>
    <row r="5" spans="1:26" ht="16.5" hidden="1" customHeight="1" thickBot="1" x14ac:dyDescent="0.3">
      <c r="A5" s="1152"/>
      <c r="B5" s="1153"/>
      <c r="C5" s="1156" t="s">
        <v>3</v>
      </c>
      <c r="D5" s="1157"/>
      <c r="E5" s="1157"/>
      <c r="F5" s="1158"/>
      <c r="G5" s="1156" t="s">
        <v>11</v>
      </c>
      <c r="H5" s="1157"/>
      <c r="I5" s="1157"/>
      <c r="J5" s="1158"/>
      <c r="K5" s="1005" t="s">
        <v>4</v>
      </c>
      <c r="L5" s="1146" t="s">
        <v>11</v>
      </c>
    </row>
    <row r="6" spans="1:26" ht="16.5" hidden="1" customHeight="1" thickBot="1" x14ac:dyDescent="0.3">
      <c r="A6" s="1154"/>
      <c r="B6" s="1155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1142"/>
      <c r="L6" s="1147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1139" t="s">
        <v>22</v>
      </c>
      <c r="B8" s="1140"/>
      <c r="C8" s="1140"/>
      <c r="D8" s="1140"/>
      <c r="E8" s="1140"/>
      <c r="F8" s="1140"/>
      <c r="G8" s="1140"/>
      <c r="H8" s="1140"/>
      <c r="I8" s="1140"/>
      <c r="J8" s="1140"/>
      <c r="K8" s="1140"/>
      <c r="L8" s="1141"/>
      <c r="M8" s="24"/>
    </row>
    <row r="9" spans="1:26" s="25" customFormat="1" ht="18" customHeight="1" thickBot="1" x14ac:dyDescent="0.3">
      <c r="A9" s="1018" t="s">
        <v>108</v>
      </c>
      <c r="B9" s="1019"/>
      <c r="C9" s="1018" t="s">
        <v>3</v>
      </c>
      <c r="D9" s="1019"/>
      <c r="E9" s="1019"/>
      <c r="F9" s="1022"/>
      <c r="G9" s="1023" t="s">
        <v>11</v>
      </c>
      <c r="H9" s="1024"/>
      <c r="I9" s="1024"/>
      <c r="J9" s="1025"/>
      <c r="K9" s="1019" t="s">
        <v>4</v>
      </c>
      <c r="L9" s="1026" t="s">
        <v>11</v>
      </c>
      <c r="M9" s="24"/>
    </row>
    <row r="10" spans="1:26" s="25" customFormat="1" ht="15.6" customHeight="1" thickBot="1" x14ac:dyDescent="0.3">
      <c r="A10" s="1020"/>
      <c r="B10" s="1021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1021"/>
      <c r="L10" s="1027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159" t="s">
        <v>21</v>
      </c>
      <c r="B15" s="1160"/>
      <c r="C15" s="1160"/>
      <c r="D15" s="1160"/>
      <c r="E15" s="1160"/>
      <c r="F15" s="1160"/>
      <c r="G15" s="1160"/>
      <c r="H15" s="1160"/>
      <c r="I15" s="1160"/>
      <c r="J15" s="1160"/>
      <c r="K15" s="1160"/>
      <c r="L15" s="1161"/>
      <c r="M15" s="168"/>
    </row>
    <row r="16" spans="1:26" s="169" customFormat="1" ht="13.9" customHeight="1" thickBot="1" x14ac:dyDescent="0.3">
      <c r="A16" s="1018" t="s">
        <v>108</v>
      </c>
      <c r="B16" s="1019"/>
      <c r="C16" s="1018" t="s">
        <v>3</v>
      </c>
      <c r="D16" s="1019"/>
      <c r="E16" s="1019"/>
      <c r="F16" s="1022"/>
      <c r="G16" s="1018" t="s">
        <v>11</v>
      </c>
      <c r="H16" s="1019"/>
      <c r="I16" s="1019"/>
      <c r="J16" s="1022"/>
      <c r="K16" s="1095" t="s">
        <v>4</v>
      </c>
      <c r="L16" s="1035" t="s">
        <v>11</v>
      </c>
      <c r="M16" s="168"/>
    </row>
    <row r="17" spans="1:27" s="169" customFormat="1" ht="16.149999999999999" customHeight="1" thickBot="1" x14ac:dyDescent="0.3">
      <c r="A17" s="1020"/>
      <c r="B17" s="1021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1096"/>
      <c r="L17" s="1036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1132" t="s">
        <v>10</v>
      </c>
      <c r="B19" s="1133"/>
      <c r="C19" s="1133"/>
      <c r="D19" s="1133"/>
      <c r="E19" s="1133"/>
      <c r="F19" s="1133"/>
      <c r="G19" s="1133"/>
      <c r="H19" s="1133"/>
      <c r="I19" s="1133"/>
      <c r="J19" s="1133"/>
      <c r="K19" s="1133"/>
      <c r="L19" s="1134"/>
      <c r="M19" s="24"/>
    </row>
    <row r="20" spans="1:27" s="25" customFormat="1" ht="16.5" hidden="1" customHeight="1" x14ac:dyDescent="0.25">
      <c r="A20" s="1152"/>
      <c r="B20" s="1153"/>
      <c r="C20" s="998" t="s">
        <v>3</v>
      </c>
      <c r="D20" s="999"/>
      <c r="E20" s="999"/>
      <c r="F20" s="1007"/>
      <c r="G20" s="998" t="s">
        <v>11</v>
      </c>
      <c r="H20" s="999"/>
      <c r="I20" s="999"/>
      <c r="J20" s="1007"/>
      <c r="K20" s="1146" t="s">
        <v>4</v>
      </c>
      <c r="L20" s="1146" t="s">
        <v>11</v>
      </c>
      <c r="M20" s="24"/>
    </row>
    <row r="21" spans="1:27" s="25" customFormat="1" ht="16.5" hidden="1" customHeight="1" x14ac:dyDescent="0.25">
      <c r="A21" s="1154"/>
      <c r="B21" s="1155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1147"/>
      <c r="L21" s="1147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1144" t="s">
        <v>64</v>
      </c>
      <c r="B26" s="1145"/>
      <c r="C26" s="1145"/>
      <c r="D26" s="1145"/>
      <c r="E26" s="1145"/>
      <c r="F26" s="1145"/>
      <c r="G26" s="1145"/>
      <c r="H26" s="1145"/>
      <c r="I26" s="1145"/>
      <c r="J26" s="1145"/>
      <c r="K26" s="1145"/>
      <c r="L26" s="1162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979" t="s">
        <v>69</v>
      </c>
      <c r="B30" s="979"/>
      <c r="C30" s="979"/>
      <c r="D30" s="979"/>
      <c r="E30" s="979"/>
      <c r="F30" s="979"/>
      <c r="G30" s="979"/>
      <c r="H30" s="979"/>
      <c r="I30" s="979"/>
      <c r="J30" s="979"/>
      <c r="K30" s="979"/>
      <c r="L30" s="979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6:L26"/>
    <mergeCell ref="A30:L30"/>
    <mergeCell ref="A19:L19"/>
    <mergeCell ref="A20:B21"/>
    <mergeCell ref="C20:F20"/>
    <mergeCell ref="G20:J20"/>
    <mergeCell ref="K20:K21"/>
    <mergeCell ref="L20:L21"/>
    <mergeCell ref="A15:L15"/>
    <mergeCell ref="A16:B17"/>
    <mergeCell ref="C16:F16"/>
    <mergeCell ref="G16:J16"/>
    <mergeCell ref="K16:K17"/>
    <mergeCell ref="L16:L17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03_2026зм_9</vt:lpstr>
      <vt:lpstr>12_2025зм_8</vt:lpstr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'03_2025'!Область_печати</vt:lpstr>
      <vt:lpstr>'03_2026зм_9'!Область_печати</vt:lpstr>
      <vt:lpstr>'05_2025'!Область_печати</vt:lpstr>
      <vt:lpstr>'07_2025 '!Область_печати</vt:lpstr>
      <vt:lpstr>'08_2024'!Область_печати</vt:lpstr>
      <vt:lpstr>'10_2025'!Область_печати</vt:lpstr>
      <vt:lpstr>'10_2025зм_7'!Область_печати</vt:lpstr>
      <vt:lpstr>'11_2024'!Область_печати</vt:lpstr>
      <vt:lpstr>'12_2024'!Область_печати</vt:lpstr>
      <vt:lpstr>'12_2025зм_8'!Область_печати</vt:lpstr>
      <vt:lpstr>'порівняльна таблиця'!Область_печати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2026-03-10T07:55:58Z</cp:lastPrinted>
  <dcterms:created xsi:type="dcterms:W3CDTF">2012-09-03T05:49:41Z</dcterms:created>
  <dcterms:modified xsi:type="dcterms:W3CDTF">2026-03-10T07:56:58Z</dcterms:modified>
</cp:coreProperties>
</file>