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6\17.03.2026\ВІДКРИТІ ПИТАННЯ\2800 зміни реформування\"/>
    </mc:Choice>
  </mc:AlternateContent>
  <bookViews>
    <workbookView xWindow="-120" yWindow="-120" windowWidth="29040" windowHeight="15720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2025-2027'!$A$1:$K$183</definedName>
    <definedName name="_xlnm.Print_Area" localSheetId="0">'Додаток 2 2025-2027'!$A$1:$H$1280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8" i="9" l="1"/>
  <c r="I168" i="9"/>
  <c r="G1092" i="10"/>
  <c r="G1088" i="10"/>
  <c r="G1164" i="10"/>
  <c r="G1160" i="10"/>
  <c r="G1128" i="10"/>
  <c r="G1124" i="10"/>
  <c r="G1155" i="10"/>
  <c r="G1151" i="10"/>
  <c r="G1146" i="10"/>
  <c r="G1142" i="10"/>
  <c r="G1137" i="10"/>
  <c r="G1133" i="10"/>
  <c r="G1097" i="10"/>
  <c r="G1101" i="10" s="1"/>
  <c r="H1036" i="10" l="1"/>
  <c r="F1036" i="10"/>
  <c r="G1178" i="10"/>
  <c r="G1036" i="10" s="1"/>
  <c r="C1176" i="10"/>
  <c r="G168" i="9"/>
  <c r="J166" i="9"/>
  <c r="G1182" i="10" l="1"/>
  <c r="C166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78" i="9"/>
  <c r="G146" i="9"/>
  <c r="I136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67" i="10"/>
  <c r="G1077" i="10" s="1"/>
  <c r="G739" i="10"/>
  <c r="G743" i="10" s="1"/>
  <c r="G748" i="10"/>
  <c r="G754" i="10" s="1"/>
  <c r="G747" i="10"/>
  <c r="G753" i="10" s="1"/>
  <c r="J109" i="9" l="1"/>
  <c r="G64" i="9"/>
  <c r="H63" i="9" l="1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38" i="9"/>
  <c r="H76" i="9"/>
  <c r="H72" i="9"/>
  <c r="H136" i="9" s="1"/>
  <c r="M135" i="9" l="1"/>
  <c r="G1169" i="10"/>
  <c r="G1173" i="10" s="1"/>
  <c r="C1167" i="10"/>
  <c r="J165" i="9"/>
  <c r="C165" i="9" s="1"/>
  <c r="G1247" i="10" l="1"/>
  <c r="F1245" i="10"/>
  <c r="F1251" i="10" s="1"/>
  <c r="G176" i="9"/>
  <c r="F1244" i="10" s="1"/>
  <c r="G1244" i="10" l="1"/>
  <c r="G1250" i="10" s="1"/>
  <c r="H38" i="9"/>
  <c r="G38" i="9"/>
  <c r="F646" i="10"/>
  <c r="C643" i="10"/>
  <c r="G645" i="10"/>
  <c r="G651" i="10" s="1"/>
  <c r="G95" i="9"/>
  <c r="F645" i="10" l="1"/>
  <c r="J95" i="9"/>
  <c r="C95" i="9"/>
  <c r="G962" i="10"/>
  <c r="G966" i="10" s="1"/>
  <c r="G953" i="10"/>
  <c r="J134" i="9"/>
  <c r="C134" i="9" s="1"/>
  <c r="J133" i="9"/>
  <c r="C133" i="9" s="1"/>
  <c r="G957" i="10" l="1"/>
  <c r="H181" i="9"/>
  <c r="I181" i="9"/>
  <c r="G181" i="9"/>
  <c r="G68" i="9" l="1"/>
  <c r="G760" i="10" l="1"/>
  <c r="G764" i="10" s="1"/>
  <c r="K136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6" i="9" l="1"/>
  <c r="I146" i="9"/>
  <c r="H667" i="10" l="1"/>
  <c r="G667" i="10"/>
  <c r="G671" i="10" s="1"/>
  <c r="J38" i="9"/>
  <c r="C38" i="9" s="1"/>
  <c r="N38" i="9" l="1"/>
  <c r="G260" i="10"/>
  <c r="H153" i="9"/>
  <c r="G264" i="10" l="1"/>
  <c r="F245" i="10"/>
  <c r="K41" i="9"/>
  <c r="J39" i="9"/>
  <c r="C39" i="9" s="1"/>
  <c r="N39" i="9" s="1"/>
  <c r="G1266" i="10" l="1"/>
  <c r="G1270" i="10" s="1"/>
  <c r="C1264" i="10"/>
  <c r="J179" i="9"/>
  <c r="C179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57" i="10" l="1"/>
  <c r="G1261" i="10" s="1"/>
  <c r="C1255" i="10"/>
  <c r="J178" i="9"/>
  <c r="C178" i="9" s="1"/>
  <c r="H1070" i="10" l="1"/>
  <c r="H1080" i="10" s="1"/>
  <c r="H1069" i="10"/>
  <c r="H1079" i="10" s="1"/>
  <c r="G1068" i="10"/>
  <c r="G1078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40" i="10"/>
  <c r="F1160" i="10"/>
  <c r="F1164" i="10" s="1"/>
  <c r="C1158" i="10"/>
  <c r="F1151" i="10"/>
  <c r="F1155" i="10" s="1"/>
  <c r="C1149" i="10"/>
  <c r="F1142" i="10"/>
  <c r="F1146" i="10" s="1"/>
  <c r="F1133" i="10"/>
  <c r="F1137" i="10" s="1"/>
  <c r="C1131" i="10"/>
  <c r="F1124" i="10"/>
  <c r="F1128" i="10" s="1"/>
  <c r="C1122" i="10"/>
  <c r="F1115" i="10"/>
  <c r="C1113" i="10"/>
  <c r="F1106" i="10"/>
  <c r="C1104" i="10"/>
  <c r="F1097" i="10"/>
  <c r="C1095" i="10"/>
  <c r="F1088" i="10"/>
  <c r="C1086" i="10"/>
  <c r="F1092" i="10" l="1"/>
  <c r="F1119" i="10"/>
  <c r="F1101" i="10"/>
  <c r="F1110" i="10"/>
  <c r="J156" i="9" l="1"/>
  <c r="C156" i="9" s="1"/>
  <c r="J157" i="9"/>
  <c r="J158" i="9"/>
  <c r="C158" i="9" s="1"/>
  <c r="J159" i="9"/>
  <c r="C159" i="9" s="1"/>
  <c r="J160" i="9"/>
  <c r="C160" i="9" s="1"/>
  <c r="J161" i="9"/>
  <c r="C161" i="9" s="1"/>
  <c r="J162" i="9"/>
  <c r="C162" i="9" s="1"/>
  <c r="J163" i="9"/>
  <c r="C163" i="9" s="1"/>
  <c r="J164" i="9"/>
  <c r="C164" i="9" s="1"/>
  <c r="C157" i="9" l="1"/>
  <c r="L167" i="9"/>
  <c r="J168" i="9"/>
  <c r="G1235" i="10"/>
  <c r="G1239" i="10" s="1"/>
  <c r="C1233" i="10"/>
  <c r="G1226" i="10"/>
  <c r="G1230" i="10" s="1"/>
  <c r="C1224" i="10"/>
  <c r="G1217" i="10"/>
  <c r="G1221" i="10" s="1"/>
  <c r="C1215" i="10"/>
  <c r="J173" i="9"/>
  <c r="C173" i="9" s="1"/>
  <c r="J174" i="9"/>
  <c r="C174" i="9" s="1"/>
  <c r="J175" i="9"/>
  <c r="C175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190" i="10"/>
  <c r="H1187" i="10" s="1"/>
  <c r="H1194" i="10" l="1"/>
  <c r="C134" i="10" l="1"/>
  <c r="J176" i="9" l="1"/>
  <c r="C176" i="9" s="1"/>
  <c r="H151" i="9" l="1"/>
  <c r="I151" i="9"/>
  <c r="I10" i="9" s="1"/>
  <c r="J177" i="9"/>
  <c r="H10" i="9" l="1"/>
  <c r="H1066" i="10"/>
  <c r="G1066" i="10"/>
  <c r="H167" i="9"/>
  <c r="F1208" i="10" l="1"/>
  <c r="F1212" i="10" s="1"/>
  <c r="C1206" i="10"/>
  <c r="J172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2" i="9"/>
  <c r="G226" i="10"/>
  <c r="G230" i="10" s="1"/>
  <c r="G217" i="10"/>
  <c r="G221" i="10" s="1"/>
  <c r="G1199" i="10" l="1"/>
  <c r="G1203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F1027" i="10" l="1"/>
  <c r="F1031" i="10" s="1"/>
  <c r="C1025" i="10"/>
  <c r="F1018" i="10"/>
  <c r="F1022" i="10" s="1"/>
  <c r="C1016" i="10"/>
  <c r="F1009" i="10"/>
  <c r="F1013" i="10" s="1"/>
  <c r="C1007" i="10"/>
  <c r="F1000" i="10"/>
  <c r="C998" i="10"/>
  <c r="F991" i="10"/>
  <c r="F995" i="10" s="1"/>
  <c r="C989" i="10"/>
  <c r="C141" i="9"/>
  <c r="C142" i="9"/>
  <c r="C143" i="9"/>
  <c r="C144" i="9"/>
  <c r="C140" i="9"/>
  <c r="J140" i="9"/>
  <c r="J141" i="9"/>
  <c r="J142" i="9"/>
  <c r="J143" i="9"/>
  <c r="J144" i="9"/>
  <c r="H68" i="9" l="1"/>
  <c r="H8" i="9" s="1"/>
  <c r="I68" i="9"/>
  <c r="I8" i="9" s="1"/>
  <c r="G8" i="9"/>
  <c r="G57" i="9" l="1"/>
  <c r="G70" i="9" s="1"/>
  <c r="G67" i="9" l="1"/>
  <c r="F386" i="10"/>
  <c r="F1004" i="10"/>
  <c r="H145" i="9"/>
  <c r="I145" i="9"/>
  <c r="G145" i="9"/>
  <c r="J59" i="9" l="1"/>
  <c r="J68" i="9" l="1"/>
  <c r="J8" i="9" s="1"/>
  <c r="C737" i="10"/>
  <c r="J107" i="9"/>
  <c r="G105" i="9"/>
  <c r="G136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199" i="10" l="1"/>
  <c r="C1197" i="10"/>
  <c r="J171" i="9"/>
  <c r="C674" i="10"/>
  <c r="J99" i="9"/>
  <c r="C99" i="9" s="1"/>
  <c r="C665" i="10"/>
  <c r="J98" i="9"/>
  <c r="C98" i="9" s="1"/>
  <c r="F1067" i="10"/>
  <c r="F1077" i="10" s="1"/>
  <c r="G151" i="9"/>
  <c r="G10" i="9" s="1"/>
  <c r="J10" i="9" s="1"/>
  <c r="G7" i="9" l="1"/>
  <c r="C171" i="9"/>
  <c r="F1203" i="10"/>
  <c r="F1066" i="10"/>
  <c r="C1064" i="10"/>
  <c r="J152" i="9"/>
  <c r="J153" i="9"/>
  <c r="J154" i="9"/>
  <c r="J155" i="9"/>
  <c r="J151" i="9"/>
  <c r="C384" i="10"/>
  <c r="J58" i="9" l="1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5" i="9"/>
  <c r="H135" i="9"/>
  <c r="I135" i="9"/>
  <c r="J94" i="9"/>
  <c r="C94" i="9" s="1"/>
  <c r="J13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39" i="10"/>
  <c r="H1039" i="10"/>
  <c r="C1037" i="10"/>
  <c r="C980" i="10"/>
  <c r="C971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90" i="10"/>
  <c r="G1187" i="10" s="1"/>
  <c r="F1190" i="10"/>
  <c r="F1187" i="10" s="1"/>
  <c r="C1188" i="10"/>
  <c r="J150" i="9"/>
  <c r="C150" i="9" s="1"/>
  <c r="I180" i="9"/>
  <c r="G180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94" i="10" l="1"/>
  <c r="F119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57" i="10"/>
  <c r="F1061" i="10" s="1"/>
  <c r="C1055" i="10"/>
  <c r="F1048" i="10"/>
  <c r="F1052" i="10" s="1"/>
  <c r="C1046" i="10"/>
  <c r="B1046" i="10"/>
  <c r="B1055" i="10" s="1"/>
  <c r="B1064" i="10" s="1"/>
  <c r="J148" i="9" l="1"/>
  <c r="F1039" i="10"/>
  <c r="G982" i="10"/>
  <c r="G986" i="10" s="1"/>
  <c r="H982" i="10"/>
  <c r="H986" i="10" s="1"/>
  <c r="F982" i="10"/>
  <c r="F986" i="10" s="1"/>
  <c r="G973" i="10"/>
  <c r="H973" i="10"/>
  <c r="F973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F435" i="10" s="1"/>
  <c r="G28" i="10"/>
  <c r="G32" i="10" s="1"/>
  <c r="H28" i="10"/>
  <c r="H32" i="10" s="1"/>
  <c r="F28" i="10"/>
  <c r="F32" i="10" s="1"/>
  <c r="G19" i="10"/>
  <c r="H19" i="10"/>
  <c r="F19" i="10"/>
  <c r="I167" i="9"/>
  <c r="J149" i="9"/>
  <c r="C149" i="9" s="1"/>
  <c r="J139" i="9"/>
  <c r="C139" i="9" s="1"/>
  <c r="J138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435" i="10" l="1"/>
  <c r="H435" i="10"/>
  <c r="L135" i="9"/>
  <c r="J136" i="9"/>
  <c r="J146" i="9"/>
  <c r="J145" i="9" s="1"/>
  <c r="G970" i="10"/>
  <c r="F7" i="10"/>
  <c r="L40" i="9"/>
  <c r="J41" i="9"/>
  <c r="J40" i="9" s="1"/>
  <c r="F970" i="10"/>
  <c r="H970" i="10"/>
  <c r="G7" i="10"/>
  <c r="H7" i="10"/>
  <c r="C74" i="9"/>
  <c r="C80" i="9"/>
  <c r="C72" i="9"/>
  <c r="H469" i="10"/>
  <c r="G469" i="10"/>
  <c r="C75" i="9"/>
  <c r="H505" i="10"/>
  <c r="C79" i="9"/>
  <c r="G505" i="10"/>
  <c r="C138" i="9"/>
  <c r="F977" i="10"/>
  <c r="H977" i="10"/>
  <c r="G977" i="10"/>
  <c r="C12" i="9"/>
  <c r="C148" i="9"/>
  <c r="H23" i="10"/>
  <c r="F23" i="10"/>
  <c r="G23" i="10"/>
  <c r="I7" i="9"/>
  <c r="G1043" i="10"/>
  <c r="G14" i="10"/>
  <c r="F14" i="10"/>
  <c r="H14" i="10"/>
  <c r="H442" i="10"/>
  <c r="G442" i="10"/>
  <c r="F442" i="10"/>
  <c r="H1043" i="10"/>
  <c r="F1043" i="10"/>
  <c r="G167" i="9"/>
  <c r="J167" i="9" s="1"/>
  <c r="F5" i="10" l="1"/>
  <c r="H5" i="10"/>
  <c r="G5" i="10"/>
  <c r="J170" i="9" l="1"/>
  <c r="L180" i="9" s="1"/>
  <c r="J181" i="9" l="1"/>
  <c r="C170" i="9"/>
  <c r="H180" i="9"/>
  <c r="J180" i="9" s="1"/>
  <c r="L7" i="9" s="1"/>
  <c r="H7" i="9"/>
  <c r="J7" i="9" l="1"/>
</calcChain>
</file>

<file path=xl/sharedStrings.xml><?xml version="1.0" encoding="utf-8"?>
<sst xmlns="http://schemas.openxmlformats.org/spreadsheetml/2006/main" count="3093" uniqueCount="777">
  <si>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</si>
  <si>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</si>
  <si>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</si>
  <si>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</si>
  <si>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</si>
  <si>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</si>
  <si>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</si>
  <si>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</si>
  <si>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</si>
  <si>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</si>
  <si>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</si>
  <si>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</si>
  <si>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</si>
  <si>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</si>
  <si>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</si>
  <si>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</si>
  <si>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</si>
  <si>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</si>
  <si>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</si>
  <si>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</si>
  <si>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</si>
  <si>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</si>
  <si>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</si>
  <si>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</si>
  <si>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</si>
  <si>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</si>
  <si>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</si>
  <si>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</si>
  <si>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</si>
  <si>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</si>
  <si>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</si>
  <si>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</si>
  <si>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</si>
  <si>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</si>
  <si>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</si>
  <si>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</si>
  <si>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</si>
  <si>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</si>
  <si>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</si>
  <si>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</si>
  <si>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</si>
  <si>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</si>
  <si>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</si>
  <si>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</si>
  <si>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</si>
  <si>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</si>
  <si>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</si>
  <si>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</si>
  <si>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</si>
  <si>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</si>
  <si>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</si>
  <si>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</si>
  <si>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</si>
  <si>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</si>
  <si>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</si>
  <si>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</si>
  <si>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</si>
  <si>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</si>
  <si>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</si>
  <si>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</si>
  <si>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</si>
  <si>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</si>
  <si>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</si>
  <si>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</si>
  <si>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</si>
  <si>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</si>
  <si>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</si>
  <si>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</si>
  <si>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</si>
  <si>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</si>
  <si>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</si>
  <si>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</si>
  <si>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</si>
  <si>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</si>
  <si>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</si>
  <si>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</si>
  <si>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</si>
  <si>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</si>
  <si>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</si>
  <si>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</si>
  <si>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</si>
  <si>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</si>
  <si>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</si>
  <si>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</si>
  <si>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</si>
  <si>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</si>
  <si>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</si>
  <si>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</si>
  <si>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</si>
  <si>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</si>
  <si>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</si>
  <si>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</si>
  <si>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</si>
  <si>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</si>
  <si>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</si>
  <si>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</si>
  <si>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</si>
  <si>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</si>
  <si>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</si>
  <si>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</si>
  <si>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</si>
  <si>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</si>
  <si>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</si>
  <si>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</si>
  <si>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</si>
  <si>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</si>
  <si>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</si>
  <si>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</si>
  <si>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</si>
  <si>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</si>
  <si>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</si>
  <si>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</si>
  <si>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</si>
  <si>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</si>
  <si>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</si>
  <si>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</si>
  <si>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</si>
  <si>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</si>
  <si>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</si>
  <si>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</si>
  <si>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</si>
  <si>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</si>
  <si>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</si>
  <si>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</si>
  <si>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</si>
  <si>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</si>
  <si>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</si>
  <si>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</si>
  <si>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</si>
  <si>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</si>
  <si>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</si>
  <si>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</si>
  <si>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</si>
  <si>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</si>
  <si>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</si>
  <si>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</si>
  <si>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</si>
  <si>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</si>
  <si>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</si>
  <si>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</si>
  <si>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</si>
  <si>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</si>
  <si>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</si>
  <si>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</si>
  <si>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</si>
  <si>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</si>
  <si>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</si>
  <si>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</si>
  <si>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</si>
  <si>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</si>
  <si>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</si>
  <si>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</si>
  <si>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</si>
  <si>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</si>
  <si>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</si>
  <si>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</si>
  <si>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</si>
  <si>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</si>
  <si>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</si>
  <si>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</si>
  <si>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</si>
  <si>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</si>
  <si>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</si>
  <si>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</si>
  <si>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</si>
  <si>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</si>
  <si>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</si>
  <si>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</si>
  <si>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</si>
  <si>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</si>
  <si>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</si>
  <si>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</si>
  <si>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</si>
  <si>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</si>
  <si>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</si>
  <si>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</si>
  <si>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</si>
  <si>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</si>
  <si>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</si>
  <si>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</si>
  <si>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</si>
  <si>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</si>
  <si>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</si>
  <si>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</si>
  <si>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</si>
  <si>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</si>
  <si>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</si>
  <si>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</si>
  <si>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</si>
  <si>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</si>
  <si>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</si>
  <si>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</si>
  <si>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</si>
  <si>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</si>
  <si>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</si>
  <si>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</si>
  <si>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</si>
  <si>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</si>
  <si>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</si>
  <si>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</si>
  <si>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</si>
  <si>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</si>
  <si>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</si>
  <si>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</si>
  <si>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</si>
  <si>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</si>
  <si>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</si>
  <si>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</si>
  <si>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</si>
  <si>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</si>
  <si>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</si>
  <si>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</si>
  <si>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</si>
  <si>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</si>
  <si>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</si>
  <si>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</si>
  <si>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</si>
  <si>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</si>
  <si>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</si>
  <si>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</si>
  <si>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</si>
  <si>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</si>
  <si>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</si>
  <si>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</si>
  <si>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</si>
  <si>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</si>
  <si>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</si>
  <si>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</si>
  <si>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</si>
  <si>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</si>
  <si>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</si>
  <si>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</si>
  <si>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</si>
  <si>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</si>
  <si>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</si>
  <si>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</si>
  <si>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</si>
  <si>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</si>
  <si>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</si>
  <si>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</si>
  <si>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</si>
  <si>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</si>
  <si>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</si>
  <si>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</si>
  <si>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</si>
  <si>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</si>
  <si>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</si>
  <si>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</si>
  <si>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</si>
  <si>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</si>
  <si>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</si>
  <si>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</si>
  <si>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</si>
  <si>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</si>
  <si>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</si>
  <si>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</si>
  <si>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</si>
  <si>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</si>
  <si>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</si>
  <si>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</si>
  <si>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</si>
  <si>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</si>
  <si>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</si>
  <si>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</si>
  <si>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</si>
  <si>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</si>
  <si>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</si>
  <si>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</si>
  <si>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</si>
  <si>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</si>
  <si>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</si>
  <si>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</si>
  <si>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</si>
  <si>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</si>
  <si>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</si>
  <si>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</si>
  <si>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</si>
  <si>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</si>
  <si>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</si>
  <si>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</si>
  <si>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</si>
  <si>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</si>
  <si>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</si>
  <si>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</si>
  <si>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</si>
  <si>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</si>
  <si>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</si>
  <si>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</si>
  <si>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</si>
  <si>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</si>
  <si>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</si>
  <si>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</si>
  <si>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</si>
  <si>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</si>
  <si>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</si>
  <si>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</si>
  <si>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</si>
  <si>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</si>
  <si>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</si>
  <si>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</si>
  <si>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</si>
  <si>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</si>
  <si>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</si>
  <si>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</si>
  <si>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</si>
  <si>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</si>
  <si>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</si>
  <si>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</si>
  <si>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</si>
  <si>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</si>
  <si>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</si>
  <si>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</si>
  <si>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</si>
  <si>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</si>
  <si>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</si>
  <si>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</si>
  <si>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</si>
  <si>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</si>
  <si>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</si>
  <si>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</si>
  <si>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</si>
  <si>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</si>
  <si>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</si>
  <si>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</si>
  <si>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</si>
  <si>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</si>
  <si>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</si>
  <si>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</si>
  <si>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</si>
  <si>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</si>
  <si>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</si>
  <si>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</si>
  <si>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</si>
  <si>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</si>
  <si>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</si>
  <si>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</si>
  <si>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</si>
  <si>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</si>
  <si>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</si>
  <si>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</si>
  <si>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</si>
  <si>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</si>
  <si>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</si>
  <si>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</si>
  <si>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</si>
  <si>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</si>
  <si>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</si>
  <si>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</si>
  <si>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</si>
  <si>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</si>
  <si>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</si>
  <si>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</si>
  <si>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</si>
  <si>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</si>
  <si>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</si>
  <si>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</si>
  <si>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</si>
  <si>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</si>
  <si>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</si>
  <si>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</si>
  <si>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</si>
  <si>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</si>
  <si>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</si>
  <si>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</si>
  <si>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</si>
  <si>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</si>
  <si>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</si>
  <si>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</si>
  <si>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</si>
  <si>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</si>
  <si>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</si>
  <si>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</si>
  <si>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</si>
  <si>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</si>
  <si>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</si>
  <si>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</si>
  <si>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</si>
  <si>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</si>
  <si>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</si>
  <si>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</si>
  <si>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</si>
  <si>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</si>
  <si>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</si>
  <si>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</si>
  <si>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</si>
  <si>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</si>
  <si>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</si>
  <si>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</si>
  <si>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</si>
  <si>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</si>
  <si>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</si>
  <si>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</si>
  <si>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</si>
  <si>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</si>
  <si>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</si>
  <si>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</si>
  <si>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</si>
  <si>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</si>
  <si>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</si>
  <si>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</si>
  <si>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</si>
  <si>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</si>
  <si>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</si>
  <si>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</si>
  <si>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</si>
  <si>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</si>
  <si>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</si>
  <si>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</si>
  <si>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</si>
  <si>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</si>
  <si>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</si>
  <si>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</si>
  <si>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</si>
  <si>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</si>
  <si>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</si>
  <si>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</si>
  <si>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</si>
  <si>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</si>
  <si>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</si>
  <si>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</si>
  <si>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</si>
  <si>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</si>
  <si>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</si>
  <si>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</si>
  <si>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</si>
  <si>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</si>
  <si>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</si>
  <si>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</si>
  <si>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</si>
  <si>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</si>
  <si>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</si>
  <si>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</si>
  <si>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</si>
  <si>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</si>
  <si>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</si>
  <si>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</si>
  <si>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</si>
  <si>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</si>
  <si>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</si>
  <si>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</si>
  <si>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</si>
  <si>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</si>
  <si>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</si>
  <si>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</si>
  <si>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</si>
  <si>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</si>
  <si>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</si>
  <si>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</si>
  <si>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</si>
  <si>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</si>
  <si>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</si>
  <si>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</si>
  <si>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</si>
  <si>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</si>
  <si>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</si>
  <si>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</si>
  <si>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</si>
  <si>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</si>
  <si>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</si>
  <si>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</si>
  <si>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</si>
  <si>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</si>
  <si>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</si>
  <si>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</si>
  <si>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</si>
  <si>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</si>
  <si>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</si>
  <si>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</si>
  <si>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</si>
  <si>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</si>
  <si>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</si>
  <si>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</si>
  <si>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</si>
  <si>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</si>
  <si>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</si>
  <si>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</si>
  <si>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</si>
  <si>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</si>
  <si>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</si>
  <si>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</si>
  <si>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</si>
  <si>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</si>
  <si>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</si>
  <si>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</si>
  <si>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</si>
  <si>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</si>
  <si>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</si>
  <si>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</si>
  <si>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</si>
  <si>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</si>
  <si>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</si>
  <si>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</si>
  <si>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</si>
  <si>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</si>
  <si>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</si>
  <si>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</si>
  <si>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</si>
  <si>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</si>
  <si>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</si>
  <si>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</si>
  <si>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</si>
  <si>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</si>
  <si>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</si>
  <si>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</si>
  <si>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</si>
  <si>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</si>
  <si>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</si>
  <si>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</si>
  <si>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</si>
  <si>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</si>
  <si>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</si>
  <si>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</si>
  <si>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</si>
  <si>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</si>
  <si>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</si>
  <si>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</si>
  <si>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</si>
  <si>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</si>
  <si>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</si>
  <si>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</si>
  <si>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</si>
  <si>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</si>
  <si>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</si>
  <si>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</si>
  <si>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</si>
  <si>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</si>
  <si>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</si>
  <si>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</si>
  <si>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</si>
  <si>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</si>
  <si>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</si>
  <si>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</si>
  <si>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</si>
  <si>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</si>
  <si>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</si>
  <si>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</si>
  <si>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</si>
  <si>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</si>
  <si>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</si>
  <si>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</si>
  <si>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</si>
  <si>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</si>
  <si>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</si>
  <si>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</si>
  <si>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</si>
  <si>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</si>
  <si>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</si>
  <si>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</si>
  <si>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</si>
  <si>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</si>
  <si>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</si>
  <si>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</si>
  <si>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</si>
  <si>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</si>
  <si>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</si>
  <si>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</si>
  <si>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</si>
  <si>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</si>
  <si>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</si>
  <si>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</si>
  <si>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</si>
  <si>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</si>
  <si>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</si>
  <si>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</si>
  <si>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</si>
  <si>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</si>
  <si>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</si>
  <si>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</si>
  <si>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</si>
  <si>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</si>
  <si>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</si>
  <si>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</si>
  <si>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</si>
  <si>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</si>
  <si>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</si>
  <si>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</si>
  <si>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</si>
  <si>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</si>
  <si>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</si>
  <si>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</si>
  <si>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</si>
  <si>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</si>
  <si>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</si>
  <si>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</si>
  <si>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</si>
  <si>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</si>
  <si>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</si>
  <si>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</si>
  <si>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</si>
  <si>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</si>
  <si>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</si>
  <si>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</si>
  <si>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</si>
  <si>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</si>
  <si>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</si>
  <si>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</si>
  <si>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</si>
  <si>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</si>
  <si>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</si>
  <si>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</si>
  <si>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</si>
  <si>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</si>
  <si>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</si>
  <si>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</si>
  <si>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</si>
  <si>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</si>
  <si>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</si>
  <si>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</si>
  <si>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</si>
  <si>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</si>
  <si>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</si>
  <si>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</si>
  <si>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</si>
  <si>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</si>
  <si>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</si>
  <si>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</si>
  <si>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</si>
  <si>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</si>
  <si>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</si>
  <si>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</si>
  <si>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</si>
  <si>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</si>
  <si>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</si>
  <si>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</si>
  <si>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</si>
  <si>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</si>
  <si>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</si>
  <si>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</si>
  <si>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</si>
  <si>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</si>
  <si>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</si>
  <si>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</si>
  <si>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</si>
  <si>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</si>
  <si>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</si>
  <si>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</si>
  <si>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</si>
  <si>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</si>
  <si>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</si>
  <si>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</si>
  <si>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</si>
  <si>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</si>
  <si>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</si>
  <si>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</si>
  <si>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</si>
  <si>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</si>
  <si>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</si>
  <si>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</si>
  <si>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</si>
  <si>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</si>
  <si>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</si>
  <si>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</si>
  <si>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</si>
  <si>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</si>
  <si>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</si>
  <si>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</si>
  <si>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</si>
  <si>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</si>
  <si>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</si>
  <si>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</si>
  <si>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</si>
  <si>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</si>
  <si>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</si>
  <si>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</si>
  <si>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</si>
  <si>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</si>
  <si>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</si>
  <si>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</si>
  <si>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</si>
  <si>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</si>
  <si>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</si>
  <si>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</si>
  <si>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</si>
  <si>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</si>
  <si>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</si>
  <si>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</si>
  <si>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</si>
  <si>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</si>
  <si>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</si>
  <si>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</si>
  <si>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</si>
  <si>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</si>
  <si>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</si>
  <si>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</si>
  <si>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</si>
  <si>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</si>
  <si>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</si>
  <si>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</si>
  <si>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</si>
  <si>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</si>
  <si>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</si>
  <si>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</si>
  <si>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</si>
  <si>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</si>
  <si>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</si>
  <si>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</si>
  <si>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</si>
  <si>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</si>
  <si>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</si>
  <si>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</si>
  <si>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</si>
  <si>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</si>
  <si>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</si>
  <si>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</si>
  <si>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</si>
  <si>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</si>
  <si>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</si>
  <si>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</si>
  <si>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</si>
  <si>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</si>
  <si>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</si>
  <si>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</si>
  <si>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</si>
  <si>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</si>
  <si>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</si>
  <si>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</si>
  <si>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</si>
  <si>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</si>
  <si>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</si>
  <si>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</si>
  <si>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</si>
  <si>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</si>
  <si>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</si>
  <si>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</si>
  <si>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</si>
  <si>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</si>
  <si>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</si>
  <si>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</si>
  <si>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</si>
  <si>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</si>
  <si>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</si>
  <si>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</si>
  <si>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</si>
  <si>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</si>
  <si>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</si>
  <si>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</si>
  <si>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</si>
  <si>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</si>
  <si>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</si>
  <si>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</si>
  <si>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</si>
  <si>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</si>
  <si>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</si>
  <si>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</si>
  <si>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</si>
  <si>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</si>
  <si>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середня сума витрат на реконструкцію доріжки </t>
  </si>
  <si>
    <t>кількість доріжок, які підлягають реконструкції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</si>
  <si>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</si>
  <si>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</si>
  <si>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</si>
  <si>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</si>
  <si>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</si>
  <si>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</si>
  <si>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</si>
  <si>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</si>
  <si>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</si>
  <si>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</si>
  <si>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</si>
  <si>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</si>
  <si>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</si>
  <si>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</si>
  <si>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</si>
  <si>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</si>
  <si>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</si>
  <si>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</si>
  <si>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</si>
  <si>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</si>
  <si>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</si>
  <si>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</si>
  <si>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</si>
  <si>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</si>
  <si>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</si>
  <si>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</si>
  <si>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5.15</t>
  </si>
  <si>
    <t>Поточний ремонт вул. Хіміків м. Південного Одеського району Одеської області</t>
  </si>
  <si>
    <t xml:space="preserve">Керуючий справами виконавчого комітету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</si>
</sst>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280"/>
  <sheetViews>
    <sheetView tabSelected="1" view="pageBreakPreview" topLeftCell="A1250" zoomScaleNormal="80" zoomScaleSheetLayoutView="100" workbookViewId="0">
      <selection activeCell="A1276" sqref="A1276:H1280"/>
    </sheetView>
  </sheetViews>
  <sheetFormatPr defaultColWidth="8.85546875" defaultRowHeight="12.75" x14ac:dyDescent="0.2"/>
  <cols>
    <col min="1" max="1" width="4.28515625" style="127" customWidth="1"/>
    <col min="2" max="2" width="20.85546875" style="127" customWidth="1"/>
    <col min="3" max="3" width="79.42578125" style="184" customWidth="1"/>
    <col min="4" max="4" width="21.85546875" style="127" customWidth="1"/>
    <col min="5" max="5" width="14.28515625" style="127" customWidth="1"/>
    <col min="6" max="6" width="12.28515625" style="127" customWidth="1"/>
    <col min="7" max="7" width="12.42578125" style="127" customWidth="1"/>
    <col min="8" max="8" width="13.140625" style="127" customWidth="1"/>
    <col min="9" max="9" width="9.5703125" style="128" bestFit="1" customWidth="1"/>
    <col min="10" max="10" width="9.140625" style="128" customWidth="1"/>
    <col min="11" max="16384" width="8.85546875" style="127"/>
  </cols>
  <sheetData>
    <row r="1" spans="1:8" x14ac:dyDescent="0.2">
      <c r="H1" s="127" t="s">
        <v>312</v>
      </c>
    </row>
    <row r="2" spans="1:8" x14ac:dyDescent="0.2">
      <c r="A2" s="391" t="s">
        <v>0</v>
      </c>
      <c r="B2" s="391"/>
      <c r="C2" s="391"/>
      <c r="D2" s="391"/>
      <c r="E2" s="391"/>
      <c r="F2" s="391"/>
      <c r="G2" s="391"/>
      <c r="H2" s="391"/>
    </row>
    <row r="3" spans="1:8" ht="3.6" customHeight="1" x14ac:dyDescent="0.2">
      <c r="A3" s="391"/>
      <c r="B3" s="391"/>
      <c r="C3" s="391"/>
      <c r="D3" s="391"/>
      <c r="E3" s="391"/>
      <c r="F3" s="391"/>
      <c r="G3" s="391"/>
      <c r="H3" s="391"/>
    </row>
    <row r="4" spans="1:8" ht="30.6" customHeight="1" x14ac:dyDescent="0.25">
      <c r="A4" s="95" t="s">
        <v>14</v>
      </c>
      <c r="B4" s="95" t="s">
        <v>1</v>
      </c>
      <c r="C4" s="181" t="s">
        <v>2</v>
      </c>
      <c r="D4" s="96" t="s">
        <v>3</v>
      </c>
      <c r="E4" s="96" t="s">
        <v>4</v>
      </c>
      <c r="F4" s="97" t="s">
        <v>229</v>
      </c>
      <c r="G4" s="97" t="s">
        <v>230</v>
      </c>
      <c r="H4" s="97" t="s">
        <v>231</v>
      </c>
    </row>
    <row r="5" spans="1:8" ht="14.25" x14ac:dyDescent="0.2">
      <c r="A5" s="396" t="s">
        <v>5</v>
      </c>
      <c r="B5" s="397"/>
      <c r="C5" s="397"/>
      <c r="D5" s="398"/>
      <c r="E5" s="98" t="s">
        <v>258</v>
      </c>
      <c r="F5" s="99">
        <f>F7+F257+F435+F970+F1036+F1187</f>
        <v>136430.45900000003</v>
      </c>
      <c r="G5" s="99">
        <f>G7+G257+G435+G970+G1036+G1187</f>
        <v>466137.54599999991</v>
      </c>
      <c r="H5" s="99">
        <f>H7+H257+H435+H970+H1036+H1187</f>
        <v>135720.85</v>
      </c>
    </row>
    <row r="6" spans="1:8" ht="14.25" x14ac:dyDescent="0.2">
      <c r="A6" s="395" t="s">
        <v>21</v>
      </c>
      <c r="B6" s="395"/>
      <c r="C6" s="395"/>
      <c r="D6" s="395"/>
      <c r="E6" s="395"/>
      <c r="F6" s="395"/>
      <c r="G6" s="395"/>
      <c r="H6" s="395"/>
    </row>
    <row r="7" spans="1:8" ht="15" x14ac:dyDescent="0.2">
      <c r="A7" s="392" t="s">
        <v>5</v>
      </c>
      <c r="B7" s="393"/>
      <c r="C7" s="393"/>
      <c r="D7" s="394"/>
      <c r="E7" s="100" t="s">
        <v>135</v>
      </c>
      <c r="F7" s="101">
        <f>F10+F19+F28+F37+F46+F55+F64+F73+F82+F91+F100+F109+F118+F127+F136+F145+F154+F163+F172+F181+F190+F199+F208+F217+F226+F235+F244</f>
        <v>12091.134</v>
      </c>
      <c r="G7" s="101">
        <f>G10+G19+G28+G37+G46+G55+G64+G73+G82+G91+G100+G109+G118+G127+G136+G145+G154+G163+G172+G181+G190+G199+G208+G217+G226+G235+G244</f>
        <v>296230.09399999998</v>
      </c>
      <c r="H7" s="101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83" t="s">
        <v>67</v>
      </c>
      <c r="B8" s="330" t="s">
        <v>65</v>
      </c>
      <c r="C8" s="361" t="str">
        <f>'Додаток 1 2025-2027'!B12</f>
        <v xml:space="preserve">Поточне утримання мереж зливової каналізації </v>
      </c>
      <c r="D8" s="362"/>
      <c r="E8" s="362"/>
      <c r="F8" s="362"/>
      <c r="G8" s="362"/>
      <c r="H8" s="363"/>
    </row>
    <row r="9" spans="1:8" ht="15" customHeight="1" x14ac:dyDescent="0.2">
      <c r="A9" s="383"/>
      <c r="B9" s="330"/>
      <c r="C9" s="342" t="s">
        <v>6</v>
      </c>
      <c r="D9" s="343"/>
      <c r="E9" s="343"/>
      <c r="F9" s="343"/>
      <c r="G9" s="343"/>
      <c r="H9" s="344"/>
    </row>
    <row r="10" spans="1:8" ht="15" customHeight="1" x14ac:dyDescent="0.2">
      <c r="A10" s="383"/>
      <c r="B10" s="330"/>
      <c r="C10" s="1" t="s">
        <v>338</v>
      </c>
      <c r="D10" s="173" t="s">
        <v>10</v>
      </c>
      <c r="E10" s="173" t="s">
        <v>571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83"/>
      <c r="B11" s="330"/>
      <c r="C11" s="342" t="s">
        <v>7</v>
      </c>
      <c r="D11" s="343"/>
      <c r="E11" s="343"/>
      <c r="F11" s="343"/>
      <c r="G11" s="343"/>
      <c r="H11" s="344"/>
    </row>
    <row r="12" spans="1:8" ht="26.45" customHeight="1" x14ac:dyDescent="0.2">
      <c r="A12" s="383"/>
      <c r="B12" s="330"/>
      <c r="C12" s="1" t="s">
        <v>46</v>
      </c>
      <c r="D12" s="69" t="s">
        <v>291</v>
      </c>
      <c r="E12" s="173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83"/>
      <c r="B13" s="330"/>
      <c r="C13" s="342" t="s">
        <v>8</v>
      </c>
      <c r="D13" s="343"/>
      <c r="E13" s="343"/>
      <c r="F13" s="343"/>
      <c r="G13" s="343"/>
      <c r="H13" s="344"/>
    </row>
    <row r="14" spans="1:8" ht="15" customHeight="1" x14ac:dyDescent="0.2">
      <c r="A14" s="383"/>
      <c r="B14" s="330"/>
      <c r="C14" s="1" t="s">
        <v>563</v>
      </c>
      <c r="D14" s="173" t="s">
        <v>18</v>
      </c>
      <c r="E14" s="173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83"/>
      <c r="B15" s="330"/>
      <c r="C15" s="342" t="s">
        <v>9</v>
      </c>
      <c r="D15" s="343"/>
      <c r="E15" s="343"/>
      <c r="F15" s="343"/>
      <c r="G15" s="343"/>
      <c r="H15" s="344"/>
    </row>
    <row r="16" spans="1:8" ht="15" customHeight="1" x14ac:dyDescent="0.2">
      <c r="A16" s="383"/>
      <c r="B16" s="330"/>
      <c r="C16" s="66" t="s">
        <v>47</v>
      </c>
      <c r="D16" s="173" t="s">
        <v>20</v>
      </c>
      <c r="E16" s="173" t="s">
        <v>19</v>
      </c>
      <c r="F16" s="173">
        <v>100</v>
      </c>
      <c r="G16" s="173">
        <v>100</v>
      </c>
      <c r="H16" s="173">
        <v>100</v>
      </c>
    </row>
    <row r="17" spans="1:8" ht="15" customHeight="1" x14ac:dyDescent="0.2">
      <c r="A17" s="383" t="s">
        <v>68</v>
      </c>
      <c r="B17" s="330" t="s">
        <v>66</v>
      </c>
      <c r="C17" s="331" t="str">
        <f>'Додаток 1 2025-2027'!B13</f>
        <v>Проведення моніторингу якості зливових вод</v>
      </c>
      <c r="D17" s="331"/>
      <c r="E17" s="331"/>
      <c r="F17" s="331"/>
      <c r="G17" s="331"/>
      <c r="H17" s="331"/>
    </row>
    <row r="18" spans="1:8" ht="15" customHeight="1" x14ac:dyDescent="0.2">
      <c r="A18" s="383"/>
      <c r="B18" s="330"/>
      <c r="C18" s="332" t="s">
        <v>6</v>
      </c>
      <c r="D18" s="332"/>
      <c r="E18" s="332"/>
      <c r="F18" s="332"/>
      <c r="G18" s="332"/>
      <c r="H18" s="332"/>
    </row>
    <row r="19" spans="1:8" ht="15" customHeight="1" x14ac:dyDescent="0.2">
      <c r="A19" s="383"/>
      <c r="B19" s="330"/>
      <c r="C19" s="1" t="s">
        <v>339</v>
      </c>
      <c r="D19" s="173" t="s">
        <v>10</v>
      </c>
      <c r="E19" s="173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83"/>
      <c r="B20" s="330"/>
      <c r="C20" s="332" t="s">
        <v>7</v>
      </c>
      <c r="D20" s="332"/>
      <c r="E20" s="332"/>
      <c r="F20" s="332"/>
      <c r="G20" s="332"/>
      <c r="H20" s="332"/>
    </row>
    <row r="21" spans="1:8" ht="15" customHeight="1" x14ac:dyDescent="0.2">
      <c r="A21" s="383"/>
      <c r="B21" s="330"/>
      <c r="C21" s="1" t="s">
        <v>136</v>
      </c>
      <c r="D21" s="173" t="s">
        <v>18</v>
      </c>
      <c r="E21" s="173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83"/>
      <c r="B22" s="330"/>
      <c r="C22" s="332" t="s">
        <v>8</v>
      </c>
      <c r="D22" s="332"/>
      <c r="E22" s="332"/>
      <c r="F22" s="332"/>
      <c r="G22" s="332"/>
      <c r="H22" s="332"/>
    </row>
    <row r="23" spans="1:8" ht="15" customHeight="1" x14ac:dyDescent="0.2">
      <c r="A23" s="383"/>
      <c r="B23" s="330"/>
      <c r="C23" s="1" t="s">
        <v>48</v>
      </c>
      <c r="D23" s="173" t="s">
        <v>18</v>
      </c>
      <c r="E23" s="173" t="s">
        <v>257</v>
      </c>
      <c r="F23" s="70">
        <f>F19/F21</f>
        <v>21.427250000000001</v>
      </c>
      <c r="G23" s="71">
        <f>G19/G21</f>
        <v>30.091000000000001</v>
      </c>
      <c r="H23" s="71">
        <f>H19/H21</f>
        <v>31.866250000000001</v>
      </c>
    </row>
    <row r="24" spans="1:8" ht="15" customHeight="1" x14ac:dyDescent="0.2">
      <c r="A24" s="383"/>
      <c r="B24" s="330"/>
      <c r="C24" s="332" t="s">
        <v>9</v>
      </c>
      <c r="D24" s="332"/>
      <c r="E24" s="332"/>
      <c r="F24" s="332"/>
      <c r="G24" s="332"/>
      <c r="H24" s="332"/>
    </row>
    <row r="25" spans="1:8" ht="15" customHeight="1" x14ac:dyDescent="0.2">
      <c r="A25" s="383"/>
      <c r="B25" s="330"/>
      <c r="C25" s="66" t="s">
        <v>49</v>
      </c>
      <c r="D25" s="173" t="s">
        <v>20</v>
      </c>
      <c r="E25" s="173" t="s">
        <v>19</v>
      </c>
      <c r="F25" s="173">
        <v>100</v>
      </c>
      <c r="G25" s="173">
        <v>100</v>
      </c>
      <c r="H25" s="173">
        <v>100</v>
      </c>
    </row>
    <row r="26" spans="1:8" ht="15" customHeight="1" x14ac:dyDescent="0.2">
      <c r="A26" s="383" t="s">
        <v>69</v>
      </c>
      <c r="B26" s="330" t="s">
        <v>66</v>
      </c>
      <c r="C26" s="331" t="str">
        <f>'Додаток 1 2025-2027'!B14</f>
        <v xml:space="preserve">Сплата екологічного податку </v>
      </c>
      <c r="D26" s="331"/>
      <c r="E26" s="331"/>
      <c r="F26" s="331"/>
      <c r="G26" s="331"/>
      <c r="H26" s="331"/>
    </row>
    <row r="27" spans="1:8" ht="15" customHeight="1" x14ac:dyDescent="0.2">
      <c r="A27" s="383"/>
      <c r="B27" s="330"/>
      <c r="C27" s="332" t="s">
        <v>6</v>
      </c>
      <c r="D27" s="332"/>
      <c r="E27" s="332"/>
      <c r="F27" s="332"/>
      <c r="G27" s="332"/>
      <c r="H27" s="332"/>
    </row>
    <row r="28" spans="1:8" ht="15" customHeight="1" x14ac:dyDescent="0.2">
      <c r="A28" s="383"/>
      <c r="B28" s="330"/>
      <c r="C28" s="1" t="s">
        <v>340</v>
      </c>
      <c r="D28" s="173" t="s">
        <v>10</v>
      </c>
      <c r="E28" s="173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83"/>
      <c r="B29" s="330"/>
      <c r="C29" s="332" t="s">
        <v>7</v>
      </c>
      <c r="D29" s="332"/>
      <c r="E29" s="332"/>
      <c r="F29" s="332"/>
      <c r="G29" s="332"/>
      <c r="H29" s="332"/>
    </row>
    <row r="30" spans="1:8" ht="15" customHeight="1" x14ac:dyDescent="0.2">
      <c r="A30" s="383"/>
      <c r="B30" s="330"/>
      <c r="C30" s="1" t="s">
        <v>137</v>
      </c>
      <c r="D30" s="173" t="s">
        <v>18</v>
      </c>
      <c r="E30" s="173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83"/>
      <c r="B31" s="330"/>
      <c r="C31" s="332" t="s">
        <v>8</v>
      </c>
      <c r="D31" s="332"/>
      <c r="E31" s="332"/>
      <c r="F31" s="332"/>
      <c r="G31" s="332"/>
      <c r="H31" s="332"/>
    </row>
    <row r="32" spans="1:8" ht="15" customHeight="1" x14ac:dyDescent="0.2">
      <c r="A32" s="383"/>
      <c r="B32" s="330"/>
      <c r="C32" s="1" t="s">
        <v>138</v>
      </c>
      <c r="D32" s="173" t="s">
        <v>18</v>
      </c>
      <c r="E32" s="170" t="s">
        <v>266</v>
      </c>
      <c r="F32" s="70">
        <f>F28/F30</f>
        <v>94.607249999999993</v>
      </c>
      <c r="G32" s="71">
        <f>G28/G30</f>
        <v>110.871</v>
      </c>
      <c r="H32" s="71">
        <f>H28/H30</f>
        <v>110.871</v>
      </c>
    </row>
    <row r="33" spans="1:8" ht="15" customHeight="1" x14ac:dyDescent="0.2">
      <c r="A33" s="383"/>
      <c r="B33" s="330"/>
      <c r="C33" s="332" t="s">
        <v>9</v>
      </c>
      <c r="D33" s="332"/>
      <c r="E33" s="332"/>
      <c r="F33" s="332"/>
      <c r="G33" s="332"/>
      <c r="H33" s="332"/>
    </row>
    <row r="34" spans="1:8" ht="15" customHeight="1" x14ac:dyDescent="0.2">
      <c r="A34" s="383"/>
      <c r="B34" s="330"/>
      <c r="C34" s="66" t="s">
        <v>49</v>
      </c>
      <c r="D34" s="173" t="s">
        <v>20</v>
      </c>
      <c r="E34" s="173" t="s">
        <v>19</v>
      </c>
      <c r="F34" s="173">
        <v>100</v>
      </c>
      <c r="G34" s="173">
        <v>100</v>
      </c>
      <c r="H34" s="173">
        <v>100</v>
      </c>
    </row>
    <row r="35" spans="1:8" ht="27.75" customHeight="1" x14ac:dyDescent="0.2">
      <c r="A35" s="383" t="s">
        <v>70</v>
      </c>
      <c r="B35" s="378" t="s">
        <v>66</v>
      </c>
      <c r="C35" s="331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31"/>
      <c r="E35" s="331"/>
      <c r="F35" s="331"/>
      <c r="G35" s="331"/>
      <c r="H35" s="331"/>
    </row>
    <row r="36" spans="1:8" ht="15" customHeight="1" x14ac:dyDescent="0.2">
      <c r="A36" s="383"/>
      <c r="B36" s="378"/>
      <c r="C36" s="332" t="s">
        <v>6</v>
      </c>
      <c r="D36" s="332"/>
      <c r="E36" s="332"/>
      <c r="F36" s="332"/>
      <c r="G36" s="332"/>
      <c r="H36" s="332"/>
    </row>
    <row r="37" spans="1:8" ht="15" customHeight="1" x14ac:dyDescent="0.2">
      <c r="A37" s="383"/>
      <c r="B37" s="378"/>
      <c r="C37" s="1" t="s">
        <v>251</v>
      </c>
      <c r="D37" s="173" t="s">
        <v>10</v>
      </c>
      <c r="E37" s="173" t="s">
        <v>258</v>
      </c>
      <c r="F37" s="70"/>
      <c r="G37" s="70">
        <f>'Додаток 1 2025-2027'!H15</f>
        <v>450</v>
      </c>
      <c r="H37" s="70"/>
    </row>
    <row r="38" spans="1:8" ht="15" customHeight="1" x14ac:dyDescent="0.2">
      <c r="A38" s="383"/>
      <c r="B38" s="378"/>
      <c r="C38" s="332" t="s">
        <v>7</v>
      </c>
      <c r="D38" s="332"/>
      <c r="E38" s="332"/>
      <c r="F38" s="332"/>
      <c r="G38" s="332"/>
      <c r="H38" s="332"/>
    </row>
    <row r="39" spans="1:8" ht="15" customHeight="1" x14ac:dyDescent="0.2">
      <c r="A39" s="383"/>
      <c r="B39" s="378"/>
      <c r="C39" s="1" t="s">
        <v>178</v>
      </c>
      <c r="D39" s="173" t="s">
        <v>114</v>
      </c>
      <c r="E39" s="173" t="s">
        <v>122</v>
      </c>
      <c r="F39" s="71"/>
      <c r="G39" s="71">
        <v>4.2999999999999997E-2</v>
      </c>
      <c r="H39" s="71"/>
    </row>
    <row r="40" spans="1:8" ht="15" customHeight="1" x14ac:dyDescent="0.2">
      <c r="A40" s="383"/>
      <c r="B40" s="378"/>
      <c r="C40" s="332" t="s">
        <v>8</v>
      </c>
      <c r="D40" s="332"/>
      <c r="E40" s="332"/>
      <c r="F40" s="332"/>
      <c r="G40" s="332"/>
      <c r="H40" s="332"/>
    </row>
    <row r="41" spans="1:8" ht="15" customHeight="1" x14ac:dyDescent="0.2">
      <c r="A41" s="383"/>
      <c r="B41" s="378"/>
      <c r="C41" s="1" t="s">
        <v>179</v>
      </c>
      <c r="D41" s="173" t="s">
        <v>18</v>
      </c>
      <c r="E41" s="173" t="s">
        <v>255</v>
      </c>
      <c r="F41" s="71"/>
      <c r="G41" s="71">
        <f>G37/G39</f>
        <v>10465.116279069769</v>
      </c>
      <c r="H41" s="71"/>
    </row>
    <row r="42" spans="1:8" ht="15" customHeight="1" x14ac:dyDescent="0.2">
      <c r="A42" s="383"/>
      <c r="B42" s="378"/>
      <c r="C42" s="332" t="s">
        <v>9</v>
      </c>
      <c r="D42" s="332"/>
      <c r="E42" s="332"/>
      <c r="F42" s="332"/>
      <c r="G42" s="332"/>
      <c r="H42" s="332"/>
    </row>
    <row r="43" spans="1:8" ht="15" customHeight="1" x14ac:dyDescent="0.2">
      <c r="A43" s="383"/>
      <c r="B43" s="378"/>
      <c r="C43" s="66" t="s">
        <v>49</v>
      </c>
      <c r="D43" s="173" t="s">
        <v>20</v>
      </c>
      <c r="E43" s="173" t="s">
        <v>19</v>
      </c>
      <c r="F43" s="173"/>
      <c r="G43" s="232">
        <v>100</v>
      </c>
      <c r="H43" s="173"/>
    </row>
    <row r="44" spans="1:8" ht="29.25" customHeight="1" x14ac:dyDescent="0.2">
      <c r="A44" s="383" t="s">
        <v>71</v>
      </c>
      <c r="B44" s="378" t="s">
        <v>66</v>
      </c>
      <c r="C44" s="399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99"/>
      <c r="E44" s="399"/>
      <c r="F44" s="399"/>
      <c r="G44" s="399"/>
      <c r="H44" s="399"/>
    </row>
    <row r="45" spans="1:8" ht="15" customHeight="1" x14ac:dyDescent="0.2">
      <c r="A45" s="383"/>
      <c r="B45" s="378"/>
      <c r="C45" s="332" t="s">
        <v>6</v>
      </c>
      <c r="D45" s="332"/>
      <c r="E45" s="332"/>
      <c r="F45" s="332"/>
      <c r="G45" s="332"/>
      <c r="H45" s="332"/>
    </row>
    <row r="46" spans="1:8" ht="15" customHeight="1" x14ac:dyDescent="0.2">
      <c r="A46" s="383"/>
      <c r="B46" s="378"/>
      <c r="C46" s="1" t="s">
        <v>341</v>
      </c>
      <c r="D46" s="173" t="s">
        <v>10</v>
      </c>
      <c r="E46" s="173" t="s">
        <v>258</v>
      </c>
      <c r="F46" s="70"/>
      <c r="G46" s="70">
        <f>'Додаток 1 2025-2027'!H16</f>
        <v>295.89999999999998</v>
      </c>
      <c r="H46" s="70"/>
    </row>
    <row r="47" spans="1:8" ht="15" customHeight="1" x14ac:dyDescent="0.2">
      <c r="A47" s="383"/>
      <c r="B47" s="378"/>
      <c r="C47" s="332" t="s">
        <v>7</v>
      </c>
      <c r="D47" s="332"/>
      <c r="E47" s="332"/>
      <c r="F47" s="332"/>
      <c r="G47" s="332"/>
      <c r="H47" s="332"/>
    </row>
    <row r="48" spans="1:8" ht="15" customHeight="1" x14ac:dyDescent="0.2">
      <c r="A48" s="383"/>
      <c r="B48" s="378"/>
      <c r="C48" s="1" t="s">
        <v>120</v>
      </c>
      <c r="D48" s="173" t="s">
        <v>114</v>
      </c>
      <c r="E48" s="173" t="s">
        <v>122</v>
      </c>
      <c r="F48" s="10"/>
      <c r="G48" s="73">
        <v>2.2100000000000002E-2</v>
      </c>
      <c r="H48" s="2"/>
    </row>
    <row r="49" spans="1:8" ht="15" customHeight="1" x14ac:dyDescent="0.2">
      <c r="A49" s="383"/>
      <c r="B49" s="378"/>
      <c r="C49" s="332" t="s">
        <v>8</v>
      </c>
      <c r="D49" s="332"/>
      <c r="E49" s="332"/>
      <c r="F49" s="332"/>
      <c r="G49" s="332"/>
      <c r="H49" s="332"/>
    </row>
    <row r="50" spans="1:8" ht="15" customHeight="1" x14ac:dyDescent="0.2">
      <c r="A50" s="383"/>
      <c r="B50" s="378"/>
      <c r="C50" s="1" t="s">
        <v>121</v>
      </c>
      <c r="D50" s="173" t="s">
        <v>18</v>
      </c>
      <c r="E50" s="173" t="s">
        <v>255</v>
      </c>
      <c r="F50" s="51"/>
      <c r="G50" s="51">
        <f>G46/G48</f>
        <v>13389.14027149321</v>
      </c>
      <c r="H50" s="71"/>
    </row>
    <row r="51" spans="1:8" ht="15" customHeight="1" x14ac:dyDescent="0.2">
      <c r="A51" s="383"/>
      <c r="B51" s="378"/>
      <c r="C51" s="332" t="s">
        <v>9</v>
      </c>
      <c r="D51" s="332"/>
      <c r="E51" s="332"/>
      <c r="F51" s="332"/>
      <c r="G51" s="332"/>
      <c r="H51" s="332"/>
    </row>
    <row r="52" spans="1:8" ht="15" customHeight="1" x14ac:dyDescent="0.2">
      <c r="A52" s="383"/>
      <c r="B52" s="378"/>
      <c r="C52" s="66" t="s">
        <v>49</v>
      </c>
      <c r="D52" s="173" t="s">
        <v>20</v>
      </c>
      <c r="E52" s="173" t="s">
        <v>19</v>
      </c>
      <c r="F52" s="173"/>
      <c r="G52" s="173">
        <v>100</v>
      </c>
      <c r="H52" s="173"/>
    </row>
    <row r="53" spans="1:8" ht="27" customHeight="1" x14ac:dyDescent="0.2">
      <c r="A53" s="383" t="s">
        <v>72</v>
      </c>
      <c r="B53" s="330" t="s">
        <v>66</v>
      </c>
      <c r="C53" s="331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31"/>
      <c r="E53" s="331"/>
      <c r="F53" s="331"/>
      <c r="G53" s="331"/>
      <c r="H53" s="331"/>
    </row>
    <row r="54" spans="1:8" ht="15" customHeight="1" x14ac:dyDescent="0.2">
      <c r="A54" s="383"/>
      <c r="B54" s="330"/>
      <c r="C54" s="332" t="s">
        <v>6</v>
      </c>
      <c r="D54" s="332"/>
      <c r="E54" s="332"/>
      <c r="F54" s="332"/>
      <c r="G54" s="332"/>
      <c r="H54" s="332"/>
    </row>
    <row r="55" spans="1:8" ht="30.75" customHeight="1" x14ac:dyDescent="0.2">
      <c r="A55" s="383"/>
      <c r="B55" s="330"/>
      <c r="C55" s="1" t="s">
        <v>173</v>
      </c>
      <c r="D55" s="173" t="s">
        <v>10</v>
      </c>
      <c r="E55" s="173" t="s">
        <v>258</v>
      </c>
      <c r="F55" s="70"/>
      <c r="G55" s="70">
        <f>'Додаток 1 2025-2027'!H17</f>
        <v>298.5</v>
      </c>
      <c r="H55" s="71"/>
    </row>
    <row r="56" spans="1:8" ht="15" customHeight="1" x14ac:dyDescent="0.2">
      <c r="A56" s="383"/>
      <c r="B56" s="330"/>
      <c r="C56" s="332" t="s">
        <v>7</v>
      </c>
      <c r="D56" s="332"/>
      <c r="E56" s="332"/>
      <c r="F56" s="332"/>
      <c r="G56" s="332"/>
      <c r="H56" s="332"/>
    </row>
    <row r="57" spans="1:8" ht="15" customHeight="1" x14ac:dyDescent="0.2">
      <c r="A57" s="383"/>
      <c r="B57" s="330"/>
      <c r="C57" s="1" t="s">
        <v>120</v>
      </c>
      <c r="D57" s="173" t="s">
        <v>114</v>
      </c>
      <c r="E57" s="173" t="s">
        <v>122</v>
      </c>
      <c r="F57" s="70"/>
      <c r="G57" s="70">
        <v>3.1E-2</v>
      </c>
      <c r="H57" s="71"/>
    </row>
    <row r="58" spans="1:8" ht="15" customHeight="1" x14ac:dyDescent="0.2">
      <c r="A58" s="383"/>
      <c r="B58" s="330"/>
      <c r="C58" s="332" t="s">
        <v>8</v>
      </c>
      <c r="D58" s="332"/>
      <c r="E58" s="332"/>
      <c r="F58" s="332"/>
      <c r="G58" s="332"/>
      <c r="H58" s="332"/>
    </row>
    <row r="59" spans="1:8" ht="15" customHeight="1" x14ac:dyDescent="0.2">
      <c r="A59" s="383"/>
      <c r="B59" s="330"/>
      <c r="C59" s="1" t="s">
        <v>121</v>
      </c>
      <c r="D59" s="173" t="s">
        <v>18</v>
      </c>
      <c r="E59" s="173" t="s">
        <v>255</v>
      </c>
      <c r="F59" s="51"/>
      <c r="G59" s="51">
        <f>G55/G57</f>
        <v>9629.032258064517</v>
      </c>
      <c r="H59" s="71"/>
    </row>
    <row r="60" spans="1:8" ht="15" customHeight="1" x14ac:dyDescent="0.2">
      <c r="A60" s="383"/>
      <c r="B60" s="330"/>
      <c r="C60" s="332" t="s">
        <v>9</v>
      </c>
      <c r="D60" s="332"/>
      <c r="E60" s="332"/>
      <c r="F60" s="332"/>
      <c r="G60" s="332"/>
      <c r="H60" s="332"/>
    </row>
    <row r="61" spans="1:8" ht="15" customHeight="1" x14ac:dyDescent="0.2">
      <c r="A61" s="383"/>
      <c r="B61" s="330"/>
      <c r="C61" s="66" t="s">
        <v>49</v>
      </c>
      <c r="D61" s="173" t="s">
        <v>20</v>
      </c>
      <c r="E61" s="173" t="s">
        <v>19</v>
      </c>
      <c r="F61" s="173"/>
      <c r="G61" s="173">
        <v>100</v>
      </c>
      <c r="H61" s="173"/>
    </row>
    <row r="62" spans="1:8" ht="27" customHeight="1" x14ac:dyDescent="0.2">
      <c r="A62" s="383" t="s">
        <v>73</v>
      </c>
      <c r="B62" s="378" t="s">
        <v>66</v>
      </c>
      <c r="C62" s="389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90"/>
      <c r="E62" s="390"/>
      <c r="F62" s="390"/>
      <c r="G62" s="390"/>
      <c r="H62" s="390"/>
    </row>
    <row r="63" spans="1:8" ht="15" customHeight="1" x14ac:dyDescent="0.2">
      <c r="A63" s="383"/>
      <c r="B63" s="378"/>
      <c r="C63" s="342" t="s">
        <v>6</v>
      </c>
      <c r="D63" s="343"/>
      <c r="E63" s="343"/>
      <c r="F63" s="343"/>
      <c r="G63" s="343"/>
      <c r="H63" s="344"/>
    </row>
    <row r="64" spans="1:8" ht="27.6" customHeight="1" x14ac:dyDescent="0.2">
      <c r="A64" s="383"/>
      <c r="B64" s="378"/>
      <c r="C64" s="1" t="s">
        <v>158</v>
      </c>
      <c r="D64" s="173" t="s">
        <v>252</v>
      </c>
      <c r="E64" s="173" t="s">
        <v>258</v>
      </c>
      <c r="F64" s="70">
        <f>'Додаток 1 2025-2027'!G18</f>
        <v>385.28</v>
      </c>
      <c r="G64" s="70"/>
      <c r="H64" s="71"/>
    </row>
    <row r="65" spans="1:8" ht="15" customHeight="1" x14ac:dyDescent="0.2">
      <c r="A65" s="383"/>
      <c r="B65" s="378"/>
      <c r="C65" s="400" t="s">
        <v>7</v>
      </c>
      <c r="D65" s="401"/>
      <c r="E65" s="401"/>
      <c r="F65" s="401"/>
      <c r="G65" s="401"/>
      <c r="H65" s="402"/>
    </row>
    <row r="66" spans="1:8" ht="30.75" customHeight="1" x14ac:dyDescent="0.2">
      <c r="A66" s="383"/>
      <c r="B66" s="378"/>
      <c r="C66" s="1" t="s">
        <v>253</v>
      </c>
      <c r="D66" s="173" t="s">
        <v>18</v>
      </c>
      <c r="E66" s="173" t="s">
        <v>11</v>
      </c>
      <c r="F66" s="57">
        <v>1</v>
      </c>
      <c r="G66" s="6"/>
      <c r="H66" s="6"/>
    </row>
    <row r="67" spans="1:8" ht="15" customHeight="1" x14ac:dyDescent="0.2">
      <c r="A67" s="383"/>
      <c r="B67" s="378"/>
      <c r="C67" s="400" t="s">
        <v>8</v>
      </c>
      <c r="D67" s="401"/>
      <c r="E67" s="401"/>
      <c r="F67" s="401"/>
      <c r="G67" s="401"/>
      <c r="H67" s="402"/>
    </row>
    <row r="68" spans="1:8" ht="29.25" customHeight="1" x14ac:dyDescent="0.2">
      <c r="A68" s="383"/>
      <c r="B68" s="378"/>
      <c r="C68" s="1" t="s">
        <v>254</v>
      </c>
      <c r="D68" s="173" t="s">
        <v>18</v>
      </c>
      <c r="E68" s="173" t="s">
        <v>273</v>
      </c>
      <c r="F68" s="51">
        <f>F64/F66</f>
        <v>385.28</v>
      </c>
      <c r="G68" s="71"/>
      <c r="H68" s="71"/>
    </row>
    <row r="69" spans="1:8" ht="15" customHeight="1" x14ac:dyDescent="0.2">
      <c r="A69" s="383"/>
      <c r="B69" s="378"/>
      <c r="C69" s="403" t="s">
        <v>9</v>
      </c>
      <c r="D69" s="403"/>
      <c r="E69" s="403"/>
      <c r="F69" s="403"/>
      <c r="G69" s="403"/>
      <c r="H69" s="403"/>
    </row>
    <row r="70" spans="1:8" ht="21.6" customHeight="1" x14ac:dyDescent="0.2">
      <c r="A70" s="383"/>
      <c r="B70" s="378"/>
      <c r="C70" s="66" t="s">
        <v>172</v>
      </c>
      <c r="D70" s="173" t="s">
        <v>20</v>
      </c>
      <c r="E70" s="173" t="s">
        <v>19</v>
      </c>
      <c r="F70" s="173">
        <v>100</v>
      </c>
      <c r="G70" s="173"/>
      <c r="H70" s="173"/>
    </row>
    <row r="71" spans="1:8" ht="29.25" customHeight="1" x14ac:dyDescent="0.2">
      <c r="A71" s="383" t="s">
        <v>74</v>
      </c>
      <c r="B71" s="330" t="s">
        <v>162</v>
      </c>
      <c r="C71" s="389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404"/>
      <c r="E71" s="404"/>
      <c r="F71" s="404"/>
      <c r="G71" s="404"/>
      <c r="H71" s="405"/>
    </row>
    <row r="72" spans="1:8" ht="15" customHeight="1" x14ac:dyDescent="0.2">
      <c r="A72" s="383"/>
      <c r="B72" s="330"/>
      <c r="C72" s="332" t="s">
        <v>6</v>
      </c>
      <c r="D72" s="332"/>
      <c r="E72" s="332"/>
      <c r="F72" s="332"/>
      <c r="G72" s="332"/>
      <c r="H72" s="332"/>
    </row>
    <row r="73" spans="1:8" ht="30.75" customHeight="1" x14ac:dyDescent="0.2">
      <c r="A73" s="383"/>
      <c r="B73" s="330"/>
      <c r="C73" s="1" t="s">
        <v>167</v>
      </c>
      <c r="D73" s="173" t="s">
        <v>252</v>
      </c>
      <c r="E73" s="173" t="s">
        <v>258</v>
      </c>
      <c r="F73" s="70"/>
      <c r="G73" s="70">
        <f>'Додаток 1 2025-2027'!H19</f>
        <v>99.233999999999995</v>
      </c>
      <c r="H73" s="71"/>
    </row>
    <row r="74" spans="1:8" ht="15" customHeight="1" x14ac:dyDescent="0.2">
      <c r="A74" s="383"/>
      <c r="B74" s="330"/>
      <c r="C74" s="332" t="s">
        <v>7</v>
      </c>
      <c r="D74" s="332"/>
      <c r="E74" s="332"/>
      <c r="F74" s="332"/>
      <c r="G74" s="332"/>
      <c r="H74" s="332"/>
    </row>
    <row r="75" spans="1:8" ht="30" customHeight="1" x14ac:dyDescent="0.2">
      <c r="A75" s="383"/>
      <c r="B75" s="330"/>
      <c r="C75" s="1" t="s">
        <v>171</v>
      </c>
      <c r="D75" s="173" t="s">
        <v>18</v>
      </c>
      <c r="E75" s="173" t="s">
        <v>11</v>
      </c>
      <c r="F75" s="57"/>
      <c r="G75" s="57">
        <v>1</v>
      </c>
      <c r="H75" s="6"/>
    </row>
    <row r="76" spans="1:8" ht="15" customHeight="1" x14ac:dyDescent="0.2">
      <c r="A76" s="383"/>
      <c r="B76" s="330"/>
      <c r="C76" s="332" t="s">
        <v>8</v>
      </c>
      <c r="D76" s="332"/>
      <c r="E76" s="332"/>
      <c r="F76" s="332"/>
      <c r="G76" s="332"/>
      <c r="H76" s="332"/>
    </row>
    <row r="77" spans="1:8" ht="27" customHeight="1" x14ac:dyDescent="0.2">
      <c r="A77" s="383"/>
      <c r="B77" s="330"/>
      <c r="C77" s="1" t="s">
        <v>168</v>
      </c>
      <c r="D77" s="173" t="s">
        <v>18</v>
      </c>
      <c r="E77" s="173" t="s">
        <v>257</v>
      </c>
      <c r="F77" s="70"/>
      <c r="G77" s="70">
        <f>G73/G75</f>
        <v>99.233999999999995</v>
      </c>
      <c r="H77" s="71"/>
    </row>
    <row r="78" spans="1:8" ht="15" customHeight="1" x14ac:dyDescent="0.2">
      <c r="A78" s="383"/>
      <c r="B78" s="330"/>
      <c r="C78" s="332" t="s">
        <v>9</v>
      </c>
      <c r="D78" s="332"/>
      <c r="E78" s="332"/>
      <c r="F78" s="332"/>
      <c r="G78" s="332"/>
      <c r="H78" s="332"/>
    </row>
    <row r="79" spans="1:8" ht="15" customHeight="1" x14ac:dyDescent="0.2">
      <c r="A79" s="383"/>
      <c r="B79" s="330"/>
      <c r="C79" s="66" t="s">
        <v>172</v>
      </c>
      <c r="D79" s="173" t="s">
        <v>20</v>
      </c>
      <c r="E79" s="173" t="s">
        <v>19</v>
      </c>
      <c r="F79" s="173"/>
      <c r="G79" s="173">
        <v>100</v>
      </c>
      <c r="H79" s="173"/>
    </row>
    <row r="80" spans="1:8" ht="28.15" customHeight="1" x14ac:dyDescent="0.2">
      <c r="A80" s="383" t="s">
        <v>75</v>
      </c>
      <c r="B80" s="330" t="s">
        <v>162</v>
      </c>
      <c r="C80" s="361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62"/>
      <c r="E80" s="362"/>
      <c r="F80" s="362"/>
      <c r="G80" s="362"/>
      <c r="H80" s="363"/>
    </row>
    <row r="81" spans="1:8" ht="15" customHeight="1" x14ac:dyDescent="0.2">
      <c r="A81" s="383"/>
      <c r="B81" s="330"/>
      <c r="C81" s="332" t="s">
        <v>6</v>
      </c>
      <c r="D81" s="332"/>
      <c r="E81" s="332"/>
      <c r="F81" s="332"/>
      <c r="G81" s="332"/>
      <c r="H81" s="332"/>
    </row>
    <row r="82" spans="1:8" ht="30.75" customHeight="1" x14ac:dyDescent="0.2">
      <c r="A82" s="383"/>
      <c r="B82" s="330"/>
      <c r="C82" s="1" t="s">
        <v>167</v>
      </c>
      <c r="D82" s="173" t="s">
        <v>252</v>
      </c>
      <c r="E82" s="173" t="s">
        <v>258</v>
      </c>
      <c r="F82" s="70">
        <f>'Додаток 1 2025-2027'!G20</f>
        <v>26.75</v>
      </c>
      <c r="G82" s="70"/>
      <c r="H82" s="71"/>
    </row>
    <row r="83" spans="1:8" ht="15" customHeight="1" x14ac:dyDescent="0.2">
      <c r="A83" s="383"/>
      <c r="B83" s="330"/>
      <c r="C83" s="332" t="s">
        <v>7</v>
      </c>
      <c r="D83" s="332"/>
      <c r="E83" s="332"/>
      <c r="F83" s="332"/>
      <c r="G83" s="332"/>
      <c r="H83" s="332"/>
    </row>
    <row r="84" spans="1:8" ht="28.5" customHeight="1" x14ac:dyDescent="0.2">
      <c r="A84" s="383"/>
      <c r="B84" s="330"/>
      <c r="C84" s="1" t="s">
        <v>171</v>
      </c>
      <c r="D84" s="173" t="s">
        <v>18</v>
      </c>
      <c r="E84" s="173" t="s">
        <v>11</v>
      </c>
      <c r="F84" s="57">
        <v>1</v>
      </c>
      <c r="G84" s="6"/>
      <c r="H84" s="6"/>
    </row>
    <row r="85" spans="1:8" ht="15" customHeight="1" x14ac:dyDescent="0.2">
      <c r="A85" s="383"/>
      <c r="B85" s="330"/>
      <c r="C85" s="332" t="s">
        <v>8</v>
      </c>
      <c r="D85" s="332"/>
      <c r="E85" s="332"/>
      <c r="F85" s="332"/>
      <c r="G85" s="332"/>
      <c r="H85" s="332"/>
    </row>
    <row r="86" spans="1:8" ht="30" customHeight="1" x14ac:dyDescent="0.2">
      <c r="A86" s="383"/>
      <c r="B86" s="330"/>
      <c r="C86" s="1" t="s">
        <v>168</v>
      </c>
      <c r="D86" s="173" t="s">
        <v>18</v>
      </c>
      <c r="E86" s="173" t="s">
        <v>257</v>
      </c>
      <c r="F86" s="70">
        <f>F82/F84</f>
        <v>26.75</v>
      </c>
      <c r="G86" s="71"/>
      <c r="H86" s="71"/>
    </row>
    <row r="87" spans="1:8" ht="15" customHeight="1" x14ac:dyDescent="0.2">
      <c r="A87" s="383"/>
      <c r="B87" s="330"/>
      <c r="C87" s="332" t="s">
        <v>9</v>
      </c>
      <c r="D87" s="332"/>
      <c r="E87" s="332"/>
      <c r="F87" s="332"/>
      <c r="G87" s="332"/>
      <c r="H87" s="332"/>
    </row>
    <row r="88" spans="1:8" ht="15" customHeight="1" x14ac:dyDescent="0.2">
      <c r="A88" s="383"/>
      <c r="B88" s="330"/>
      <c r="C88" s="66" t="s">
        <v>172</v>
      </c>
      <c r="D88" s="173" t="s">
        <v>20</v>
      </c>
      <c r="E88" s="173" t="s">
        <v>19</v>
      </c>
      <c r="F88" s="173">
        <v>100</v>
      </c>
      <c r="G88" s="173"/>
      <c r="H88" s="173"/>
    </row>
    <row r="89" spans="1:8" ht="30" customHeight="1" x14ac:dyDescent="0.2">
      <c r="A89" s="383" t="s">
        <v>76</v>
      </c>
      <c r="B89" s="330" t="s">
        <v>162</v>
      </c>
      <c r="C89" s="331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31"/>
      <c r="E89" s="331"/>
      <c r="F89" s="331"/>
      <c r="G89" s="331"/>
      <c r="H89" s="331"/>
    </row>
    <row r="90" spans="1:8" ht="15" customHeight="1" x14ac:dyDescent="0.2">
      <c r="A90" s="383"/>
      <c r="B90" s="330"/>
      <c r="C90" s="332" t="s">
        <v>6</v>
      </c>
      <c r="D90" s="332"/>
      <c r="E90" s="332"/>
      <c r="F90" s="332"/>
      <c r="G90" s="332"/>
      <c r="H90" s="332"/>
    </row>
    <row r="91" spans="1:8" ht="26.25" customHeight="1" x14ac:dyDescent="0.2">
      <c r="A91" s="383"/>
      <c r="B91" s="330"/>
      <c r="C91" s="1" t="s">
        <v>167</v>
      </c>
      <c r="D91" s="173" t="s">
        <v>252</v>
      </c>
      <c r="E91" s="173" t="s">
        <v>258</v>
      </c>
      <c r="F91" s="70"/>
      <c r="G91" s="70">
        <f>'Додаток 1 2025-2027'!H21</f>
        <v>99.68</v>
      </c>
      <c r="H91" s="71"/>
    </row>
    <row r="92" spans="1:8" ht="15" customHeight="1" x14ac:dyDescent="0.2">
      <c r="A92" s="383"/>
      <c r="B92" s="330"/>
      <c r="C92" s="332" t="s">
        <v>7</v>
      </c>
      <c r="D92" s="332"/>
      <c r="E92" s="332"/>
      <c r="F92" s="332"/>
      <c r="G92" s="332"/>
      <c r="H92" s="332"/>
    </row>
    <row r="93" spans="1:8" ht="28.5" customHeight="1" x14ac:dyDescent="0.2">
      <c r="A93" s="383"/>
      <c r="B93" s="330"/>
      <c r="C93" s="1" t="s">
        <v>171</v>
      </c>
      <c r="D93" s="173" t="s">
        <v>18</v>
      </c>
      <c r="E93" s="173" t="s">
        <v>11</v>
      </c>
      <c r="F93" s="57"/>
      <c r="G93" s="57">
        <v>1</v>
      </c>
      <c r="H93" s="6"/>
    </row>
    <row r="94" spans="1:8" ht="15" customHeight="1" x14ac:dyDescent="0.2">
      <c r="A94" s="383"/>
      <c r="B94" s="330"/>
      <c r="C94" s="332" t="s">
        <v>8</v>
      </c>
      <c r="D94" s="332"/>
      <c r="E94" s="332"/>
      <c r="F94" s="332"/>
      <c r="G94" s="332"/>
      <c r="H94" s="332"/>
    </row>
    <row r="95" spans="1:8" ht="27.6" customHeight="1" x14ac:dyDescent="0.2">
      <c r="A95" s="383"/>
      <c r="B95" s="330"/>
      <c r="C95" s="1" t="s">
        <v>168</v>
      </c>
      <c r="D95" s="173" t="s">
        <v>18</v>
      </c>
      <c r="E95" s="173" t="s">
        <v>257</v>
      </c>
      <c r="F95" s="51"/>
      <c r="G95" s="70">
        <f>G91/G93</f>
        <v>99.68</v>
      </c>
      <c r="H95" s="71"/>
    </row>
    <row r="96" spans="1:8" ht="15" customHeight="1" x14ac:dyDescent="0.2">
      <c r="A96" s="383"/>
      <c r="B96" s="330"/>
      <c r="C96" s="332" t="s">
        <v>9</v>
      </c>
      <c r="D96" s="332"/>
      <c r="E96" s="332"/>
      <c r="F96" s="332"/>
      <c r="G96" s="332"/>
      <c r="H96" s="332"/>
    </row>
    <row r="97" spans="1:8" ht="20.25" customHeight="1" x14ac:dyDescent="0.2">
      <c r="A97" s="383"/>
      <c r="B97" s="330"/>
      <c r="C97" s="66" t="s">
        <v>172</v>
      </c>
      <c r="D97" s="173" t="s">
        <v>20</v>
      </c>
      <c r="E97" s="173" t="s">
        <v>19</v>
      </c>
      <c r="F97" s="173"/>
      <c r="G97" s="173">
        <v>100</v>
      </c>
      <c r="H97" s="173"/>
    </row>
    <row r="98" spans="1:8" ht="28.5" customHeight="1" x14ac:dyDescent="0.2">
      <c r="A98" s="383" t="s">
        <v>77</v>
      </c>
      <c r="B98" s="330" t="s">
        <v>162</v>
      </c>
      <c r="C98" s="331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31"/>
      <c r="E98" s="331"/>
      <c r="F98" s="331"/>
      <c r="G98" s="331"/>
      <c r="H98" s="331"/>
    </row>
    <row r="99" spans="1:8" ht="15" customHeight="1" x14ac:dyDescent="0.2">
      <c r="A99" s="383"/>
      <c r="B99" s="330"/>
      <c r="C99" s="332" t="s">
        <v>6</v>
      </c>
      <c r="D99" s="332"/>
      <c r="E99" s="332"/>
      <c r="F99" s="332"/>
      <c r="G99" s="332"/>
      <c r="H99" s="332"/>
    </row>
    <row r="100" spans="1:8" ht="30.75" customHeight="1" x14ac:dyDescent="0.2">
      <c r="A100" s="383"/>
      <c r="B100" s="330"/>
      <c r="C100" s="1" t="s">
        <v>167</v>
      </c>
      <c r="D100" s="173" t="s">
        <v>252</v>
      </c>
      <c r="E100" s="173" t="s">
        <v>258</v>
      </c>
      <c r="F100" s="70">
        <f>'Додаток 1 2025-2027'!G22</f>
        <v>27.876000000000001</v>
      </c>
      <c r="G100" s="70"/>
      <c r="H100" s="71"/>
    </row>
    <row r="101" spans="1:8" ht="15" customHeight="1" x14ac:dyDescent="0.2">
      <c r="A101" s="383"/>
      <c r="B101" s="330"/>
      <c r="C101" s="332" t="s">
        <v>7</v>
      </c>
      <c r="D101" s="332"/>
      <c r="E101" s="332"/>
      <c r="F101" s="332"/>
      <c r="G101" s="332"/>
      <c r="H101" s="332"/>
    </row>
    <row r="102" spans="1:8" ht="27.6" customHeight="1" x14ac:dyDescent="0.2">
      <c r="A102" s="383"/>
      <c r="B102" s="330"/>
      <c r="C102" s="1" t="s">
        <v>171</v>
      </c>
      <c r="D102" s="173" t="s">
        <v>18</v>
      </c>
      <c r="E102" s="173" t="s">
        <v>11</v>
      </c>
      <c r="F102" s="57">
        <v>1</v>
      </c>
      <c r="G102" s="6"/>
      <c r="H102" s="6"/>
    </row>
    <row r="103" spans="1:8" ht="15" customHeight="1" x14ac:dyDescent="0.2">
      <c r="A103" s="383"/>
      <c r="B103" s="330"/>
      <c r="C103" s="332" t="s">
        <v>8</v>
      </c>
      <c r="D103" s="332"/>
      <c r="E103" s="332"/>
      <c r="F103" s="332"/>
      <c r="G103" s="332"/>
      <c r="H103" s="332"/>
    </row>
    <row r="104" spans="1:8" ht="28.15" customHeight="1" x14ac:dyDescent="0.2">
      <c r="A104" s="383"/>
      <c r="B104" s="330"/>
      <c r="C104" s="1" t="s">
        <v>168</v>
      </c>
      <c r="D104" s="173" t="s">
        <v>18</v>
      </c>
      <c r="E104" s="173" t="s">
        <v>257</v>
      </c>
      <c r="F104" s="70">
        <f>F100/F102</f>
        <v>27.876000000000001</v>
      </c>
      <c r="G104" s="71"/>
      <c r="H104" s="71"/>
    </row>
    <row r="105" spans="1:8" ht="15" customHeight="1" x14ac:dyDescent="0.2">
      <c r="A105" s="383"/>
      <c r="B105" s="330"/>
      <c r="C105" s="332" t="s">
        <v>9</v>
      </c>
      <c r="D105" s="332"/>
      <c r="E105" s="332"/>
      <c r="F105" s="332"/>
      <c r="G105" s="332"/>
      <c r="H105" s="332"/>
    </row>
    <row r="106" spans="1:8" ht="15" customHeight="1" x14ac:dyDescent="0.2">
      <c r="A106" s="383"/>
      <c r="B106" s="330"/>
      <c r="C106" s="66" t="s">
        <v>172</v>
      </c>
      <c r="D106" s="173" t="s">
        <v>20</v>
      </c>
      <c r="E106" s="173" t="s">
        <v>19</v>
      </c>
      <c r="F106" s="173">
        <v>100</v>
      </c>
      <c r="G106" s="173"/>
      <c r="H106" s="173"/>
    </row>
    <row r="107" spans="1:8" ht="30.75" customHeight="1" x14ac:dyDescent="0.2">
      <c r="A107" s="383" t="s">
        <v>78</v>
      </c>
      <c r="B107" s="336" t="s">
        <v>44</v>
      </c>
      <c r="C107" s="331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31"/>
      <c r="E107" s="331"/>
      <c r="F107" s="331"/>
      <c r="G107" s="331"/>
      <c r="H107" s="331"/>
    </row>
    <row r="108" spans="1:8" ht="15" customHeight="1" x14ac:dyDescent="0.2">
      <c r="A108" s="383"/>
      <c r="B108" s="337"/>
      <c r="C108" s="353" t="s">
        <v>6</v>
      </c>
      <c r="D108" s="353"/>
      <c r="E108" s="353"/>
      <c r="F108" s="353"/>
      <c r="G108" s="353"/>
      <c r="H108" s="353"/>
    </row>
    <row r="109" spans="1:8" ht="30.75" customHeight="1" x14ac:dyDescent="0.2">
      <c r="A109" s="383"/>
      <c r="B109" s="337"/>
      <c r="C109" s="66" t="s">
        <v>342</v>
      </c>
      <c r="D109" s="169" t="s">
        <v>10</v>
      </c>
      <c r="E109" s="169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83"/>
      <c r="B110" s="337"/>
      <c r="C110" s="353" t="s">
        <v>7</v>
      </c>
      <c r="D110" s="353"/>
      <c r="E110" s="353"/>
      <c r="F110" s="353"/>
      <c r="G110" s="353"/>
      <c r="H110" s="353"/>
    </row>
    <row r="111" spans="1:8" ht="15" customHeight="1" x14ac:dyDescent="0.2">
      <c r="A111" s="383"/>
      <c r="B111" s="337"/>
      <c r="C111" s="85" t="s">
        <v>259</v>
      </c>
      <c r="D111" s="169" t="s">
        <v>10</v>
      </c>
      <c r="E111" s="169" t="s">
        <v>11</v>
      </c>
      <c r="F111" s="189"/>
      <c r="G111" s="102">
        <v>1</v>
      </c>
      <c r="H111" s="73"/>
    </row>
    <row r="112" spans="1:8" ht="15" customHeight="1" x14ac:dyDescent="0.2">
      <c r="A112" s="383"/>
      <c r="B112" s="337"/>
      <c r="C112" s="353" t="s">
        <v>8</v>
      </c>
      <c r="D112" s="353"/>
      <c r="E112" s="353"/>
      <c r="F112" s="353"/>
      <c r="G112" s="353"/>
      <c r="H112" s="353"/>
    </row>
    <row r="113" spans="1:10" ht="15" customHeight="1" x14ac:dyDescent="0.2">
      <c r="A113" s="383"/>
      <c r="B113" s="337"/>
      <c r="C113" s="85" t="s">
        <v>260</v>
      </c>
      <c r="D113" s="171" t="s">
        <v>18</v>
      </c>
      <c r="E113" s="169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83"/>
      <c r="B114" s="337"/>
      <c r="C114" s="351" t="s">
        <v>9</v>
      </c>
      <c r="D114" s="351"/>
      <c r="E114" s="351"/>
      <c r="F114" s="351"/>
      <c r="G114" s="351"/>
      <c r="H114" s="351"/>
    </row>
    <row r="115" spans="1:10" ht="15" customHeight="1" x14ac:dyDescent="0.2">
      <c r="A115" s="383"/>
      <c r="B115" s="338"/>
      <c r="C115" s="85" t="s">
        <v>261</v>
      </c>
      <c r="D115" s="171" t="s">
        <v>20</v>
      </c>
      <c r="E115" s="171" t="s">
        <v>19</v>
      </c>
      <c r="F115" s="169"/>
      <c r="G115" s="169">
        <v>100</v>
      </c>
      <c r="H115" s="169"/>
    </row>
    <row r="116" spans="1:10" ht="15" customHeight="1" x14ac:dyDescent="0.2">
      <c r="A116" s="358" t="s">
        <v>79</v>
      </c>
      <c r="B116" s="357" t="s">
        <v>143</v>
      </c>
      <c r="C116" s="331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31"/>
      <c r="E116" s="331"/>
      <c r="F116" s="331"/>
      <c r="G116" s="331"/>
      <c r="H116" s="331"/>
    </row>
    <row r="117" spans="1:10" ht="15" customHeight="1" x14ac:dyDescent="0.2">
      <c r="A117" s="359"/>
      <c r="B117" s="357"/>
      <c r="C117" s="353" t="s">
        <v>6</v>
      </c>
      <c r="D117" s="353"/>
      <c r="E117" s="353"/>
      <c r="F117" s="353"/>
      <c r="G117" s="353"/>
      <c r="H117" s="353"/>
    </row>
    <row r="118" spans="1:10" ht="15" customHeight="1" x14ac:dyDescent="0.2">
      <c r="A118" s="359"/>
      <c r="B118" s="357"/>
      <c r="C118" s="66" t="s">
        <v>343</v>
      </c>
      <c r="D118" s="169" t="s">
        <v>10</v>
      </c>
      <c r="E118" s="169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59"/>
      <c r="B119" s="357"/>
      <c r="C119" s="353" t="s">
        <v>7</v>
      </c>
      <c r="D119" s="353"/>
      <c r="E119" s="353"/>
      <c r="F119" s="353"/>
      <c r="G119" s="353"/>
      <c r="H119" s="353"/>
    </row>
    <row r="120" spans="1:10" ht="15" customHeight="1" x14ac:dyDescent="0.2">
      <c r="A120" s="359"/>
      <c r="B120" s="357"/>
      <c r="C120" s="85" t="s">
        <v>153</v>
      </c>
      <c r="D120" s="169" t="s">
        <v>114</v>
      </c>
      <c r="E120" s="169" t="s">
        <v>122</v>
      </c>
      <c r="F120" s="175"/>
      <c r="G120" s="10">
        <v>2.1589999999999998</v>
      </c>
      <c r="H120" s="10"/>
      <c r="J120" s="128">
        <v>2.1589999999999998</v>
      </c>
    </row>
    <row r="121" spans="1:10" ht="15" customHeight="1" x14ac:dyDescent="0.2">
      <c r="A121" s="359"/>
      <c r="B121" s="357"/>
      <c r="C121" s="351" t="s">
        <v>8</v>
      </c>
      <c r="D121" s="351"/>
      <c r="E121" s="351"/>
      <c r="F121" s="351"/>
      <c r="G121" s="351"/>
      <c r="H121" s="351"/>
    </row>
    <row r="122" spans="1:10" ht="15" customHeight="1" x14ac:dyDescent="0.2">
      <c r="A122" s="359"/>
      <c r="B122" s="357"/>
      <c r="C122" s="85" t="s">
        <v>154</v>
      </c>
      <c r="D122" s="169" t="s">
        <v>18</v>
      </c>
      <c r="E122" s="169" t="s">
        <v>255</v>
      </c>
      <c r="F122" s="10"/>
      <c r="G122" s="75">
        <f>G118/G120</f>
        <v>110541.67438628996</v>
      </c>
      <c r="H122" s="10"/>
    </row>
    <row r="123" spans="1:10" ht="15" customHeight="1" x14ac:dyDescent="0.2">
      <c r="A123" s="359"/>
      <c r="B123" s="357"/>
      <c r="C123" s="351" t="s">
        <v>9</v>
      </c>
      <c r="D123" s="351"/>
      <c r="E123" s="351"/>
      <c r="F123" s="351"/>
      <c r="G123" s="351"/>
      <c r="H123" s="351"/>
    </row>
    <row r="124" spans="1:10" ht="15" customHeight="1" x14ac:dyDescent="0.2">
      <c r="A124" s="360"/>
      <c r="B124" s="357"/>
      <c r="C124" s="85" t="s">
        <v>130</v>
      </c>
      <c r="D124" s="169" t="s">
        <v>20</v>
      </c>
      <c r="E124" s="172" t="s">
        <v>19</v>
      </c>
      <c r="F124" s="169"/>
      <c r="G124" s="169">
        <v>100</v>
      </c>
      <c r="H124" s="169"/>
    </row>
    <row r="125" spans="1:10" ht="15" customHeight="1" x14ac:dyDescent="0.2">
      <c r="A125" s="358" t="s">
        <v>80</v>
      </c>
      <c r="B125" s="387" t="s">
        <v>143</v>
      </c>
      <c r="C125" s="389" t="str">
        <f>'Додаток 1 2025-2027'!B25</f>
        <v>Реконструкція резервуара води № 1 м. Южного Одеської області</v>
      </c>
      <c r="D125" s="390"/>
      <c r="E125" s="390"/>
      <c r="F125" s="390"/>
      <c r="G125" s="390"/>
      <c r="H125" s="390"/>
    </row>
    <row r="126" spans="1:10" ht="15" customHeight="1" x14ac:dyDescent="0.2">
      <c r="A126" s="359"/>
      <c r="B126" s="388"/>
      <c r="C126" s="353" t="s">
        <v>6</v>
      </c>
      <c r="D126" s="353"/>
      <c r="E126" s="353"/>
      <c r="F126" s="353"/>
      <c r="G126" s="353"/>
      <c r="H126" s="353"/>
    </row>
    <row r="127" spans="1:10" ht="15" customHeight="1" x14ac:dyDescent="0.2">
      <c r="A127" s="359"/>
      <c r="B127" s="388"/>
      <c r="C127" s="66" t="s">
        <v>344</v>
      </c>
      <c r="D127" s="169" t="s">
        <v>10</v>
      </c>
      <c r="E127" s="169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59"/>
      <c r="B128" s="388"/>
      <c r="C128" s="353" t="s">
        <v>7</v>
      </c>
      <c r="D128" s="353"/>
      <c r="E128" s="353"/>
      <c r="F128" s="353"/>
      <c r="G128" s="353"/>
      <c r="H128" s="353"/>
    </row>
    <row r="129" spans="1:8" ht="15" customHeight="1" x14ac:dyDescent="0.2">
      <c r="A129" s="359"/>
      <c r="B129" s="388"/>
      <c r="C129" s="85" t="s">
        <v>191</v>
      </c>
      <c r="D129" s="169" t="s">
        <v>114</v>
      </c>
      <c r="E129" s="169" t="s">
        <v>11</v>
      </c>
      <c r="F129" s="86"/>
      <c r="G129" s="86">
        <v>1</v>
      </c>
      <c r="H129" s="86"/>
    </row>
    <row r="130" spans="1:8" ht="15" customHeight="1" x14ac:dyDescent="0.2">
      <c r="A130" s="359"/>
      <c r="B130" s="388"/>
      <c r="C130" s="351" t="s">
        <v>8</v>
      </c>
      <c r="D130" s="351"/>
      <c r="E130" s="351"/>
      <c r="F130" s="351"/>
      <c r="G130" s="351"/>
      <c r="H130" s="351"/>
    </row>
    <row r="131" spans="1:8" ht="15" customHeight="1" x14ac:dyDescent="0.2">
      <c r="A131" s="359"/>
      <c r="B131" s="388"/>
      <c r="C131" s="85" t="s">
        <v>192</v>
      </c>
      <c r="D131" s="171" t="s">
        <v>18</v>
      </c>
      <c r="E131" s="169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59"/>
      <c r="B132" s="388"/>
      <c r="C132" s="351" t="s">
        <v>9</v>
      </c>
      <c r="D132" s="351"/>
      <c r="E132" s="351"/>
      <c r="F132" s="351"/>
      <c r="G132" s="351"/>
      <c r="H132" s="351"/>
    </row>
    <row r="133" spans="1:8" ht="15" customHeight="1" x14ac:dyDescent="0.2">
      <c r="A133" s="360"/>
      <c r="B133" s="388"/>
      <c r="C133" s="85" t="s">
        <v>130</v>
      </c>
      <c r="D133" s="171" t="s">
        <v>20</v>
      </c>
      <c r="E133" s="171" t="s">
        <v>19</v>
      </c>
      <c r="F133" s="169"/>
      <c r="G133" s="264">
        <v>100</v>
      </c>
      <c r="H133" s="169"/>
    </row>
    <row r="134" spans="1:8" ht="29.25" customHeight="1" x14ac:dyDescent="0.2">
      <c r="A134" s="358" t="s">
        <v>81</v>
      </c>
      <c r="B134" s="378" t="s">
        <v>144</v>
      </c>
      <c r="C134" s="331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31"/>
      <c r="E134" s="331"/>
      <c r="F134" s="331"/>
      <c r="G134" s="331"/>
      <c r="H134" s="331"/>
    </row>
    <row r="135" spans="1:8" ht="15" customHeight="1" x14ac:dyDescent="0.2">
      <c r="A135" s="359"/>
      <c r="B135" s="378"/>
      <c r="C135" s="332" t="s">
        <v>6</v>
      </c>
      <c r="D135" s="332"/>
      <c r="E135" s="332"/>
      <c r="F135" s="332"/>
      <c r="G135" s="332"/>
      <c r="H135" s="332"/>
    </row>
    <row r="136" spans="1:8" ht="27.75" customHeight="1" x14ac:dyDescent="0.2">
      <c r="A136" s="359"/>
      <c r="B136" s="378"/>
      <c r="C136" s="85" t="s">
        <v>345</v>
      </c>
      <c r="D136" s="169" t="s">
        <v>31</v>
      </c>
      <c r="E136" s="169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59"/>
      <c r="B137" s="378"/>
      <c r="C137" s="351" t="s">
        <v>7</v>
      </c>
      <c r="D137" s="351"/>
      <c r="E137" s="351"/>
      <c r="F137" s="351"/>
      <c r="G137" s="351"/>
      <c r="H137" s="351"/>
    </row>
    <row r="138" spans="1:8" ht="16.899999999999999" customHeight="1" x14ac:dyDescent="0.2">
      <c r="A138" s="359"/>
      <c r="B138" s="378"/>
      <c r="C138" s="85" t="s">
        <v>288</v>
      </c>
      <c r="D138" s="169" t="s">
        <v>18</v>
      </c>
      <c r="E138" s="169" t="s">
        <v>11</v>
      </c>
      <c r="F138" s="86"/>
      <c r="G138" s="86"/>
      <c r="H138" s="86">
        <v>1</v>
      </c>
    </row>
    <row r="139" spans="1:8" ht="15" customHeight="1" x14ac:dyDescent="0.2">
      <c r="A139" s="359"/>
      <c r="B139" s="378"/>
      <c r="C139" s="351" t="s">
        <v>8</v>
      </c>
      <c r="D139" s="351"/>
      <c r="E139" s="351"/>
      <c r="F139" s="351"/>
      <c r="G139" s="351"/>
      <c r="H139" s="351"/>
    </row>
    <row r="140" spans="1:8" ht="26.45" customHeight="1" x14ac:dyDescent="0.2">
      <c r="A140" s="359"/>
      <c r="B140" s="378"/>
      <c r="C140" s="85" t="s">
        <v>317</v>
      </c>
      <c r="D140" s="169" t="s">
        <v>18</v>
      </c>
      <c r="E140" s="169" t="s">
        <v>572</v>
      </c>
      <c r="F140" s="10"/>
      <c r="G140" s="10"/>
      <c r="H140" s="10">
        <f>H136/H138</f>
        <v>249.982</v>
      </c>
    </row>
    <row r="141" spans="1:8" ht="15" customHeight="1" x14ac:dyDescent="0.2">
      <c r="A141" s="359"/>
      <c r="B141" s="378"/>
      <c r="C141" s="351" t="s">
        <v>9</v>
      </c>
      <c r="D141" s="351"/>
      <c r="E141" s="351"/>
      <c r="F141" s="351"/>
      <c r="G141" s="351"/>
      <c r="H141" s="351"/>
    </row>
    <row r="142" spans="1:8" ht="15" customHeight="1" x14ac:dyDescent="0.2">
      <c r="A142" s="360"/>
      <c r="B142" s="378"/>
      <c r="C142" s="85" t="s">
        <v>290</v>
      </c>
      <c r="D142" s="169" t="s">
        <v>20</v>
      </c>
      <c r="E142" s="169" t="s">
        <v>19</v>
      </c>
      <c r="F142" s="169"/>
      <c r="G142" s="169"/>
      <c r="H142" s="169">
        <v>100</v>
      </c>
    </row>
    <row r="143" spans="1:8" ht="31.5" customHeight="1" x14ac:dyDescent="0.2">
      <c r="A143" s="358" t="s">
        <v>82</v>
      </c>
      <c r="B143" s="378" t="s">
        <v>44</v>
      </c>
      <c r="C143" s="331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31"/>
      <c r="E143" s="331"/>
      <c r="F143" s="331"/>
      <c r="G143" s="331"/>
      <c r="H143" s="331"/>
    </row>
    <row r="144" spans="1:8" ht="15" customHeight="1" x14ac:dyDescent="0.2">
      <c r="A144" s="359"/>
      <c r="B144" s="378"/>
      <c r="C144" s="332" t="s">
        <v>6</v>
      </c>
      <c r="D144" s="332"/>
      <c r="E144" s="332"/>
      <c r="F144" s="332"/>
      <c r="G144" s="332"/>
      <c r="H144" s="332"/>
    </row>
    <row r="145" spans="1:8" ht="27.75" customHeight="1" x14ac:dyDescent="0.2">
      <c r="A145" s="359"/>
      <c r="B145" s="378"/>
      <c r="C145" s="1" t="s">
        <v>346</v>
      </c>
      <c r="D145" s="169" t="s">
        <v>31</v>
      </c>
      <c r="E145" s="173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59"/>
      <c r="B146" s="378"/>
      <c r="C146" s="332" t="s">
        <v>7</v>
      </c>
      <c r="D146" s="332"/>
      <c r="E146" s="332"/>
      <c r="F146" s="332"/>
      <c r="G146" s="332"/>
      <c r="H146" s="332"/>
    </row>
    <row r="147" spans="1:8" ht="15" customHeight="1" x14ac:dyDescent="0.2">
      <c r="A147" s="359"/>
      <c r="B147" s="378"/>
      <c r="C147" s="85" t="s">
        <v>288</v>
      </c>
      <c r="D147" s="169" t="s">
        <v>18</v>
      </c>
      <c r="E147" s="169" t="s">
        <v>11</v>
      </c>
      <c r="F147" s="86"/>
      <c r="G147" s="86"/>
      <c r="H147" s="86">
        <v>1</v>
      </c>
    </row>
    <row r="148" spans="1:8" ht="15" customHeight="1" x14ac:dyDescent="0.2">
      <c r="A148" s="359"/>
      <c r="B148" s="378"/>
      <c r="C148" s="351" t="s">
        <v>8</v>
      </c>
      <c r="D148" s="351"/>
      <c r="E148" s="351"/>
      <c r="F148" s="351"/>
      <c r="G148" s="351"/>
      <c r="H148" s="351"/>
    </row>
    <row r="149" spans="1:8" ht="28.15" customHeight="1" x14ac:dyDescent="0.2">
      <c r="A149" s="359"/>
      <c r="B149" s="378"/>
      <c r="C149" s="85" t="s">
        <v>318</v>
      </c>
      <c r="D149" s="169" t="s">
        <v>18</v>
      </c>
      <c r="E149" s="169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59"/>
      <c r="B150" s="378"/>
      <c r="C150" s="332" t="s">
        <v>9</v>
      </c>
      <c r="D150" s="332"/>
      <c r="E150" s="332"/>
      <c r="F150" s="332"/>
      <c r="G150" s="332"/>
      <c r="H150" s="332"/>
    </row>
    <row r="151" spans="1:8" ht="15" customHeight="1" x14ac:dyDescent="0.2">
      <c r="A151" s="360"/>
      <c r="B151" s="378"/>
      <c r="C151" s="1" t="s">
        <v>290</v>
      </c>
      <c r="D151" s="173" t="s">
        <v>20</v>
      </c>
      <c r="E151" s="173" t="s">
        <v>19</v>
      </c>
      <c r="F151" s="173"/>
      <c r="G151" s="173"/>
      <c r="H151" s="173">
        <v>100</v>
      </c>
    </row>
    <row r="152" spans="1:8" ht="15" customHeight="1" x14ac:dyDescent="0.2">
      <c r="A152" s="358" t="s">
        <v>83</v>
      </c>
      <c r="B152" s="378" t="s">
        <v>194</v>
      </c>
      <c r="C152" s="331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31"/>
      <c r="E152" s="331"/>
      <c r="F152" s="331"/>
      <c r="G152" s="331"/>
      <c r="H152" s="331"/>
    </row>
    <row r="153" spans="1:8" ht="15" customHeight="1" x14ac:dyDescent="0.2">
      <c r="A153" s="359"/>
      <c r="B153" s="378"/>
      <c r="C153" s="332" t="s">
        <v>6</v>
      </c>
      <c r="D153" s="332"/>
      <c r="E153" s="332"/>
      <c r="F153" s="332"/>
      <c r="G153" s="332"/>
      <c r="H153" s="332"/>
    </row>
    <row r="154" spans="1:8" ht="21" customHeight="1" x14ac:dyDescent="0.2">
      <c r="A154" s="359"/>
      <c r="B154" s="378"/>
      <c r="C154" s="85" t="s">
        <v>347</v>
      </c>
      <c r="D154" s="169" t="s">
        <v>31</v>
      </c>
      <c r="E154" s="169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59"/>
      <c r="B155" s="378"/>
      <c r="C155" s="351" t="s">
        <v>7</v>
      </c>
      <c r="D155" s="351"/>
      <c r="E155" s="351"/>
      <c r="F155" s="351"/>
      <c r="G155" s="351"/>
      <c r="H155" s="351"/>
    </row>
    <row r="156" spans="1:8" ht="15" customHeight="1" x14ac:dyDescent="0.2">
      <c r="A156" s="359"/>
      <c r="B156" s="378"/>
      <c r="C156" s="85" t="s">
        <v>259</v>
      </c>
      <c r="D156" s="169" t="s">
        <v>18</v>
      </c>
      <c r="E156" s="169" t="s">
        <v>11</v>
      </c>
      <c r="F156" s="86"/>
      <c r="G156" s="86"/>
      <c r="H156" s="86">
        <v>1</v>
      </c>
    </row>
    <row r="157" spans="1:8" ht="15" customHeight="1" x14ac:dyDescent="0.2">
      <c r="A157" s="359"/>
      <c r="B157" s="378"/>
      <c r="C157" s="351" t="s">
        <v>8</v>
      </c>
      <c r="D157" s="351"/>
      <c r="E157" s="351"/>
      <c r="F157" s="351"/>
      <c r="G157" s="351"/>
      <c r="H157" s="351"/>
    </row>
    <row r="158" spans="1:8" ht="15" customHeight="1" x14ac:dyDescent="0.2">
      <c r="A158" s="359"/>
      <c r="B158" s="378"/>
      <c r="C158" s="85" t="s">
        <v>260</v>
      </c>
      <c r="D158" s="169" t="s">
        <v>18</v>
      </c>
      <c r="E158" s="169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59"/>
      <c r="B159" s="378"/>
      <c r="C159" s="351" t="s">
        <v>9</v>
      </c>
      <c r="D159" s="351"/>
      <c r="E159" s="351"/>
      <c r="F159" s="351"/>
      <c r="G159" s="351"/>
      <c r="H159" s="351"/>
    </row>
    <row r="160" spans="1:8" ht="15" customHeight="1" x14ac:dyDescent="0.2">
      <c r="A160" s="360"/>
      <c r="B160" s="378"/>
      <c r="C160" s="85" t="s">
        <v>261</v>
      </c>
      <c r="D160" s="169" t="s">
        <v>20</v>
      </c>
      <c r="E160" s="169" t="s">
        <v>19</v>
      </c>
      <c r="F160" s="169"/>
      <c r="G160" s="169"/>
      <c r="H160" s="169">
        <v>100</v>
      </c>
    </row>
    <row r="161" spans="1:8" ht="15" customHeight="1" x14ac:dyDescent="0.2">
      <c r="A161" s="358" t="s">
        <v>123</v>
      </c>
      <c r="B161" s="378" t="s">
        <v>194</v>
      </c>
      <c r="C161" s="331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31"/>
      <c r="E161" s="331"/>
      <c r="F161" s="331"/>
      <c r="G161" s="331"/>
      <c r="H161" s="331"/>
    </row>
    <row r="162" spans="1:8" ht="15" customHeight="1" x14ac:dyDescent="0.2">
      <c r="A162" s="359"/>
      <c r="B162" s="378"/>
      <c r="C162" s="332" t="s">
        <v>6</v>
      </c>
      <c r="D162" s="332"/>
      <c r="E162" s="332"/>
      <c r="F162" s="332"/>
      <c r="G162" s="332"/>
      <c r="H162" s="332"/>
    </row>
    <row r="163" spans="1:8" ht="18" customHeight="1" x14ac:dyDescent="0.2">
      <c r="A163" s="359"/>
      <c r="B163" s="378"/>
      <c r="C163" s="85" t="s">
        <v>347</v>
      </c>
      <c r="D163" s="169" t="s">
        <v>31</v>
      </c>
      <c r="E163" s="169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59"/>
      <c r="B164" s="378"/>
      <c r="C164" s="351" t="s">
        <v>7</v>
      </c>
      <c r="D164" s="351"/>
      <c r="E164" s="351"/>
      <c r="F164" s="351"/>
      <c r="G164" s="351"/>
      <c r="H164" s="351"/>
    </row>
    <row r="165" spans="1:8" ht="15" customHeight="1" x14ac:dyDescent="0.2">
      <c r="A165" s="359"/>
      <c r="B165" s="378"/>
      <c r="C165" s="85" t="s">
        <v>259</v>
      </c>
      <c r="D165" s="169" t="s">
        <v>18</v>
      </c>
      <c r="E165" s="169" t="s">
        <v>11</v>
      </c>
      <c r="F165" s="86"/>
      <c r="G165" s="86"/>
      <c r="H165" s="86">
        <v>1</v>
      </c>
    </row>
    <row r="166" spans="1:8" ht="15" customHeight="1" x14ac:dyDescent="0.2">
      <c r="A166" s="359"/>
      <c r="B166" s="378"/>
      <c r="C166" s="351" t="s">
        <v>8</v>
      </c>
      <c r="D166" s="351"/>
      <c r="E166" s="351"/>
      <c r="F166" s="351"/>
      <c r="G166" s="351"/>
      <c r="H166" s="351"/>
    </row>
    <row r="167" spans="1:8" ht="15" customHeight="1" x14ac:dyDescent="0.2">
      <c r="A167" s="359"/>
      <c r="B167" s="378"/>
      <c r="C167" s="85" t="s">
        <v>260</v>
      </c>
      <c r="D167" s="169" t="s">
        <v>18</v>
      </c>
      <c r="E167" s="169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59"/>
      <c r="B168" s="378"/>
      <c r="C168" s="351" t="s">
        <v>9</v>
      </c>
      <c r="D168" s="351"/>
      <c r="E168" s="351"/>
      <c r="F168" s="351"/>
      <c r="G168" s="351"/>
      <c r="H168" s="351"/>
    </row>
    <row r="169" spans="1:8" ht="15" customHeight="1" x14ac:dyDescent="0.2">
      <c r="A169" s="360"/>
      <c r="B169" s="378"/>
      <c r="C169" s="85" t="s">
        <v>261</v>
      </c>
      <c r="D169" s="169" t="s">
        <v>20</v>
      </c>
      <c r="E169" s="169" t="s">
        <v>19</v>
      </c>
      <c r="F169" s="169"/>
      <c r="G169" s="169"/>
      <c r="H169" s="169">
        <v>100</v>
      </c>
    </row>
    <row r="170" spans="1:8" ht="15" customHeight="1" x14ac:dyDescent="0.2">
      <c r="A170" s="358" t="s">
        <v>124</v>
      </c>
      <c r="B170" s="378" t="s">
        <v>194</v>
      </c>
      <c r="C170" s="331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31"/>
      <c r="E170" s="331"/>
      <c r="F170" s="331"/>
      <c r="G170" s="331"/>
      <c r="H170" s="331"/>
    </row>
    <row r="171" spans="1:8" ht="15" customHeight="1" x14ac:dyDescent="0.2">
      <c r="A171" s="359"/>
      <c r="B171" s="378"/>
      <c r="C171" s="332" t="s">
        <v>6</v>
      </c>
      <c r="D171" s="332"/>
      <c r="E171" s="332"/>
      <c r="F171" s="332"/>
      <c r="G171" s="332"/>
      <c r="H171" s="332"/>
    </row>
    <row r="172" spans="1:8" ht="18" customHeight="1" x14ac:dyDescent="0.2">
      <c r="A172" s="359"/>
      <c r="B172" s="378"/>
      <c r="C172" s="85" t="s">
        <v>347</v>
      </c>
      <c r="D172" s="169" t="s">
        <v>31</v>
      </c>
      <c r="E172" s="169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59"/>
      <c r="B173" s="378"/>
      <c r="C173" s="351" t="s">
        <v>7</v>
      </c>
      <c r="D173" s="351"/>
      <c r="E173" s="351"/>
      <c r="F173" s="351"/>
      <c r="G173" s="351"/>
      <c r="H173" s="351"/>
    </row>
    <row r="174" spans="1:8" ht="15" customHeight="1" x14ac:dyDescent="0.2">
      <c r="A174" s="359"/>
      <c r="B174" s="378"/>
      <c r="C174" s="85" t="s">
        <v>259</v>
      </c>
      <c r="D174" s="169" t="s">
        <v>18</v>
      </c>
      <c r="E174" s="169" t="s">
        <v>11</v>
      </c>
      <c r="F174" s="86"/>
      <c r="G174" s="86"/>
      <c r="H174" s="86">
        <v>1</v>
      </c>
    </row>
    <row r="175" spans="1:8" ht="15" customHeight="1" x14ac:dyDescent="0.2">
      <c r="A175" s="359"/>
      <c r="B175" s="378"/>
      <c r="C175" s="351" t="s">
        <v>8</v>
      </c>
      <c r="D175" s="351"/>
      <c r="E175" s="351"/>
      <c r="F175" s="351"/>
      <c r="G175" s="351"/>
      <c r="H175" s="351"/>
    </row>
    <row r="176" spans="1:8" ht="15" customHeight="1" x14ac:dyDescent="0.2">
      <c r="A176" s="359"/>
      <c r="B176" s="378"/>
      <c r="C176" s="85" t="s">
        <v>260</v>
      </c>
      <c r="D176" s="169" t="s">
        <v>18</v>
      </c>
      <c r="E176" s="169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59"/>
      <c r="B177" s="378"/>
      <c r="C177" s="351" t="s">
        <v>9</v>
      </c>
      <c r="D177" s="351"/>
      <c r="E177" s="351"/>
      <c r="F177" s="351"/>
      <c r="G177" s="351"/>
      <c r="H177" s="351"/>
    </row>
    <row r="178" spans="1:8" ht="15" customHeight="1" x14ac:dyDescent="0.2">
      <c r="A178" s="360"/>
      <c r="B178" s="378"/>
      <c r="C178" s="85" t="s">
        <v>261</v>
      </c>
      <c r="D178" s="169" t="s">
        <v>20</v>
      </c>
      <c r="E178" s="169" t="s">
        <v>19</v>
      </c>
      <c r="F178" s="169"/>
      <c r="G178" s="169"/>
      <c r="H178" s="169">
        <v>100</v>
      </c>
    </row>
    <row r="179" spans="1:8" ht="31.5" customHeight="1" x14ac:dyDescent="0.2">
      <c r="A179" s="384" t="s">
        <v>125</v>
      </c>
      <c r="B179" s="330" t="s">
        <v>44</v>
      </c>
      <c r="C179" s="331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31"/>
      <c r="E179" s="331"/>
      <c r="F179" s="331"/>
      <c r="G179" s="331"/>
      <c r="H179" s="331"/>
    </row>
    <row r="180" spans="1:8" ht="15" customHeight="1" x14ac:dyDescent="0.2">
      <c r="A180" s="385"/>
      <c r="B180" s="330"/>
      <c r="C180" s="353" t="s">
        <v>6</v>
      </c>
      <c r="D180" s="353"/>
      <c r="E180" s="353"/>
      <c r="F180" s="353"/>
      <c r="G180" s="353"/>
      <c r="H180" s="353"/>
    </row>
    <row r="181" spans="1:8" ht="27" customHeight="1" x14ac:dyDescent="0.2">
      <c r="A181" s="385"/>
      <c r="B181" s="330"/>
      <c r="C181" s="66" t="s">
        <v>345</v>
      </c>
      <c r="D181" s="174" t="s">
        <v>10</v>
      </c>
      <c r="E181" s="174" t="s">
        <v>258</v>
      </c>
      <c r="F181" s="178">
        <f>'Додаток 1 2025-2027'!G31</f>
        <v>0</v>
      </c>
      <c r="G181" s="178">
        <f>'Додаток 1 2025-2027'!H31</f>
        <v>0</v>
      </c>
      <c r="H181" s="178">
        <f>'Додаток 1 2025-2027'!I31</f>
        <v>238.70699999999999</v>
      </c>
    </row>
    <row r="182" spans="1:8" ht="15" customHeight="1" x14ac:dyDescent="0.2">
      <c r="A182" s="385"/>
      <c r="B182" s="330"/>
      <c r="C182" s="353" t="s">
        <v>7</v>
      </c>
      <c r="D182" s="353"/>
      <c r="E182" s="353"/>
      <c r="F182" s="353"/>
      <c r="G182" s="353"/>
      <c r="H182" s="353"/>
    </row>
    <row r="183" spans="1:8" ht="15" customHeight="1" x14ac:dyDescent="0.2">
      <c r="A183" s="385"/>
      <c r="B183" s="330"/>
      <c r="C183" s="85" t="s">
        <v>288</v>
      </c>
      <c r="D183" s="174" t="s">
        <v>10</v>
      </c>
      <c r="E183" s="169" t="s">
        <v>122</v>
      </c>
      <c r="F183" s="73"/>
      <c r="G183" s="73"/>
      <c r="H183" s="175">
        <v>1</v>
      </c>
    </row>
    <row r="184" spans="1:8" ht="15" customHeight="1" x14ac:dyDescent="0.2">
      <c r="A184" s="385"/>
      <c r="B184" s="330"/>
      <c r="C184" s="351" t="s">
        <v>8</v>
      </c>
      <c r="D184" s="351"/>
      <c r="E184" s="351"/>
      <c r="F184" s="351"/>
      <c r="G184" s="351"/>
      <c r="H184" s="351"/>
    </row>
    <row r="185" spans="1:8" ht="27.6" customHeight="1" x14ac:dyDescent="0.2">
      <c r="A185" s="385"/>
      <c r="B185" s="330"/>
      <c r="C185" s="85" t="s">
        <v>317</v>
      </c>
      <c r="D185" s="172" t="s">
        <v>18</v>
      </c>
      <c r="E185" s="172" t="s">
        <v>255</v>
      </c>
      <c r="F185" s="81"/>
      <c r="G185" s="178"/>
      <c r="H185" s="9">
        <f>H181/H183</f>
        <v>238.70699999999999</v>
      </c>
    </row>
    <row r="186" spans="1:8" ht="15" customHeight="1" x14ac:dyDescent="0.2">
      <c r="A186" s="385"/>
      <c r="B186" s="330"/>
      <c r="C186" s="351" t="s">
        <v>9</v>
      </c>
      <c r="D186" s="351"/>
      <c r="E186" s="351"/>
      <c r="F186" s="351"/>
      <c r="G186" s="351"/>
      <c r="H186" s="351"/>
    </row>
    <row r="187" spans="1:8" ht="15" customHeight="1" x14ac:dyDescent="0.2">
      <c r="A187" s="386"/>
      <c r="B187" s="330"/>
      <c r="C187" s="85" t="s">
        <v>290</v>
      </c>
      <c r="D187" s="169" t="s">
        <v>20</v>
      </c>
      <c r="E187" s="169" t="s">
        <v>19</v>
      </c>
      <c r="F187" s="169"/>
      <c r="G187" s="169"/>
      <c r="H187" s="169">
        <v>100</v>
      </c>
    </row>
    <row r="188" spans="1:8" ht="30.75" customHeight="1" x14ac:dyDescent="0.2">
      <c r="A188" s="358" t="s">
        <v>145</v>
      </c>
      <c r="B188" s="357" t="s">
        <v>44</v>
      </c>
      <c r="C188" s="331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31"/>
      <c r="E188" s="331"/>
      <c r="F188" s="331"/>
      <c r="G188" s="331"/>
      <c r="H188" s="331"/>
    </row>
    <row r="189" spans="1:8" ht="17.25" customHeight="1" x14ac:dyDescent="0.2">
      <c r="A189" s="359"/>
      <c r="B189" s="357"/>
      <c r="C189" s="353" t="s">
        <v>6</v>
      </c>
      <c r="D189" s="353"/>
      <c r="E189" s="353"/>
      <c r="F189" s="353"/>
      <c r="G189" s="353"/>
      <c r="H189" s="353"/>
    </row>
    <row r="190" spans="1:8" ht="27.75" customHeight="1" x14ac:dyDescent="0.2">
      <c r="A190" s="359"/>
      <c r="B190" s="357"/>
      <c r="C190" s="85" t="s">
        <v>345</v>
      </c>
      <c r="D190" s="169" t="s">
        <v>31</v>
      </c>
      <c r="E190" s="169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59"/>
      <c r="B191" s="357"/>
      <c r="C191" s="351" t="s">
        <v>7</v>
      </c>
      <c r="D191" s="351"/>
      <c r="E191" s="351"/>
      <c r="F191" s="351"/>
      <c r="G191" s="351"/>
      <c r="H191" s="351"/>
    </row>
    <row r="192" spans="1:8" ht="15" customHeight="1" x14ac:dyDescent="0.2">
      <c r="A192" s="359"/>
      <c r="B192" s="357"/>
      <c r="C192" s="85" t="s">
        <v>288</v>
      </c>
      <c r="D192" s="169" t="s">
        <v>18</v>
      </c>
      <c r="E192" s="169" t="s">
        <v>11</v>
      </c>
      <c r="F192" s="86"/>
      <c r="G192" s="86">
        <v>1</v>
      </c>
      <c r="H192" s="86"/>
    </row>
    <row r="193" spans="1:8" ht="15" customHeight="1" x14ac:dyDescent="0.2">
      <c r="A193" s="359"/>
      <c r="B193" s="357"/>
      <c r="C193" s="351" t="s">
        <v>8</v>
      </c>
      <c r="D193" s="351"/>
      <c r="E193" s="351"/>
      <c r="F193" s="351"/>
      <c r="G193" s="351"/>
      <c r="H193" s="351"/>
    </row>
    <row r="194" spans="1:8" ht="28.5" customHeight="1" x14ac:dyDescent="0.2">
      <c r="A194" s="359"/>
      <c r="B194" s="357"/>
      <c r="C194" s="85" t="s">
        <v>317</v>
      </c>
      <c r="D194" s="169" t="s">
        <v>18</v>
      </c>
      <c r="E194" s="169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59"/>
      <c r="B195" s="357"/>
      <c r="C195" s="351" t="s">
        <v>9</v>
      </c>
      <c r="D195" s="351"/>
      <c r="E195" s="351"/>
      <c r="F195" s="351"/>
      <c r="G195" s="351"/>
      <c r="H195" s="351"/>
    </row>
    <row r="196" spans="1:8" ht="15" customHeight="1" x14ac:dyDescent="0.2">
      <c r="A196" s="360"/>
      <c r="B196" s="357"/>
      <c r="C196" s="85" t="s">
        <v>290</v>
      </c>
      <c r="D196" s="169" t="s">
        <v>20</v>
      </c>
      <c r="E196" s="169" t="s">
        <v>19</v>
      </c>
      <c r="F196" s="169"/>
      <c r="G196" s="169">
        <v>100</v>
      </c>
      <c r="H196" s="169"/>
    </row>
    <row r="197" spans="1:8" ht="30" customHeight="1" x14ac:dyDescent="0.2">
      <c r="A197" s="358" t="s">
        <v>146</v>
      </c>
      <c r="B197" s="381" t="s">
        <v>44</v>
      </c>
      <c r="C197" s="331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31"/>
      <c r="E197" s="331"/>
      <c r="F197" s="331"/>
      <c r="G197" s="331"/>
      <c r="H197" s="331"/>
    </row>
    <row r="198" spans="1:8" ht="15" customHeight="1" x14ac:dyDescent="0.2">
      <c r="A198" s="359"/>
      <c r="B198" s="382"/>
      <c r="C198" s="332" t="s">
        <v>6</v>
      </c>
      <c r="D198" s="332"/>
      <c r="E198" s="332"/>
      <c r="F198" s="332"/>
      <c r="G198" s="332"/>
      <c r="H198" s="332"/>
    </row>
    <row r="199" spans="1:8" ht="19.149999999999999" customHeight="1" x14ac:dyDescent="0.2">
      <c r="A199" s="359"/>
      <c r="B199" s="382"/>
      <c r="C199" s="85" t="s">
        <v>347</v>
      </c>
      <c r="D199" s="169" t="s">
        <v>31</v>
      </c>
      <c r="E199" s="171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59"/>
      <c r="B200" s="382"/>
      <c r="C200" s="351" t="s">
        <v>7</v>
      </c>
      <c r="D200" s="351"/>
      <c r="E200" s="351"/>
      <c r="F200" s="351"/>
      <c r="G200" s="351"/>
      <c r="H200" s="351"/>
    </row>
    <row r="201" spans="1:8" ht="15" customHeight="1" x14ac:dyDescent="0.2">
      <c r="A201" s="359"/>
      <c r="B201" s="382"/>
      <c r="C201" s="85" t="s">
        <v>259</v>
      </c>
      <c r="D201" s="171" t="s">
        <v>18</v>
      </c>
      <c r="E201" s="169" t="s">
        <v>11</v>
      </c>
      <c r="F201" s="9"/>
      <c r="G201" s="9">
        <v>1</v>
      </c>
      <c r="H201" s="9"/>
    </row>
    <row r="202" spans="1:8" ht="15" customHeight="1" x14ac:dyDescent="0.2">
      <c r="A202" s="359"/>
      <c r="B202" s="382"/>
      <c r="C202" s="351" t="s">
        <v>8</v>
      </c>
      <c r="D202" s="351"/>
      <c r="E202" s="351"/>
      <c r="F202" s="351"/>
      <c r="G202" s="351"/>
      <c r="H202" s="351"/>
    </row>
    <row r="203" spans="1:8" ht="15" customHeight="1" x14ac:dyDescent="0.2">
      <c r="A203" s="359"/>
      <c r="B203" s="382"/>
      <c r="C203" s="85" t="s">
        <v>260</v>
      </c>
      <c r="D203" s="171" t="s">
        <v>18</v>
      </c>
      <c r="E203" s="169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59"/>
      <c r="B204" s="382"/>
      <c r="C204" s="351" t="s">
        <v>9</v>
      </c>
      <c r="D204" s="351"/>
      <c r="E204" s="351"/>
      <c r="F204" s="351"/>
      <c r="G204" s="351"/>
      <c r="H204" s="351"/>
    </row>
    <row r="205" spans="1:8" ht="15" customHeight="1" x14ac:dyDescent="0.2">
      <c r="A205" s="360"/>
      <c r="B205" s="382"/>
      <c r="C205" s="85" t="s">
        <v>209</v>
      </c>
      <c r="D205" s="171" t="s">
        <v>20</v>
      </c>
      <c r="E205" s="171" t="s">
        <v>19</v>
      </c>
      <c r="F205" s="169"/>
      <c r="G205" s="169">
        <v>100</v>
      </c>
      <c r="H205" s="169"/>
    </row>
    <row r="206" spans="1:8" ht="30" customHeight="1" x14ac:dyDescent="0.2">
      <c r="A206" s="358" t="s">
        <v>147</v>
      </c>
      <c r="B206" s="381" t="s">
        <v>44</v>
      </c>
      <c r="C206" s="331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31"/>
      <c r="E206" s="331"/>
      <c r="F206" s="331"/>
      <c r="G206" s="331"/>
      <c r="H206" s="331"/>
    </row>
    <row r="207" spans="1:8" ht="15" customHeight="1" x14ac:dyDescent="0.2">
      <c r="A207" s="359"/>
      <c r="B207" s="382"/>
      <c r="C207" s="332" t="s">
        <v>6</v>
      </c>
      <c r="D207" s="332"/>
      <c r="E207" s="332"/>
      <c r="F207" s="332"/>
      <c r="G207" s="332"/>
      <c r="H207" s="332"/>
    </row>
    <row r="208" spans="1:8" ht="29.25" customHeight="1" x14ac:dyDescent="0.2">
      <c r="A208" s="359"/>
      <c r="B208" s="382"/>
      <c r="C208" s="85" t="s">
        <v>348</v>
      </c>
      <c r="D208" s="169" t="s">
        <v>10</v>
      </c>
      <c r="E208" s="171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59"/>
      <c r="B209" s="382"/>
      <c r="C209" s="351" t="s">
        <v>7</v>
      </c>
      <c r="D209" s="351"/>
      <c r="E209" s="351"/>
      <c r="F209" s="351"/>
      <c r="G209" s="351"/>
      <c r="H209" s="351"/>
    </row>
    <row r="210" spans="1:8" ht="28.15" customHeight="1" x14ac:dyDescent="0.2">
      <c r="A210" s="359"/>
      <c r="B210" s="382"/>
      <c r="C210" s="85" t="s">
        <v>190</v>
      </c>
      <c r="D210" s="169" t="s">
        <v>114</v>
      </c>
      <c r="E210" s="169" t="s">
        <v>122</v>
      </c>
      <c r="F210" s="10"/>
      <c r="G210" s="10">
        <v>0.32200000000000001</v>
      </c>
      <c r="H210" s="175"/>
    </row>
    <row r="211" spans="1:8" ht="15" customHeight="1" x14ac:dyDescent="0.2">
      <c r="A211" s="359"/>
      <c r="B211" s="382"/>
      <c r="C211" s="351" t="s">
        <v>8</v>
      </c>
      <c r="D211" s="351"/>
      <c r="E211" s="351"/>
      <c r="F211" s="351"/>
      <c r="G211" s="351"/>
      <c r="H211" s="351"/>
    </row>
    <row r="212" spans="1:8" ht="29.25" customHeight="1" x14ac:dyDescent="0.2">
      <c r="A212" s="359"/>
      <c r="B212" s="382"/>
      <c r="C212" s="85" t="s">
        <v>558</v>
      </c>
      <c r="D212" s="171" t="s">
        <v>18</v>
      </c>
      <c r="E212" s="169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59"/>
      <c r="B213" s="382"/>
      <c r="C213" s="351" t="s">
        <v>9</v>
      </c>
      <c r="D213" s="351"/>
      <c r="E213" s="351"/>
      <c r="F213" s="351"/>
      <c r="G213" s="351"/>
      <c r="H213" s="351"/>
    </row>
    <row r="214" spans="1:8" ht="15" customHeight="1" x14ac:dyDescent="0.2">
      <c r="A214" s="360"/>
      <c r="B214" s="382"/>
      <c r="C214" s="85" t="s">
        <v>131</v>
      </c>
      <c r="D214" s="171" t="s">
        <v>20</v>
      </c>
      <c r="E214" s="171" t="s">
        <v>19</v>
      </c>
      <c r="F214" s="169"/>
      <c r="G214" s="264">
        <v>100</v>
      </c>
      <c r="H214" s="169"/>
    </row>
    <row r="215" spans="1:8" ht="31.5" customHeight="1" x14ac:dyDescent="0.2">
      <c r="A215" s="383" t="s">
        <v>148</v>
      </c>
      <c r="B215" s="330" t="s">
        <v>201</v>
      </c>
      <c r="C215" s="331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31"/>
      <c r="E215" s="331"/>
      <c r="F215" s="331"/>
      <c r="G215" s="331"/>
      <c r="H215" s="331"/>
    </row>
    <row r="216" spans="1:8" ht="15" customHeight="1" x14ac:dyDescent="0.2">
      <c r="A216" s="383"/>
      <c r="B216" s="330"/>
      <c r="C216" s="332" t="s">
        <v>6</v>
      </c>
      <c r="D216" s="332"/>
      <c r="E216" s="332"/>
      <c r="F216" s="332"/>
      <c r="G216" s="332"/>
      <c r="H216" s="332"/>
    </row>
    <row r="217" spans="1:8" ht="30.75" customHeight="1" x14ac:dyDescent="0.2">
      <c r="A217" s="383"/>
      <c r="B217" s="330"/>
      <c r="C217" s="66" t="s">
        <v>349</v>
      </c>
      <c r="D217" s="173" t="s">
        <v>18</v>
      </c>
      <c r="E217" s="170" t="s">
        <v>258</v>
      </c>
      <c r="F217" s="70">
        <f>'Додаток 1 2025-2027'!G35</f>
        <v>187.93600000000001</v>
      </c>
      <c r="G217" s="70">
        <f>'Додаток 1 2025-2027'!H35</f>
        <v>200.17699999999999</v>
      </c>
      <c r="H217" s="70"/>
    </row>
    <row r="218" spans="1:8" ht="15" customHeight="1" x14ac:dyDescent="0.2">
      <c r="A218" s="383"/>
      <c r="B218" s="330"/>
      <c r="C218" s="332" t="s">
        <v>7</v>
      </c>
      <c r="D218" s="332"/>
      <c r="E218" s="332"/>
      <c r="F218" s="332"/>
      <c r="G218" s="332"/>
      <c r="H218" s="332"/>
    </row>
    <row r="219" spans="1:8" ht="16.5" customHeight="1" x14ac:dyDescent="0.2">
      <c r="A219" s="383"/>
      <c r="B219" s="330"/>
      <c r="C219" s="66" t="s">
        <v>213</v>
      </c>
      <c r="D219" s="173" t="s">
        <v>18</v>
      </c>
      <c r="E219" s="173" t="s">
        <v>274</v>
      </c>
      <c r="F219" s="71">
        <v>24.599</v>
      </c>
      <c r="G219" s="71">
        <v>26.201000000000001</v>
      </c>
      <c r="H219" s="71"/>
    </row>
    <row r="220" spans="1:8" ht="15" customHeight="1" x14ac:dyDescent="0.2">
      <c r="A220" s="383"/>
      <c r="B220" s="330"/>
      <c r="C220" s="332" t="s">
        <v>8</v>
      </c>
      <c r="D220" s="332"/>
      <c r="E220" s="332"/>
      <c r="F220" s="332"/>
      <c r="G220" s="332"/>
      <c r="H220" s="332"/>
    </row>
    <row r="221" spans="1:8" ht="30.6" customHeight="1" x14ac:dyDescent="0.2">
      <c r="A221" s="383"/>
      <c r="B221" s="330"/>
      <c r="C221" s="66" t="s">
        <v>217</v>
      </c>
      <c r="D221" s="173" t="s">
        <v>18</v>
      </c>
      <c r="E221" s="173" t="s">
        <v>275</v>
      </c>
      <c r="F221" s="71">
        <f>F217/F219</f>
        <v>7.6399853652587506</v>
      </c>
      <c r="G221" s="71">
        <f>G217/G219</f>
        <v>7.6400519064157848</v>
      </c>
      <c r="H221" s="71"/>
    </row>
    <row r="222" spans="1:8" ht="15" customHeight="1" x14ac:dyDescent="0.2">
      <c r="A222" s="383"/>
      <c r="B222" s="330"/>
      <c r="C222" s="332" t="s">
        <v>9</v>
      </c>
      <c r="D222" s="332"/>
      <c r="E222" s="332"/>
      <c r="F222" s="332"/>
      <c r="G222" s="332"/>
      <c r="H222" s="332"/>
    </row>
    <row r="223" spans="1:8" ht="30" customHeight="1" x14ac:dyDescent="0.2">
      <c r="A223" s="383"/>
      <c r="B223" s="330"/>
      <c r="C223" s="1" t="s">
        <v>214</v>
      </c>
      <c r="D223" s="173" t="s">
        <v>20</v>
      </c>
      <c r="E223" s="173" t="s">
        <v>19</v>
      </c>
      <c r="F223" s="173">
        <v>100</v>
      </c>
      <c r="G223" s="173">
        <v>100</v>
      </c>
      <c r="H223" s="173"/>
    </row>
    <row r="224" spans="1:8" ht="29.25" customHeight="1" x14ac:dyDescent="0.2">
      <c r="A224" s="383" t="s">
        <v>149</v>
      </c>
      <c r="B224" s="330" t="s">
        <v>201</v>
      </c>
      <c r="C224" s="331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31"/>
      <c r="E224" s="331"/>
      <c r="F224" s="331"/>
      <c r="G224" s="331"/>
      <c r="H224" s="331"/>
    </row>
    <row r="225" spans="1:8" ht="15" customHeight="1" x14ac:dyDescent="0.2">
      <c r="A225" s="383"/>
      <c r="B225" s="330"/>
      <c r="C225" s="332" t="s">
        <v>6</v>
      </c>
      <c r="D225" s="332"/>
      <c r="E225" s="332"/>
      <c r="F225" s="332"/>
      <c r="G225" s="332"/>
      <c r="H225" s="332"/>
    </row>
    <row r="226" spans="1:8" ht="28.5" customHeight="1" x14ac:dyDescent="0.2">
      <c r="A226" s="383"/>
      <c r="B226" s="330"/>
      <c r="C226" s="66" t="s">
        <v>350</v>
      </c>
      <c r="D226" s="173" t="s">
        <v>18</v>
      </c>
      <c r="E226" s="170" t="s">
        <v>258</v>
      </c>
      <c r="F226" s="70">
        <f>'Додаток 1 2025-2027'!G36</f>
        <v>9343.4169999999995</v>
      </c>
      <c r="G226" s="70">
        <f>'Додаток 1 2025-2027'!H36</f>
        <v>9124.8439999999991</v>
      </c>
      <c r="H226" s="70"/>
    </row>
    <row r="227" spans="1:8" ht="15" customHeight="1" x14ac:dyDescent="0.2">
      <c r="A227" s="383"/>
      <c r="B227" s="330"/>
      <c r="C227" s="332" t="s">
        <v>7</v>
      </c>
      <c r="D227" s="332"/>
      <c r="E227" s="332"/>
      <c r="F227" s="332"/>
      <c r="G227" s="332"/>
      <c r="H227" s="332"/>
    </row>
    <row r="228" spans="1:8" ht="18" customHeight="1" x14ac:dyDescent="0.2">
      <c r="A228" s="383"/>
      <c r="B228" s="330"/>
      <c r="C228" s="66" t="s">
        <v>213</v>
      </c>
      <c r="D228" s="173" t="s">
        <v>18</v>
      </c>
      <c r="E228" s="173" t="s">
        <v>274</v>
      </c>
      <c r="F228" s="71">
        <v>707.83500000000004</v>
      </c>
      <c r="G228" s="71">
        <v>691.27599999999995</v>
      </c>
      <c r="H228" s="71"/>
    </row>
    <row r="229" spans="1:8" ht="15" customHeight="1" x14ac:dyDescent="0.2">
      <c r="A229" s="383"/>
      <c r="B229" s="330"/>
      <c r="C229" s="332" t="s">
        <v>8</v>
      </c>
      <c r="D229" s="332"/>
      <c r="E229" s="332"/>
      <c r="F229" s="332"/>
      <c r="G229" s="332"/>
      <c r="H229" s="332"/>
    </row>
    <row r="230" spans="1:8" ht="29.25" customHeight="1" x14ac:dyDescent="0.2">
      <c r="A230" s="383"/>
      <c r="B230" s="330"/>
      <c r="C230" s="66" t="s">
        <v>215</v>
      </c>
      <c r="D230" s="173" t="s">
        <v>18</v>
      </c>
      <c r="E230" s="173" t="s">
        <v>275</v>
      </c>
      <c r="F230" s="71">
        <f>F226/F228</f>
        <v>13.199992936206883</v>
      </c>
      <c r="G230" s="71">
        <f>G226/G228</f>
        <v>13.200001157280159</v>
      </c>
      <c r="H230" s="71"/>
    </row>
    <row r="231" spans="1:8" ht="15" customHeight="1" x14ac:dyDescent="0.2">
      <c r="A231" s="383"/>
      <c r="B231" s="330"/>
      <c r="C231" s="332" t="s">
        <v>9</v>
      </c>
      <c r="D231" s="332"/>
      <c r="E231" s="332"/>
      <c r="F231" s="332"/>
      <c r="G231" s="332"/>
      <c r="H231" s="332"/>
    </row>
    <row r="232" spans="1:8" ht="28.5" customHeight="1" x14ac:dyDescent="0.2">
      <c r="A232" s="383"/>
      <c r="B232" s="330"/>
      <c r="C232" s="1" t="s">
        <v>216</v>
      </c>
      <c r="D232" s="173" t="s">
        <v>20</v>
      </c>
      <c r="E232" s="173" t="s">
        <v>19</v>
      </c>
      <c r="F232" s="173">
        <v>100</v>
      </c>
      <c r="G232" s="173">
        <v>100</v>
      </c>
      <c r="H232" s="173"/>
    </row>
    <row r="233" spans="1:8" ht="31.5" customHeight="1" x14ac:dyDescent="0.2">
      <c r="A233" s="383" t="s">
        <v>447</v>
      </c>
      <c r="B233" s="381" t="s">
        <v>44</v>
      </c>
      <c r="C233" s="331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31"/>
      <c r="E233" s="331"/>
      <c r="F233" s="331"/>
      <c r="G233" s="331"/>
      <c r="H233" s="331"/>
    </row>
    <row r="234" spans="1:8" ht="15.6" customHeight="1" x14ac:dyDescent="0.2">
      <c r="A234" s="383"/>
      <c r="B234" s="382"/>
      <c r="C234" s="332" t="s">
        <v>6</v>
      </c>
      <c r="D234" s="332"/>
      <c r="E234" s="332"/>
      <c r="F234" s="332"/>
      <c r="G234" s="332"/>
      <c r="H234" s="332"/>
    </row>
    <row r="235" spans="1:8" ht="15.6" customHeight="1" x14ac:dyDescent="0.2">
      <c r="A235" s="383"/>
      <c r="B235" s="382"/>
      <c r="C235" s="85" t="s">
        <v>347</v>
      </c>
      <c r="D235" s="169" t="s">
        <v>10</v>
      </c>
      <c r="E235" s="171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83"/>
      <c r="B236" s="382"/>
      <c r="C236" s="351" t="s">
        <v>7</v>
      </c>
      <c r="D236" s="351"/>
      <c r="E236" s="351"/>
      <c r="F236" s="351"/>
      <c r="G236" s="351"/>
      <c r="H236" s="351"/>
    </row>
    <row r="237" spans="1:8" ht="15.6" customHeight="1" x14ac:dyDescent="0.2">
      <c r="A237" s="383"/>
      <c r="B237" s="382"/>
      <c r="C237" s="85" t="s">
        <v>259</v>
      </c>
      <c r="D237" s="169" t="s">
        <v>10</v>
      </c>
      <c r="E237" s="169" t="s">
        <v>11</v>
      </c>
      <c r="F237" s="102"/>
      <c r="G237" s="102">
        <v>1</v>
      </c>
      <c r="H237" s="9"/>
    </row>
    <row r="238" spans="1:8" ht="15.6" customHeight="1" x14ac:dyDescent="0.2">
      <c r="A238" s="383"/>
      <c r="B238" s="382"/>
      <c r="C238" s="351" t="s">
        <v>8</v>
      </c>
      <c r="D238" s="351"/>
      <c r="E238" s="351"/>
      <c r="F238" s="351"/>
      <c r="G238" s="351"/>
      <c r="H238" s="351"/>
    </row>
    <row r="239" spans="1:8" ht="15.6" customHeight="1" x14ac:dyDescent="0.2">
      <c r="A239" s="383"/>
      <c r="B239" s="382"/>
      <c r="C239" s="85" t="s">
        <v>260</v>
      </c>
      <c r="D239" s="171" t="s">
        <v>18</v>
      </c>
      <c r="E239" s="169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83"/>
      <c r="B240" s="382"/>
      <c r="C240" s="351" t="s">
        <v>9</v>
      </c>
      <c r="D240" s="351"/>
      <c r="E240" s="351"/>
      <c r="F240" s="351"/>
      <c r="G240" s="351"/>
      <c r="H240" s="351"/>
    </row>
    <row r="241" spans="1:8" ht="15.6" customHeight="1" x14ac:dyDescent="0.2">
      <c r="A241" s="383"/>
      <c r="B241" s="382"/>
      <c r="C241" s="85" t="s">
        <v>454</v>
      </c>
      <c r="D241" s="171" t="s">
        <v>20</v>
      </c>
      <c r="E241" s="171" t="s">
        <v>19</v>
      </c>
      <c r="F241" s="169"/>
      <c r="G241" s="264">
        <v>100</v>
      </c>
      <c r="H241" s="169"/>
    </row>
    <row r="242" spans="1:8" ht="30" customHeight="1" x14ac:dyDescent="0.2">
      <c r="A242" s="358" t="s">
        <v>448</v>
      </c>
      <c r="B242" s="330" t="s">
        <v>44</v>
      </c>
      <c r="C242" s="361" t="s">
        <v>556</v>
      </c>
      <c r="D242" s="362"/>
      <c r="E242" s="362"/>
      <c r="F242" s="362"/>
      <c r="G242" s="362"/>
      <c r="H242" s="363"/>
    </row>
    <row r="243" spans="1:8" ht="15.6" customHeight="1" x14ac:dyDescent="0.2">
      <c r="A243" s="359"/>
      <c r="B243" s="330"/>
      <c r="C243" s="353" t="s">
        <v>6</v>
      </c>
      <c r="D243" s="353"/>
      <c r="E243" s="353"/>
      <c r="F243" s="353"/>
      <c r="G243" s="353"/>
      <c r="H243" s="353"/>
    </row>
    <row r="244" spans="1:8" ht="29.25" customHeight="1" x14ac:dyDescent="0.2">
      <c r="A244" s="359"/>
      <c r="B244" s="330"/>
      <c r="C244" s="85" t="s">
        <v>701</v>
      </c>
      <c r="D244" s="198" t="s">
        <v>10</v>
      </c>
      <c r="E244" s="170" t="s">
        <v>258</v>
      </c>
      <c r="F244" s="70">
        <f>'Додаток 1 2025-2027'!G38</f>
        <v>192.94499999999999</v>
      </c>
      <c r="G244" s="70">
        <f>'Додаток 1 2025-2027'!H38</f>
        <v>4878.2170000000006</v>
      </c>
      <c r="H244" s="70"/>
    </row>
    <row r="245" spans="1:8" ht="15.75" customHeight="1" x14ac:dyDescent="0.2">
      <c r="A245" s="359"/>
      <c r="B245" s="330"/>
      <c r="C245" s="252" t="s">
        <v>494</v>
      </c>
      <c r="D245" s="196" t="s">
        <v>10</v>
      </c>
      <c r="E245" s="196" t="s">
        <v>258</v>
      </c>
      <c r="F245" s="251">
        <f>'Додаток 1 2025-2027'!G39</f>
        <v>192.94499999999999</v>
      </c>
      <c r="G245" s="70"/>
      <c r="H245" s="70"/>
    </row>
    <row r="246" spans="1:8" ht="15" customHeight="1" x14ac:dyDescent="0.2">
      <c r="A246" s="359"/>
      <c r="B246" s="330"/>
      <c r="C246" s="353" t="s">
        <v>7</v>
      </c>
      <c r="D246" s="353"/>
      <c r="E246" s="353"/>
      <c r="F246" s="353"/>
      <c r="G246" s="353"/>
      <c r="H246" s="353"/>
    </row>
    <row r="247" spans="1:8" s="128" customFormat="1" ht="30.75" customHeight="1" x14ac:dyDescent="0.2">
      <c r="A247" s="359"/>
      <c r="B247" s="330"/>
      <c r="C247" s="85" t="s">
        <v>190</v>
      </c>
      <c r="D247" s="223" t="s">
        <v>114</v>
      </c>
      <c r="E247" s="223" t="s">
        <v>444</v>
      </c>
      <c r="F247" s="75"/>
      <c r="G247" s="75">
        <v>583</v>
      </c>
      <c r="H247" s="224"/>
    </row>
    <row r="248" spans="1:8" ht="15" customHeight="1" x14ac:dyDescent="0.2">
      <c r="A248" s="359"/>
      <c r="B248" s="330"/>
      <c r="C248" s="66" t="s">
        <v>288</v>
      </c>
      <c r="D248" s="171" t="s">
        <v>10</v>
      </c>
      <c r="E248" s="170" t="s">
        <v>11</v>
      </c>
      <c r="F248" s="57">
        <v>1</v>
      </c>
      <c r="G248" s="57"/>
      <c r="H248" s="57"/>
    </row>
    <row r="249" spans="1:8" ht="15.6" customHeight="1" x14ac:dyDescent="0.2">
      <c r="A249" s="359"/>
      <c r="B249" s="330"/>
      <c r="C249" s="353" t="s">
        <v>8</v>
      </c>
      <c r="D249" s="353"/>
      <c r="E249" s="353"/>
      <c r="F249" s="353"/>
      <c r="G249" s="353"/>
      <c r="H249" s="353"/>
    </row>
    <row r="250" spans="1:8" ht="29.45" customHeight="1" x14ac:dyDescent="0.2">
      <c r="A250" s="359"/>
      <c r="B250" s="330"/>
      <c r="C250" s="85" t="s">
        <v>558</v>
      </c>
      <c r="D250" s="196" t="s">
        <v>18</v>
      </c>
      <c r="E250" s="194" t="s">
        <v>624</v>
      </c>
      <c r="F250" s="250"/>
      <c r="G250" s="88">
        <f>G244/G247</f>
        <v>8.3674391080617507</v>
      </c>
      <c r="H250" s="195"/>
    </row>
    <row r="251" spans="1:8" ht="15.75" customHeight="1" x14ac:dyDescent="0.2">
      <c r="A251" s="359"/>
      <c r="B251" s="330"/>
      <c r="C251" s="66" t="s">
        <v>289</v>
      </c>
      <c r="D251" s="170" t="s">
        <v>18</v>
      </c>
      <c r="E251" s="170" t="s">
        <v>257</v>
      </c>
      <c r="F251" s="88">
        <f>F245/F248</f>
        <v>192.94499999999999</v>
      </c>
      <c r="G251" s="10"/>
      <c r="H251" s="88"/>
    </row>
    <row r="252" spans="1:8" ht="15" customHeight="1" x14ac:dyDescent="0.2">
      <c r="A252" s="359"/>
      <c r="B252" s="330"/>
      <c r="C252" s="353" t="s">
        <v>9</v>
      </c>
      <c r="D252" s="353"/>
      <c r="E252" s="353"/>
      <c r="F252" s="353"/>
      <c r="G252" s="353"/>
      <c r="H252" s="353"/>
    </row>
    <row r="253" spans="1:8" ht="15" customHeight="1" x14ac:dyDescent="0.2">
      <c r="A253" s="359"/>
      <c r="B253" s="330"/>
      <c r="C253" s="66" t="s">
        <v>677</v>
      </c>
      <c r="D253" s="225" t="s">
        <v>20</v>
      </c>
      <c r="E253" s="225" t="s">
        <v>19</v>
      </c>
      <c r="F253" s="225"/>
      <c r="G253" s="225">
        <v>100</v>
      </c>
      <c r="H253" s="226"/>
    </row>
    <row r="254" spans="1:8" ht="15" customHeight="1" x14ac:dyDescent="0.2">
      <c r="A254" s="360"/>
      <c r="B254" s="330"/>
      <c r="C254" s="66" t="s">
        <v>290</v>
      </c>
      <c r="D254" s="170" t="s">
        <v>20</v>
      </c>
      <c r="E254" s="170" t="s">
        <v>19</v>
      </c>
      <c r="F254" s="170">
        <v>100</v>
      </c>
      <c r="G254" s="170"/>
      <c r="H254" s="170"/>
    </row>
    <row r="255" spans="1:8" ht="17.25" customHeight="1" x14ac:dyDescent="0.2">
      <c r="A255" s="377" t="s">
        <v>22</v>
      </c>
      <c r="B255" s="377"/>
      <c r="C255" s="377"/>
      <c r="D255" s="377"/>
      <c r="E255" s="377"/>
      <c r="F255" s="377"/>
      <c r="G255" s="377"/>
      <c r="H255" s="377"/>
    </row>
    <row r="256" spans="1:8" ht="15" customHeight="1" x14ac:dyDescent="0.2">
      <c r="A256" s="380" t="s">
        <v>30</v>
      </c>
      <c r="B256" s="380"/>
      <c r="C256" s="380"/>
      <c r="D256" s="380"/>
      <c r="E256" s="380"/>
      <c r="F256" s="103">
        <v>2025</v>
      </c>
      <c r="G256" s="103">
        <v>2026</v>
      </c>
      <c r="H256" s="103">
        <v>2027</v>
      </c>
    </row>
    <row r="257" spans="1:10" ht="15" customHeight="1" x14ac:dyDescent="0.2">
      <c r="A257" s="380"/>
      <c r="B257" s="380"/>
      <c r="C257" s="380"/>
      <c r="D257" s="380"/>
      <c r="E257" s="380"/>
      <c r="F257" s="104">
        <f>F260+F269+F278+F287+F296+F305+F314+F323+F332+F341+F368+F350+F359+F377+F386+F413+F422+F395+F404</f>
        <v>49317.382000000005</v>
      </c>
      <c r="G257" s="104">
        <f t="shared" ref="G257:H257" si="5">G260+G269+G278+G287+G296+G305+G314+G323+G332+G341+G368+G350+G359+G377+G386+G413+G422+G395+G404</f>
        <v>57435.367999999995</v>
      </c>
      <c r="H257" s="104">
        <f t="shared" si="5"/>
        <v>37814.43</v>
      </c>
    </row>
    <row r="258" spans="1:10" s="129" customFormat="1" ht="30" customHeight="1" x14ac:dyDescent="0.2">
      <c r="A258" s="333" t="s">
        <v>84</v>
      </c>
      <c r="B258" s="330" t="s">
        <v>187</v>
      </c>
      <c r="C258" s="331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31"/>
      <c r="E258" s="331"/>
      <c r="F258" s="331"/>
      <c r="G258" s="331"/>
      <c r="H258" s="331"/>
      <c r="I258" s="128"/>
      <c r="J258" s="128"/>
    </row>
    <row r="259" spans="1:10" s="129" customFormat="1" ht="15" customHeight="1" x14ac:dyDescent="0.2">
      <c r="A259" s="334"/>
      <c r="B259" s="330"/>
      <c r="C259" s="351" t="s">
        <v>6</v>
      </c>
      <c r="D259" s="351"/>
      <c r="E259" s="351"/>
      <c r="F259" s="351"/>
      <c r="G259" s="351"/>
      <c r="H259" s="351"/>
      <c r="I259" s="128"/>
      <c r="J259" s="128"/>
    </row>
    <row r="260" spans="1:10" s="129" customFormat="1" ht="15" customHeight="1" x14ac:dyDescent="0.2">
      <c r="A260" s="334"/>
      <c r="B260" s="330"/>
      <c r="C260" s="85" t="s">
        <v>352</v>
      </c>
      <c r="D260" s="169" t="s">
        <v>10</v>
      </c>
      <c r="E260" s="169" t="s">
        <v>258</v>
      </c>
      <c r="F260" s="10"/>
      <c r="G260" s="10">
        <f>'Додаток 1 2025-2027'!H43</f>
        <v>3606.7820000000002</v>
      </c>
      <c r="H260" s="10"/>
      <c r="I260" s="128"/>
      <c r="J260" s="128"/>
    </row>
    <row r="261" spans="1:10" s="129" customFormat="1" ht="15" customHeight="1" x14ac:dyDescent="0.2">
      <c r="A261" s="334"/>
      <c r="B261" s="330"/>
      <c r="C261" s="351" t="s">
        <v>7</v>
      </c>
      <c r="D261" s="351"/>
      <c r="E261" s="351"/>
      <c r="F261" s="351"/>
      <c r="G261" s="351"/>
      <c r="H261" s="351"/>
      <c r="I261" s="128"/>
      <c r="J261" s="128"/>
    </row>
    <row r="262" spans="1:10" s="129" customFormat="1" ht="15" customHeight="1" x14ac:dyDescent="0.2">
      <c r="A262" s="334"/>
      <c r="B262" s="330"/>
      <c r="C262" s="85" t="s">
        <v>188</v>
      </c>
      <c r="D262" s="169" t="s">
        <v>114</v>
      </c>
      <c r="E262" s="169" t="s">
        <v>56</v>
      </c>
      <c r="F262" s="175"/>
      <c r="G262" s="254">
        <v>0.52400000000000002</v>
      </c>
      <c r="H262" s="73"/>
      <c r="I262" s="128"/>
      <c r="J262" s="128"/>
    </row>
    <row r="263" spans="1:10" s="129" customFormat="1" ht="15" customHeight="1" x14ac:dyDescent="0.2">
      <c r="A263" s="334"/>
      <c r="B263" s="330"/>
      <c r="C263" s="351" t="s">
        <v>8</v>
      </c>
      <c r="D263" s="351"/>
      <c r="E263" s="351"/>
      <c r="F263" s="351"/>
      <c r="G263" s="351"/>
      <c r="H263" s="351"/>
      <c r="I263" s="128"/>
      <c r="J263" s="128"/>
    </row>
    <row r="264" spans="1:10" s="129" customFormat="1" ht="15" customHeight="1" x14ac:dyDescent="0.2">
      <c r="A264" s="334"/>
      <c r="B264" s="330"/>
      <c r="C264" s="85" t="s">
        <v>263</v>
      </c>
      <c r="D264" s="169" t="s">
        <v>18</v>
      </c>
      <c r="E264" s="169" t="s">
        <v>262</v>
      </c>
      <c r="F264" s="75"/>
      <c r="G264" s="75">
        <f>G260/G262</f>
        <v>6883.1717557251905</v>
      </c>
      <c r="H264" s="10"/>
      <c r="I264" s="128"/>
      <c r="J264" s="128"/>
    </row>
    <row r="265" spans="1:10" s="129" customFormat="1" ht="15" customHeight="1" x14ac:dyDescent="0.2">
      <c r="A265" s="334"/>
      <c r="B265" s="330"/>
      <c r="C265" s="351" t="s">
        <v>9</v>
      </c>
      <c r="D265" s="351"/>
      <c r="E265" s="351"/>
      <c r="F265" s="351"/>
      <c r="G265" s="351"/>
      <c r="H265" s="351"/>
      <c r="I265" s="128"/>
      <c r="J265" s="128"/>
    </row>
    <row r="266" spans="1:10" s="129" customFormat="1" ht="15" customHeight="1" x14ac:dyDescent="0.2">
      <c r="A266" s="335"/>
      <c r="B266" s="330"/>
      <c r="C266" s="85" t="s">
        <v>131</v>
      </c>
      <c r="D266" s="169" t="s">
        <v>20</v>
      </c>
      <c r="E266" s="169" t="s">
        <v>19</v>
      </c>
      <c r="F266" s="169"/>
      <c r="G266" s="253">
        <v>100</v>
      </c>
      <c r="H266" s="169"/>
      <c r="I266" s="128"/>
      <c r="J266" s="128"/>
    </row>
    <row r="267" spans="1:10" s="129" customFormat="1" ht="17.25" customHeight="1" x14ac:dyDescent="0.2">
      <c r="A267" s="333" t="s">
        <v>85</v>
      </c>
      <c r="B267" s="330" t="s">
        <v>32</v>
      </c>
      <c r="C267" s="331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31"/>
      <c r="E267" s="331"/>
      <c r="F267" s="331"/>
      <c r="G267" s="331"/>
      <c r="H267" s="331"/>
      <c r="I267" s="128"/>
      <c r="J267" s="128"/>
    </row>
    <row r="268" spans="1:10" s="129" customFormat="1" ht="15" customHeight="1" x14ac:dyDescent="0.2">
      <c r="A268" s="334"/>
      <c r="B268" s="330"/>
      <c r="C268" s="351" t="s">
        <v>6</v>
      </c>
      <c r="D268" s="351"/>
      <c r="E268" s="351"/>
      <c r="F268" s="351"/>
      <c r="G268" s="351"/>
      <c r="H268" s="351"/>
      <c r="I268" s="128"/>
      <c r="J268" s="128"/>
    </row>
    <row r="269" spans="1:10" s="129" customFormat="1" ht="30" customHeight="1" x14ac:dyDescent="0.2">
      <c r="A269" s="334"/>
      <c r="B269" s="330"/>
      <c r="C269" s="85" t="s">
        <v>353</v>
      </c>
      <c r="D269" s="169" t="s">
        <v>31</v>
      </c>
      <c r="E269" s="169" t="s">
        <v>258</v>
      </c>
      <c r="F269" s="10"/>
      <c r="G269" s="10">
        <f>'Додаток 1 2025-2027'!H44</f>
        <v>200</v>
      </c>
      <c r="H269" s="10"/>
      <c r="I269" s="128"/>
      <c r="J269" s="128"/>
    </row>
    <row r="270" spans="1:10" s="129" customFormat="1" ht="15" customHeight="1" x14ac:dyDescent="0.2">
      <c r="A270" s="334"/>
      <c r="B270" s="330"/>
      <c r="C270" s="351" t="s">
        <v>7</v>
      </c>
      <c r="D270" s="351"/>
      <c r="E270" s="351"/>
      <c r="F270" s="351"/>
      <c r="G270" s="351"/>
      <c r="H270" s="351"/>
      <c r="I270" s="128"/>
      <c r="J270" s="128"/>
    </row>
    <row r="271" spans="1:10" s="129" customFormat="1" ht="15" customHeight="1" x14ac:dyDescent="0.2">
      <c r="A271" s="334"/>
      <c r="B271" s="330"/>
      <c r="C271" s="85" t="s">
        <v>259</v>
      </c>
      <c r="D271" s="169" t="s">
        <v>18</v>
      </c>
      <c r="E271" s="169" t="s">
        <v>11</v>
      </c>
      <c r="F271" s="102"/>
      <c r="G271" s="102">
        <v>1</v>
      </c>
      <c r="H271" s="15"/>
      <c r="I271" s="128"/>
      <c r="J271" s="128"/>
    </row>
    <row r="272" spans="1:10" s="129" customFormat="1" ht="15" customHeight="1" x14ac:dyDescent="0.2">
      <c r="A272" s="334"/>
      <c r="B272" s="330"/>
      <c r="C272" s="351" t="s">
        <v>8</v>
      </c>
      <c r="D272" s="351"/>
      <c r="E272" s="351"/>
      <c r="F272" s="351"/>
      <c r="G272" s="351"/>
      <c r="H272" s="351"/>
      <c r="I272" s="128"/>
      <c r="J272" s="128"/>
    </row>
    <row r="273" spans="1:10" s="129" customFormat="1" ht="27" customHeight="1" x14ac:dyDescent="0.2">
      <c r="A273" s="334"/>
      <c r="B273" s="330"/>
      <c r="C273" s="85" t="s">
        <v>265</v>
      </c>
      <c r="D273" s="169" t="s">
        <v>18</v>
      </c>
      <c r="E273" s="169" t="s">
        <v>266</v>
      </c>
      <c r="F273" s="75"/>
      <c r="G273" s="75">
        <f>G269/G271</f>
        <v>200</v>
      </c>
      <c r="H273" s="10"/>
      <c r="I273" s="128"/>
      <c r="J273" s="128"/>
    </row>
    <row r="274" spans="1:10" s="129" customFormat="1" ht="15" customHeight="1" x14ac:dyDescent="0.2">
      <c r="A274" s="334"/>
      <c r="B274" s="330"/>
      <c r="C274" s="351" t="s">
        <v>9</v>
      </c>
      <c r="D274" s="351"/>
      <c r="E274" s="351"/>
      <c r="F274" s="351"/>
      <c r="G274" s="351"/>
      <c r="H274" s="351"/>
      <c r="I274" s="128"/>
      <c r="J274" s="128"/>
    </row>
    <row r="275" spans="1:10" s="129" customFormat="1" ht="15" customHeight="1" x14ac:dyDescent="0.2">
      <c r="A275" s="335"/>
      <c r="B275" s="330"/>
      <c r="C275" s="85" t="s">
        <v>261</v>
      </c>
      <c r="D275" s="169" t="s">
        <v>20</v>
      </c>
      <c r="E275" s="169" t="s">
        <v>19</v>
      </c>
      <c r="F275" s="169"/>
      <c r="G275" s="264">
        <v>100</v>
      </c>
      <c r="H275" s="169"/>
      <c r="I275" s="128"/>
      <c r="J275" s="128"/>
    </row>
    <row r="276" spans="1:10" s="129" customFormat="1" ht="16.5" customHeight="1" x14ac:dyDescent="0.2">
      <c r="A276" s="333" t="s">
        <v>86</v>
      </c>
      <c r="B276" s="330" t="s">
        <v>32</v>
      </c>
      <c r="C276" s="331" t="str">
        <f>'Додаток 1 2025-2027'!B45</f>
        <v>Капітальний ремонт ділянки теплових мереж від ТК-24 до ТК-25 м. Южного Одеської області</v>
      </c>
      <c r="D276" s="331"/>
      <c r="E276" s="331"/>
      <c r="F276" s="331"/>
      <c r="G276" s="331"/>
      <c r="H276" s="331"/>
      <c r="I276" s="128"/>
      <c r="J276" s="128"/>
    </row>
    <row r="277" spans="1:10" s="129" customFormat="1" ht="15" customHeight="1" x14ac:dyDescent="0.2">
      <c r="A277" s="334"/>
      <c r="B277" s="330"/>
      <c r="C277" s="351" t="s">
        <v>6</v>
      </c>
      <c r="D277" s="351"/>
      <c r="E277" s="351"/>
      <c r="F277" s="351"/>
      <c r="G277" s="351"/>
      <c r="H277" s="351"/>
      <c r="I277" s="128"/>
      <c r="J277" s="128"/>
    </row>
    <row r="278" spans="1:10" s="129" customFormat="1" ht="15" customHeight="1" x14ac:dyDescent="0.2">
      <c r="A278" s="334"/>
      <c r="B278" s="330"/>
      <c r="C278" s="85" t="s">
        <v>351</v>
      </c>
      <c r="D278" s="169" t="s">
        <v>10</v>
      </c>
      <c r="E278" s="169" t="s">
        <v>258</v>
      </c>
      <c r="F278" s="10"/>
      <c r="G278" s="10">
        <f>'Додаток 1 2025-2027'!H45</f>
        <v>6345.28</v>
      </c>
      <c r="H278" s="10"/>
      <c r="I278" s="128"/>
      <c r="J278" s="128"/>
    </row>
    <row r="279" spans="1:10" s="129" customFormat="1" ht="15" customHeight="1" x14ac:dyDescent="0.2">
      <c r="A279" s="334"/>
      <c r="B279" s="330"/>
      <c r="C279" s="351" t="s">
        <v>7</v>
      </c>
      <c r="D279" s="351"/>
      <c r="E279" s="351"/>
      <c r="F279" s="351"/>
      <c r="G279" s="351"/>
      <c r="H279" s="351"/>
      <c r="I279" s="128"/>
      <c r="J279" s="128"/>
    </row>
    <row r="280" spans="1:10" s="129" customFormat="1" ht="15" customHeight="1" x14ac:dyDescent="0.2">
      <c r="A280" s="334"/>
      <c r="B280" s="330"/>
      <c r="C280" s="85" t="s">
        <v>193</v>
      </c>
      <c r="D280" s="169" t="s">
        <v>114</v>
      </c>
      <c r="E280" s="169" t="s">
        <v>45</v>
      </c>
      <c r="F280" s="175"/>
      <c r="G280" s="77">
        <v>0.32400000000000001</v>
      </c>
      <c r="H280" s="73"/>
      <c r="I280" s="128"/>
      <c r="J280" s="128"/>
    </row>
    <row r="281" spans="1:10" s="129" customFormat="1" ht="15" customHeight="1" x14ac:dyDescent="0.2">
      <c r="A281" s="334"/>
      <c r="B281" s="330"/>
      <c r="C281" s="351" t="s">
        <v>8</v>
      </c>
      <c r="D281" s="351"/>
      <c r="E281" s="351"/>
      <c r="F281" s="351"/>
      <c r="G281" s="351"/>
      <c r="H281" s="351"/>
      <c r="I281" s="128"/>
      <c r="J281" s="128"/>
    </row>
    <row r="282" spans="1:10" s="129" customFormat="1" ht="15" customHeight="1" x14ac:dyDescent="0.2">
      <c r="A282" s="334"/>
      <c r="B282" s="330"/>
      <c r="C282" s="85" t="s">
        <v>355</v>
      </c>
      <c r="D282" s="169" t="s">
        <v>18</v>
      </c>
      <c r="E282" s="169" t="s">
        <v>354</v>
      </c>
      <c r="F282" s="75"/>
      <c r="G282" s="10">
        <f>G278/G280</f>
        <v>19584.197530864196</v>
      </c>
      <c r="H282" s="10"/>
      <c r="I282" s="128"/>
      <c r="J282" s="128"/>
    </row>
    <row r="283" spans="1:10" s="129" customFormat="1" ht="15" customHeight="1" x14ac:dyDescent="0.2">
      <c r="A283" s="334"/>
      <c r="B283" s="330"/>
      <c r="C283" s="351" t="s">
        <v>9</v>
      </c>
      <c r="D283" s="351"/>
      <c r="E283" s="351"/>
      <c r="F283" s="351"/>
      <c r="G283" s="351"/>
      <c r="H283" s="351"/>
      <c r="I283" s="128"/>
      <c r="J283" s="128"/>
    </row>
    <row r="284" spans="1:10" s="129" customFormat="1" ht="15" customHeight="1" x14ac:dyDescent="0.2">
      <c r="A284" s="335"/>
      <c r="B284" s="330"/>
      <c r="C284" s="85" t="s">
        <v>131</v>
      </c>
      <c r="D284" s="169" t="s">
        <v>20</v>
      </c>
      <c r="E284" s="169" t="s">
        <v>19</v>
      </c>
      <c r="F284" s="169"/>
      <c r="G284" s="169">
        <v>100</v>
      </c>
      <c r="H284" s="169"/>
      <c r="I284" s="128"/>
      <c r="J284" s="128"/>
    </row>
    <row r="285" spans="1:10" s="129" customFormat="1" ht="30" customHeight="1" x14ac:dyDescent="0.2">
      <c r="A285" s="333" t="s">
        <v>87</v>
      </c>
      <c r="B285" s="336" t="s">
        <v>187</v>
      </c>
      <c r="C285" s="331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31"/>
      <c r="E285" s="331"/>
      <c r="F285" s="331"/>
      <c r="G285" s="331"/>
      <c r="H285" s="331"/>
      <c r="I285" s="128"/>
      <c r="J285" s="128"/>
    </row>
    <row r="286" spans="1:10" s="129" customFormat="1" ht="15.6" customHeight="1" x14ac:dyDescent="0.2">
      <c r="A286" s="334"/>
      <c r="B286" s="337"/>
      <c r="C286" s="351" t="s">
        <v>6</v>
      </c>
      <c r="D286" s="351"/>
      <c r="E286" s="351"/>
      <c r="F286" s="351"/>
      <c r="G286" s="351"/>
      <c r="H286" s="351"/>
      <c r="I286" s="128"/>
      <c r="J286" s="128"/>
    </row>
    <row r="287" spans="1:10" s="129" customFormat="1" ht="29.25" customHeight="1" x14ac:dyDescent="0.2">
      <c r="A287" s="334"/>
      <c r="B287" s="337"/>
      <c r="C287" s="85" t="s">
        <v>356</v>
      </c>
      <c r="D287" s="169" t="s">
        <v>31</v>
      </c>
      <c r="E287" s="169" t="s">
        <v>258</v>
      </c>
      <c r="F287" s="10"/>
      <c r="G287" s="10">
        <f>'Додаток 1 2025-2027'!H46</f>
        <v>280</v>
      </c>
      <c r="H287" s="10"/>
      <c r="I287" s="128"/>
      <c r="J287" s="128"/>
    </row>
    <row r="288" spans="1:10" s="129" customFormat="1" ht="15" customHeight="1" x14ac:dyDescent="0.2">
      <c r="A288" s="334"/>
      <c r="B288" s="337"/>
      <c r="C288" s="351" t="s">
        <v>7</v>
      </c>
      <c r="D288" s="351"/>
      <c r="E288" s="351"/>
      <c r="F288" s="351"/>
      <c r="G288" s="351"/>
      <c r="H288" s="351"/>
      <c r="I288" s="128"/>
      <c r="J288" s="128"/>
    </row>
    <row r="289" spans="1:10" s="129" customFormat="1" ht="15" customHeight="1" x14ac:dyDescent="0.2">
      <c r="A289" s="334"/>
      <c r="B289" s="337"/>
      <c r="C289" s="85" t="s">
        <v>288</v>
      </c>
      <c r="D289" s="169" t="s">
        <v>18</v>
      </c>
      <c r="E289" s="169" t="s">
        <v>11</v>
      </c>
      <c r="F289" s="9"/>
      <c r="G289" s="102">
        <v>1</v>
      </c>
      <c r="H289" s="10"/>
      <c r="I289" s="128"/>
      <c r="J289" s="128"/>
    </row>
    <row r="290" spans="1:10" s="129" customFormat="1" ht="15" customHeight="1" x14ac:dyDescent="0.2">
      <c r="A290" s="334"/>
      <c r="B290" s="337"/>
      <c r="C290" s="351" t="s">
        <v>8</v>
      </c>
      <c r="D290" s="351"/>
      <c r="E290" s="351"/>
      <c r="F290" s="351"/>
      <c r="G290" s="351"/>
      <c r="H290" s="351"/>
      <c r="I290" s="128"/>
      <c r="J290" s="128"/>
    </row>
    <row r="291" spans="1:10" s="129" customFormat="1" ht="15" customHeight="1" x14ac:dyDescent="0.2">
      <c r="A291" s="334"/>
      <c r="B291" s="337"/>
      <c r="C291" s="85" t="s">
        <v>289</v>
      </c>
      <c r="D291" s="169" t="s">
        <v>18</v>
      </c>
      <c r="E291" s="169" t="s">
        <v>266</v>
      </c>
      <c r="F291" s="9"/>
      <c r="G291" s="9">
        <f>G287/G289</f>
        <v>280</v>
      </c>
      <c r="H291" s="10"/>
      <c r="I291" s="128"/>
      <c r="J291" s="128"/>
    </row>
    <row r="292" spans="1:10" s="129" customFormat="1" ht="15" customHeight="1" x14ac:dyDescent="0.2">
      <c r="A292" s="334"/>
      <c r="B292" s="337"/>
      <c r="C292" s="351" t="s">
        <v>9</v>
      </c>
      <c r="D292" s="351"/>
      <c r="E292" s="351"/>
      <c r="F292" s="351"/>
      <c r="G292" s="351"/>
      <c r="H292" s="351"/>
      <c r="I292" s="128"/>
      <c r="J292" s="128"/>
    </row>
    <row r="293" spans="1:10" s="129" customFormat="1" ht="15" customHeight="1" x14ac:dyDescent="0.2">
      <c r="A293" s="335"/>
      <c r="B293" s="338"/>
      <c r="C293" s="85" t="s">
        <v>290</v>
      </c>
      <c r="D293" s="169" t="s">
        <v>20</v>
      </c>
      <c r="E293" s="169" t="s">
        <v>19</v>
      </c>
      <c r="F293" s="169"/>
      <c r="G293" s="169">
        <v>100</v>
      </c>
      <c r="H293" s="169"/>
      <c r="I293" s="128"/>
      <c r="J293" s="128"/>
    </row>
    <row r="294" spans="1:10" s="129" customFormat="1" ht="18.75" customHeight="1" x14ac:dyDescent="0.2">
      <c r="A294" s="333" t="s">
        <v>88</v>
      </c>
      <c r="B294" s="338" t="s">
        <v>32</v>
      </c>
      <c r="C294" s="331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31"/>
      <c r="E294" s="331"/>
      <c r="F294" s="331"/>
      <c r="G294" s="331"/>
      <c r="H294" s="331"/>
      <c r="I294" s="128"/>
      <c r="J294" s="128"/>
    </row>
    <row r="295" spans="1:10" s="129" customFormat="1" ht="15" customHeight="1" x14ac:dyDescent="0.2">
      <c r="A295" s="334"/>
      <c r="B295" s="330"/>
      <c r="C295" s="351" t="s">
        <v>6</v>
      </c>
      <c r="D295" s="351"/>
      <c r="E295" s="351"/>
      <c r="F295" s="351"/>
      <c r="G295" s="351"/>
      <c r="H295" s="351"/>
      <c r="I295" s="128"/>
      <c r="J295" s="128"/>
    </row>
    <row r="296" spans="1:10" s="129" customFormat="1" ht="27" customHeight="1" x14ac:dyDescent="0.2">
      <c r="A296" s="334"/>
      <c r="B296" s="330"/>
      <c r="C296" s="85" t="s">
        <v>353</v>
      </c>
      <c r="D296" s="169" t="s">
        <v>31</v>
      </c>
      <c r="E296" s="169" t="s">
        <v>258</v>
      </c>
      <c r="F296" s="10"/>
      <c r="G296" s="10"/>
      <c r="H296" s="10">
        <f>'Додаток 1 2025-2027'!I47</f>
        <v>240</v>
      </c>
      <c r="I296" s="128"/>
      <c r="J296" s="128"/>
    </row>
    <row r="297" spans="1:10" s="129" customFormat="1" ht="15" customHeight="1" x14ac:dyDescent="0.2">
      <c r="A297" s="334"/>
      <c r="B297" s="330"/>
      <c r="C297" s="351" t="s">
        <v>7</v>
      </c>
      <c r="D297" s="351"/>
      <c r="E297" s="351"/>
      <c r="F297" s="351"/>
      <c r="G297" s="351"/>
      <c r="H297" s="351"/>
      <c r="I297" s="128"/>
      <c r="J297" s="128"/>
    </row>
    <row r="298" spans="1:10" s="129" customFormat="1" ht="15" customHeight="1" x14ac:dyDescent="0.2">
      <c r="A298" s="334"/>
      <c r="B298" s="330"/>
      <c r="C298" s="85" t="s">
        <v>259</v>
      </c>
      <c r="D298" s="169" t="s">
        <v>18</v>
      </c>
      <c r="E298" s="169" t="s">
        <v>11</v>
      </c>
      <c r="F298" s="86"/>
      <c r="G298" s="86"/>
      <c r="H298" s="86">
        <v>1</v>
      </c>
      <c r="I298" s="128"/>
      <c r="J298" s="128"/>
    </row>
    <row r="299" spans="1:10" s="129" customFormat="1" ht="15" customHeight="1" x14ac:dyDescent="0.2">
      <c r="A299" s="334"/>
      <c r="B299" s="330"/>
      <c r="C299" s="351" t="s">
        <v>8</v>
      </c>
      <c r="D299" s="351"/>
      <c r="E299" s="351"/>
      <c r="F299" s="351"/>
      <c r="G299" s="351"/>
      <c r="H299" s="351"/>
      <c r="I299" s="128"/>
      <c r="J299" s="128"/>
    </row>
    <row r="300" spans="1:10" s="129" customFormat="1" ht="28.5" customHeight="1" x14ac:dyDescent="0.2">
      <c r="A300" s="334"/>
      <c r="B300" s="330"/>
      <c r="C300" s="85" t="s">
        <v>265</v>
      </c>
      <c r="D300" s="169" t="s">
        <v>18</v>
      </c>
      <c r="E300" s="169" t="s">
        <v>257</v>
      </c>
      <c r="F300" s="10"/>
      <c r="G300" s="10"/>
      <c r="H300" s="10">
        <f>H296/H298</f>
        <v>240</v>
      </c>
      <c r="I300" s="128"/>
      <c r="J300" s="128"/>
    </row>
    <row r="301" spans="1:10" s="129" customFormat="1" ht="15" customHeight="1" x14ac:dyDescent="0.2">
      <c r="A301" s="334"/>
      <c r="B301" s="330"/>
      <c r="C301" s="351" t="s">
        <v>9</v>
      </c>
      <c r="D301" s="351"/>
      <c r="E301" s="351"/>
      <c r="F301" s="351"/>
      <c r="G301" s="351"/>
      <c r="H301" s="351"/>
      <c r="I301" s="128"/>
      <c r="J301" s="128"/>
    </row>
    <row r="302" spans="1:10" s="129" customFormat="1" ht="15" customHeight="1" x14ac:dyDescent="0.2">
      <c r="A302" s="335"/>
      <c r="B302" s="330"/>
      <c r="C302" s="85" t="s">
        <v>261</v>
      </c>
      <c r="D302" s="169" t="s">
        <v>20</v>
      </c>
      <c r="E302" s="169" t="s">
        <v>19</v>
      </c>
      <c r="F302" s="169"/>
      <c r="G302" s="191"/>
      <c r="H302" s="169">
        <v>100</v>
      </c>
      <c r="I302" s="128"/>
      <c r="J302" s="128"/>
    </row>
    <row r="303" spans="1:10" s="129" customFormat="1" ht="15" customHeight="1" x14ac:dyDescent="0.2">
      <c r="A303" s="333" t="s">
        <v>89</v>
      </c>
      <c r="B303" s="338" t="s">
        <v>32</v>
      </c>
      <c r="C303" s="331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31"/>
      <c r="E303" s="331"/>
      <c r="F303" s="331"/>
      <c r="G303" s="331"/>
      <c r="H303" s="331"/>
      <c r="I303" s="128"/>
      <c r="J303" s="128"/>
    </row>
    <row r="304" spans="1:10" s="129" customFormat="1" ht="15" customHeight="1" x14ac:dyDescent="0.2">
      <c r="A304" s="334"/>
      <c r="B304" s="330"/>
      <c r="C304" s="351" t="s">
        <v>6</v>
      </c>
      <c r="D304" s="351"/>
      <c r="E304" s="351"/>
      <c r="F304" s="351"/>
      <c r="G304" s="351"/>
      <c r="H304" s="351"/>
      <c r="I304" s="128"/>
      <c r="J304" s="128"/>
    </row>
    <row r="305" spans="1:10" s="129" customFormat="1" ht="28.5" customHeight="1" x14ac:dyDescent="0.2">
      <c r="A305" s="334"/>
      <c r="B305" s="330"/>
      <c r="C305" s="177" t="s">
        <v>357</v>
      </c>
      <c r="D305" s="169" t="s">
        <v>31</v>
      </c>
      <c r="E305" s="169" t="s">
        <v>258</v>
      </c>
      <c r="F305" s="10"/>
      <c r="G305" s="10"/>
      <c r="H305" s="10">
        <f>'Додаток 1 2025-2027'!I48</f>
        <v>280</v>
      </c>
      <c r="I305" s="128"/>
      <c r="J305" s="128"/>
    </row>
    <row r="306" spans="1:10" s="129" customFormat="1" ht="15" customHeight="1" x14ac:dyDescent="0.2">
      <c r="A306" s="334"/>
      <c r="B306" s="330"/>
      <c r="C306" s="351" t="s">
        <v>7</v>
      </c>
      <c r="D306" s="351"/>
      <c r="E306" s="351"/>
      <c r="F306" s="351"/>
      <c r="G306" s="351"/>
      <c r="H306" s="351"/>
      <c r="I306" s="128"/>
      <c r="J306" s="128"/>
    </row>
    <row r="307" spans="1:10" s="129" customFormat="1" ht="15" customHeight="1" x14ac:dyDescent="0.2">
      <c r="A307" s="334"/>
      <c r="B307" s="330"/>
      <c r="C307" s="176" t="s">
        <v>288</v>
      </c>
      <c r="D307" s="169" t="s">
        <v>18</v>
      </c>
      <c r="E307" s="169" t="s">
        <v>11</v>
      </c>
      <c r="F307" s="86"/>
      <c r="G307" s="86"/>
      <c r="H307" s="86">
        <v>1</v>
      </c>
      <c r="I307" s="128"/>
      <c r="J307" s="128"/>
    </row>
    <row r="308" spans="1:10" s="129" customFormat="1" ht="15" customHeight="1" x14ac:dyDescent="0.2">
      <c r="A308" s="334"/>
      <c r="B308" s="330"/>
      <c r="C308" s="351" t="s">
        <v>8</v>
      </c>
      <c r="D308" s="351"/>
      <c r="E308" s="351"/>
      <c r="F308" s="351"/>
      <c r="G308" s="351"/>
      <c r="H308" s="351"/>
      <c r="I308" s="128"/>
      <c r="J308" s="128"/>
    </row>
    <row r="309" spans="1:10" s="129" customFormat="1" ht="15" customHeight="1" x14ac:dyDescent="0.2">
      <c r="A309" s="334"/>
      <c r="B309" s="330"/>
      <c r="C309" s="177" t="s">
        <v>289</v>
      </c>
      <c r="D309" s="169" t="s">
        <v>18</v>
      </c>
      <c r="E309" s="169" t="s">
        <v>257</v>
      </c>
      <c r="F309" s="10"/>
      <c r="G309" s="10"/>
      <c r="H309" s="10">
        <f>H305/H307</f>
        <v>280</v>
      </c>
      <c r="I309" s="128"/>
      <c r="J309" s="128"/>
    </row>
    <row r="310" spans="1:10" s="129" customFormat="1" ht="15" customHeight="1" x14ac:dyDescent="0.2">
      <c r="A310" s="334"/>
      <c r="B310" s="330"/>
      <c r="C310" s="351" t="s">
        <v>9</v>
      </c>
      <c r="D310" s="351"/>
      <c r="E310" s="351"/>
      <c r="F310" s="351"/>
      <c r="G310" s="351"/>
      <c r="H310" s="351"/>
      <c r="I310" s="128"/>
      <c r="J310" s="128"/>
    </row>
    <row r="311" spans="1:10" s="129" customFormat="1" ht="15" customHeight="1" x14ac:dyDescent="0.2">
      <c r="A311" s="335"/>
      <c r="B311" s="330"/>
      <c r="C311" s="85" t="s">
        <v>290</v>
      </c>
      <c r="D311" s="169" t="s">
        <v>20</v>
      </c>
      <c r="E311" s="169" t="s">
        <v>19</v>
      </c>
      <c r="F311" s="169"/>
      <c r="G311" s="191"/>
      <c r="H311" s="169">
        <v>100</v>
      </c>
      <c r="I311" s="128"/>
      <c r="J311" s="128"/>
    </row>
    <row r="312" spans="1:10" s="129" customFormat="1" ht="27.75" customHeight="1" x14ac:dyDescent="0.2">
      <c r="A312" s="333" t="s">
        <v>90</v>
      </c>
      <c r="B312" s="338" t="s">
        <v>32</v>
      </c>
      <c r="C312" s="331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31"/>
      <c r="E312" s="331"/>
      <c r="F312" s="331"/>
      <c r="G312" s="331"/>
      <c r="H312" s="331"/>
      <c r="I312" s="128"/>
      <c r="J312" s="128"/>
    </row>
    <row r="313" spans="1:10" s="129" customFormat="1" ht="15" customHeight="1" x14ac:dyDescent="0.2">
      <c r="A313" s="334"/>
      <c r="B313" s="330"/>
      <c r="C313" s="351" t="s">
        <v>6</v>
      </c>
      <c r="D313" s="351"/>
      <c r="E313" s="351"/>
      <c r="F313" s="351"/>
      <c r="G313" s="351"/>
      <c r="H313" s="351"/>
      <c r="I313" s="128"/>
      <c r="J313" s="128"/>
    </row>
    <row r="314" spans="1:10" s="129" customFormat="1" ht="30.75" customHeight="1" x14ac:dyDescent="0.2">
      <c r="A314" s="334"/>
      <c r="B314" s="330"/>
      <c r="C314" s="177" t="s">
        <v>357</v>
      </c>
      <c r="D314" s="169" t="s">
        <v>31</v>
      </c>
      <c r="E314" s="169" t="s">
        <v>258</v>
      </c>
      <c r="F314" s="10"/>
      <c r="G314" s="10"/>
      <c r="H314" s="10">
        <f>'Додаток 1 2025-2027'!I49</f>
        <v>480</v>
      </c>
      <c r="I314" s="128"/>
      <c r="J314" s="128"/>
    </row>
    <row r="315" spans="1:10" s="129" customFormat="1" ht="15" customHeight="1" x14ac:dyDescent="0.2">
      <c r="A315" s="334"/>
      <c r="B315" s="330"/>
      <c r="C315" s="351" t="s">
        <v>7</v>
      </c>
      <c r="D315" s="351"/>
      <c r="E315" s="351"/>
      <c r="F315" s="351"/>
      <c r="G315" s="351"/>
      <c r="H315" s="351"/>
      <c r="I315" s="128"/>
      <c r="J315" s="128"/>
    </row>
    <row r="316" spans="1:10" s="129" customFormat="1" ht="15" customHeight="1" x14ac:dyDescent="0.2">
      <c r="A316" s="334"/>
      <c r="B316" s="330"/>
      <c r="C316" s="176" t="s">
        <v>288</v>
      </c>
      <c r="D316" s="169" t="s">
        <v>18</v>
      </c>
      <c r="E316" s="169" t="s">
        <v>11</v>
      </c>
      <c r="F316" s="86"/>
      <c r="G316" s="86"/>
      <c r="H316" s="86">
        <v>1</v>
      </c>
      <c r="I316" s="128"/>
      <c r="J316" s="128"/>
    </row>
    <row r="317" spans="1:10" s="129" customFormat="1" ht="15" customHeight="1" x14ac:dyDescent="0.2">
      <c r="A317" s="334"/>
      <c r="B317" s="330"/>
      <c r="C317" s="351" t="s">
        <v>8</v>
      </c>
      <c r="D317" s="351"/>
      <c r="E317" s="351"/>
      <c r="F317" s="351"/>
      <c r="G317" s="351"/>
      <c r="H317" s="351"/>
      <c r="I317" s="128"/>
      <c r="J317" s="128"/>
    </row>
    <row r="318" spans="1:10" s="129" customFormat="1" ht="15" customHeight="1" x14ac:dyDescent="0.2">
      <c r="A318" s="334"/>
      <c r="B318" s="330"/>
      <c r="C318" s="177" t="s">
        <v>289</v>
      </c>
      <c r="D318" s="169" t="s">
        <v>18</v>
      </c>
      <c r="E318" s="169" t="s">
        <v>257</v>
      </c>
      <c r="F318" s="10"/>
      <c r="G318" s="10"/>
      <c r="H318" s="10">
        <f>H314/H316</f>
        <v>480</v>
      </c>
      <c r="I318" s="128"/>
      <c r="J318" s="128"/>
    </row>
    <row r="319" spans="1:10" s="129" customFormat="1" ht="15" customHeight="1" x14ac:dyDescent="0.2">
      <c r="A319" s="334"/>
      <c r="B319" s="330"/>
      <c r="C319" s="351" t="s">
        <v>9</v>
      </c>
      <c r="D319" s="351"/>
      <c r="E319" s="351"/>
      <c r="F319" s="351"/>
      <c r="G319" s="351"/>
      <c r="H319" s="351"/>
      <c r="I319" s="128"/>
      <c r="J319" s="128"/>
    </row>
    <row r="320" spans="1:10" s="129" customFormat="1" ht="15" customHeight="1" x14ac:dyDescent="0.2">
      <c r="A320" s="335"/>
      <c r="B320" s="330"/>
      <c r="C320" s="85" t="s">
        <v>290</v>
      </c>
      <c r="D320" s="169" t="s">
        <v>20</v>
      </c>
      <c r="E320" s="169" t="s">
        <v>19</v>
      </c>
      <c r="F320" s="169"/>
      <c r="G320" s="169"/>
      <c r="H320" s="169">
        <v>100</v>
      </c>
      <c r="I320" s="128"/>
      <c r="J320" s="128"/>
    </row>
    <row r="321" spans="1:10" s="129" customFormat="1" ht="15" customHeight="1" x14ac:dyDescent="0.2">
      <c r="A321" s="333" t="s">
        <v>116</v>
      </c>
      <c r="B321" s="338" t="s">
        <v>32</v>
      </c>
      <c r="C321" s="331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31"/>
      <c r="E321" s="331"/>
      <c r="F321" s="331"/>
      <c r="G321" s="331"/>
      <c r="H321" s="331"/>
      <c r="I321" s="128"/>
      <c r="J321" s="128"/>
    </row>
    <row r="322" spans="1:10" s="129" customFormat="1" ht="15" customHeight="1" x14ac:dyDescent="0.2">
      <c r="A322" s="334"/>
      <c r="B322" s="330"/>
      <c r="C322" s="351" t="s">
        <v>6</v>
      </c>
      <c r="D322" s="351"/>
      <c r="E322" s="351"/>
      <c r="F322" s="351"/>
      <c r="G322" s="351"/>
      <c r="H322" s="351"/>
      <c r="I322" s="128"/>
      <c r="J322" s="128"/>
    </row>
    <row r="323" spans="1:10" s="129" customFormat="1" ht="28.5" customHeight="1" x14ac:dyDescent="0.2">
      <c r="A323" s="334"/>
      <c r="B323" s="330"/>
      <c r="C323" s="177" t="s">
        <v>357</v>
      </c>
      <c r="D323" s="169" t="s">
        <v>31</v>
      </c>
      <c r="E323" s="169" t="s">
        <v>258</v>
      </c>
      <c r="F323" s="10"/>
      <c r="G323" s="10"/>
      <c r="H323" s="10">
        <f>'Додаток 1 2025-2027'!I50</f>
        <v>385</v>
      </c>
      <c r="I323" s="128"/>
      <c r="J323" s="128"/>
    </row>
    <row r="324" spans="1:10" s="129" customFormat="1" ht="15" customHeight="1" x14ac:dyDescent="0.2">
      <c r="A324" s="334"/>
      <c r="B324" s="330"/>
      <c r="C324" s="351" t="s">
        <v>7</v>
      </c>
      <c r="D324" s="351"/>
      <c r="E324" s="351"/>
      <c r="F324" s="351"/>
      <c r="G324" s="351"/>
      <c r="H324" s="351"/>
      <c r="I324" s="128"/>
      <c r="J324" s="128"/>
    </row>
    <row r="325" spans="1:10" s="129" customFormat="1" ht="15" customHeight="1" x14ac:dyDescent="0.2">
      <c r="A325" s="334"/>
      <c r="B325" s="330"/>
      <c r="C325" s="176" t="s">
        <v>288</v>
      </c>
      <c r="D325" s="169" t="s">
        <v>18</v>
      </c>
      <c r="E325" s="169" t="s">
        <v>11</v>
      </c>
      <c r="F325" s="86"/>
      <c r="G325" s="86"/>
      <c r="H325" s="86">
        <v>1</v>
      </c>
      <c r="I325" s="128"/>
      <c r="J325" s="128"/>
    </row>
    <row r="326" spans="1:10" s="129" customFormat="1" ht="15" customHeight="1" x14ac:dyDescent="0.2">
      <c r="A326" s="334"/>
      <c r="B326" s="330"/>
      <c r="C326" s="351" t="s">
        <v>8</v>
      </c>
      <c r="D326" s="351"/>
      <c r="E326" s="351"/>
      <c r="F326" s="351"/>
      <c r="G326" s="351"/>
      <c r="H326" s="351"/>
      <c r="I326" s="128"/>
      <c r="J326" s="128"/>
    </row>
    <row r="327" spans="1:10" s="129" customFormat="1" ht="15" customHeight="1" x14ac:dyDescent="0.2">
      <c r="A327" s="334"/>
      <c r="B327" s="330"/>
      <c r="C327" s="177" t="s">
        <v>289</v>
      </c>
      <c r="D327" s="169" t="s">
        <v>18</v>
      </c>
      <c r="E327" s="169" t="s">
        <v>257</v>
      </c>
      <c r="F327" s="10"/>
      <c r="G327" s="10"/>
      <c r="H327" s="10">
        <f>H323/H325</f>
        <v>385</v>
      </c>
      <c r="I327" s="128"/>
      <c r="J327" s="128"/>
    </row>
    <row r="328" spans="1:10" s="129" customFormat="1" ht="15" customHeight="1" x14ac:dyDescent="0.2">
      <c r="A328" s="334"/>
      <c r="B328" s="330"/>
      <c r="C328" s="351" t="s">
        <v>9</v>
      </c>
      <c r="D328" s="351"/>
      <c r="E328" s="351"/>
      <c r="F328" s="351"/>
      <c r="G328" s="351"/>
      <c r="H328" s="351"/>
      <c r="I328" s="128"/>
      <c r="J328" s="128"/>
    </row>
    <row r="329" spans="1:10" s="129" customFormat="1" ht="15" customHeight="1" x14ac:dyDescent="0.2">
      <c r="A329" s="335"/>
      <c r="B329" s="330"/>
      <c r="C329" s="85" t="s">
        <v>290</v>
      </c>
      <c r="D329" s="169" t="s">
        <v>20</v>
      </c>
      <c r="E329" s="169" t="s">
        <v>19</v>
      </c>
      <c r="F329" s="169"/>
      <c r="G329" s="191"/>
      <c r="H329" s="169">
        <v>100</v>
      </c>
      <c r="I329" s="128"/>
      <c r="J329" s="128"/>
    </row>
    <row r="330" spans="1:10" s="129" customFormat="1" ht="18" customHeight="1" x14ac:dyDescent="0.2">
      <c r="A330" s="333" t="s">
        <v>150</v>
      </c>
      <c r="B330" s="338" t="s">
        <v>32</v>
      </c>
      <c r="C330" s="331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31"/>
      <c r="E330" s="331"/>
      <c r="F330" s="331"/>
      <c r="G330" s="331"/>
      <c r="H330" s="331"/>
      <c r="I330" s="128"/>
      <c r="J330" s="128"/>
    </row>
    <row r="331" spans="1:10" s="129" customFormat="1" ht="15" customHeight="1" x14ac:dyDescent="0.2">
      <c r="A331" s="334"/>
      <c r="B331" s="330"/>
      <c r="C331" s="351" t="s">
        <v>6</v>
      </c>
      <c r="D331" s="351"/>
      <c r="E331" s="351"/>
      <c r="F331" s="351"/>
      <c r="G331" s="351"/>
      <c r="H331" s="351"/>
      <c r="I331" s="128"/>
      <c r="J331" s="128"/>
    </row>
    <row r="332" spans="1:10" s="129" customFormat="1" ht="30" customHeight="1" x14ac:dyDescent="0.2">
      <c r="A332" s="334"/>
      <c r="B332" s="330"/>
      <c r="C332" s="85" t="s">
        <v>358</v>
      </c>
      <c r="D332" s="169" t="s">
        <v>31</v>
      </c>
      <c r="E332" s="169" t="s">
        <v>258</v>
      </c>
      <c r="F332" s="10"/>
      <c r="G332" s="10"/>
      <c r="H332" s="10">
        <f>'Додаток 1 2025-2027'!I51</f>
        <v>199</v>
      </c>
      <c r="I332" s="128"/>
      <c r="J332" s="128"/>
    </row>
    <row r="333" spans="1:10" s="129" customFormat="1" ht="15" customHeight="1" x14ac:dyDescent="0.2">
      <c r="A333" s="334"/>
      <c r="B333" s="330"/>
      <c r="C333" s="351" t="s">
        <v>7</v>
      </c>
      <c r="D333" s="351"/>
      <c r="E333" s="351"/>
      <c r="F333" s="351"/>
      <c r="G333" s="351"/>
      <c r="H333" s="351"/>
      <c r="I333" s="128"/>
      <c r="J333" s="128"/>
    </row>
    <row r="334" spans="1:10" s="129" customFormat="1" ht="15" customHeight="1" x14ac:dyDescent="0.2">
      <c r="A334" s="334"/>
      <c r="B334" s="330"/>
      <c r="C334" s="85" t="s">
        <v>185</v>
      </c>
      <c r="D334" s="169" t="s">
        <v>18</v>
      </c>
      <c r="E334" s="169" t="s">
        <v>11</v>
      </c>
      <c r="F334" s="86"/>
      <c r="G334" s="86"/>
      <c r="H334" s="74">
        <v>55</v>
      </c>
      <c r="I334" s="128"/>
      <c r="J334" s="128"/>
    </row>
    <row r="335" spans="1:10" s="129" customFormat="1" ht="15" customHeight="1" x14ac:dyDescent="0.2">
      <c r="A335" s="334"/>
      <c r="B335" s="330"/>
      <c r="C335" s="351" t="s">
        <v>8</v>
      </c>
      <c r="D335" s="351"/>
      <c r="E335" s="351"/>
      <c r="F335" s="351"/>
      <c r="G335" s="351"/>
      <c r="H335" s="351"/>
      <c r="I335" s="128"/>
      <c r="J335" s="128"/>
    </row>
    <row r="336" spans="1:10" s="129" customFormat="1" ht="15" customHeight="1" x14ac:dyDescent="0.2">
      <c r="A336" s="334"/>
      <c r="B336" s="330"/>
      <c r="C336" s="85" t="s">
        <v>359</v>
      </c>
      <c r="D336" s="169" t="s">
        <v>18</v>
      </c>
      <c r="E336" s="169" t="s">
        <v>257</v>
      </c>
      <c r="F336" s="10"/>
      <c r="G336" s="10"/>
      <c r="H336" s="10">
        <f>H332/H334</f>
        <v>3.6181818181818182</v>
      </c>
      <c r="I336" s="128"/>
      <c r="J336" s="128"/>
    </row>
    <row r="337" spans="1:10" s="129" customFormat="1" ht="15" customHeight="1" x14ac:dyDescent="0.2">
      <c r="A337" s="334"/>
      <c r="B337" s="330"/>
      <c r="C337" s="351" t="s">
        <v>9</v>
      </c>
      <c r="D337" s="351"/>
      <c r="E337" s="351"/>
      <c r="F337" s="351"/>
      <c r="G337" s="351"/>
      <c r="H337" s="351"/>
      <c r="I337" s="128"/>
      <c r="J337" s="128"/>
    </row>
    <row r="338" spans="1:10" s="129" customFormat="1" ht="15" customHeight="1" x14ac:dyDescent="0.2">
      <c r="A338" s="335"/>
      <c r="B338" s="330"/>
      <c r="C338" s="85" t="s">
        <v>186</v>
      </c>
      <c r="D338" s="169" t="s">
        <v>20</v>
      </c>
      <c r="E338" s="169" t="s">
        <v>19</v>
      </c>
      <c r="F338" s="169"/>
      <c r="G338" s="169"/>
      <c r="H338" s="169">
        <v>100</v>
      </c>
      <c r="I338" s="128"/>
      <c r="J338" s="128"/>
    </row>
    <row r="339" spans="1:10" s="129" customFormat="1" ht="17.25" customHeight="1" x14ac:dyDescent="0.2">
      <c r="A339" s="333" t="s">
        <v>151</v>
      </c>
      <c r="B339" s="330" t="s">
        <v>32</v>
      </c>
      <c r="C339" s="331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31"/>
      <c r="E339" s="331"/>
      <c r="F339" s="331"/>
      <c r="G339" s="331"/>
      <c r="H339" s="331"/>
      <c r="I339" s="128"/>
      <c r="J339" s="128"/>
    </row>
    <row r="340" spans="1:10" s="129" customFormat="1" ht="15" customHeight="1" x14ac:dyDescent="0.2">
      <c r="A340" s="334"/>
      <c r="B340" s="330"/>
      <c r="C340" s="351" t="s">
        <v>6</v>
      </c>
      <c r="D340" s="351"/>
      <c r="E340" s="351"/>
      <c r="F340" s="351"/>
      <c r="G340" s="351"/>
      <c r="H340" s="351"/>
      <c r="I340" s="128"/>
      <c r="J340" s="128"/>
    </row>
    <row r="341" spans="1:10" s="129" customFormat="1" ht="27.75" customHeight="1" x14ac:dyDescent="0.2">
      <c r="A341" s="334"/>
      <c r="B341" s="330"/>
      <c r="C341" s="177" t="s">
        <v>357</v>
      </c>
      <c r="D341" s="169" t="s">
        <v>31</v>
      </c>
      <c r="E341" s="169" t="s">
        <v>258</v>
      </c>
      <c r="F341" s="10"/>
      <c r="G341" s="10"/>
      <c r="H341" s="10">
        <f>'Додаток 1 2025-2027'!I52</f>
        <v>250</v>
      </c>
      <c r="I341" s="128"/>
      <c r="J341" s="128"/>
    </row>
    <row r="342" spans="1:10" s="129" customFormat="1" ht="15" customHeight="1" x14ac:dyDescent="0.2">
      <c r="A342" s="334"/>
      <c r="B342" s="330"/>
      <c r="C342" s="351" t="s">
        <v>7</v>
      </c>
      <c r="D342" s="351"/>
      <c r="E342" s="351"/>
      <c r="F342" s="351"/>
      <c r="G342" s="351"/>
      <c r="H342" s="351"/>
      <c r="I342" s="128"/>
      <c r="J342" s="128"/>
    </row>
    <row r="343" spans="1:10" s="129" customFormat="1" ht="15" customHeight="1" x14ac:dyDescent="0.2">
      <c r="A343" s="334"/>
      <c r="B343" s="330"/>
      <c r="C343" s="176" t="s">
        <v>288</v>
      </c>
      <c r="D343" s="169" t="s">
        <v>18</v>
      </c>
      <c r="E343" s="169" t="s">
        <v>11</v>
      </c>
      <c r="F343" s="86"/>
      <c r="G343" s="86"/>
      <c r="H343" s="86">
        <v>1</v>
      </c>
      <c r="I343" s="128"/>
      <c r="J343" s="128"/>
    </row>
    <row r="344" spans="1:10" s="129" customFormat="1" ht="15" customHeight="1" x14ac:dyDescent="0.2">
      <c r="A344" s="334"/>
      <c r="B344" s="330"/>
      <c r="C344" s="351" t="s">
        <v>8</v>
      </c>
      <c r="D344" s="351"/>
      <c r="E344" s="351"/>
      <c r="F344" s="351"/>
      <c r="G344" s="351"/>
      <c r="H344" s="351"/>
      <c r="I344" s="128"/>
      <c r="J344" s="128"/>
    </row>
    <row r="345" spans="1:10" s="129" customFormat="1" ht="15" customHeight="1" x14ac:dyDescent="0.2">
      <c r="A345" s="334"/>
      <c r="B345" s="330"/>
      <c r="C345" s="177" t="s">
        <v>289</v>
      </c>
      <c r="D345" s="169" t="s">
        <v>18</v>
      </c>
      <c r="E345" s="169" t="s">
        <v>266</v>
      </c>
      <c r="F345" s="10"/>
      <c r="G345" s="10"/>
      <c r="H345" s="10">
        <f>H341/H343</f>
        <v>250</v>
      </c>
      <c r="I345" s="128"/>
      <c r="J345" s="128"/>
    </row>
    <row r="346" spans="1:10" s="129" customFormat="1" ht="15" customHeight="1" x14ac:dyDescent="0.2">
      <c r="A346" s="334"/>
      <c r="B346" s="330"/>
      <c r="C346" s="351" t="s">
        <v>9</v>
      </c>
      <c r="D346" s="351"/>
      <c r="E346" s="351"/>
      <c r="F346" s="351"/>
      <c r="G346" s="351"/>
      <c r="H346" s="351"/>
      <c r="I346" s="128"/>
      <c r="J346" s="128"/>
    </row>
    <row r="347" spans="1:10" s="129" customFormat="1" ht="15" customHeight="1" x14ac:dyDescent="0.2">
      <c r="A347" s="335"/>
      <c r="B347" s="330"/>
      <c r="C347" s="85" t="s">
        <v>290</v>
      </c>
      <c r="D347" s="169" t="s">
        <v>20</v>
      </c>
      <c r="E347" s="169" t="s">
        <v>19</v>
      </c>
      <c r="F347" s="191"/>
      <c r="G347" s="169"/>
      <c r="H347" s="169">
        <v>100</v>
      </c>
      <c r="I347" s="128"/>
      <c r="J347" s="128"/>
    </row>
    <row r="348" spans="1:10" s="129" customFormat="1" ht="17.25" customHeight="1" x14ac:dyDescent="0.2">
      <c r="A348" s="333" t="s">
        <v>152</v>
      </c>
      <c r="B348" s="330" t="s">
        <v>32</v>
      </c>
      <c r="C348" s="331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31"/>
      <c r="E348" s="331"/>
      <c r="F348" s="331"/>
      <c r="G348" s="331"/>
      <c r="H348" s="331"/>
      <c r="I348" s="128"/>
      <c r="J348" s="128"/>
    </row>
    <row r="349" spans="1:10" s="129" customFormat="1" ht="15" customHeight="1" x14ac:dyDescent="0.2">
      <c r="A349" s="334"/>
      <c r="B349" s="330"/>
      <c r="C349" s="351" t="s">
        <v>6</v>
      </c>
      <c r="D349" s="351"/>
      <c r="E349" s="351"/>
      <c r="F349" s="351"/>
      <c r="G349" s="351"/>
      <c r="H349" s="351"/>
      <c r="I349" s="128"/>
      <c r="J349" s="128"/>
    </row>
    <row r="350" spans="1:10" s="129" customFormat="1" ht="27.75" customHeight="1" x14ac:dyDescent="0.2">
      <c r="A350" s="334"/>
      <c r="B350" s="330"/>
      <c r="C350" s="177" t="s">
        <v>357</v>
      </c>
      <c r="D350" s="169" t="s">
        <v>31</v>
      </c>
      <c r="E350" s="169" t="s">
        <v>258</v>
      </c>
      <c r="F350" s="10"/>
      <c r="G350" s="10"/>
      <c r="H350" s="10">
        <f>'Додаток 1 2025-2027'!I53</f>
        <v>425</v>
      </c>
      <c r="I350" s="128"/>
      <c r="J350" s="128"/>
    </row>
    <row r="351" spans="1:10" s="129" customFormat="1" ht="15" customHeight="1" x14ac:dyDescent="0.2">
      <c r="A351" s="334"/>
      <c r="B351" s="330"/>
      <c r="C351" s="351" t="s">
        <v>7</v>
      </c>
      <c r="D351" s="351"/>
      <c r="E351" s="351"/>
      <c r="F351" s="351"/>
      <c r="G351" s="351"/>
      <c r="H351" s="351"/>
      <c r="I351" s="128"/>
      <c r="J351" s="128"/>
    </row>
    <row r="352" spans="1:10" s="129" customFormat="1" ht="15" customHeight="1" x14ac:dyDescent="0.2">
      <c r="A352" s="334"/>
      <c r="B352" s="330"/>
      <c r="C352" s="176" t="s">
        <v>288</v>
      </c>
      <c r="D352" s="169" t="s">
        <v>18</v>
      </c>
      <c r="E352" s="169" t="s">
        <v>11</v>
      </c>
      <c r="F352" s="86"/>
      <c r="G352" s="86"/>
      <c r="H352" s="86">
        <v>1</v>
      </c>
      <c r="I352" s="128"/>
      <c r="J352" s="128"/>
    </row>
    <row r="353" spans="1:10" s="129" customFormat="1" ht="15" customHeight="1" x14ac:dyDescent="0.2">
      <c r="A353" s="334"/>
      <c r="B353" s="330"/>
      <c r="C353" s="351" t="s">
        <v>8</v>
      </c>
      <c r="D353" s="351"/>
      <c r="E353" s="351"/>
      <c r="F353" s="351"/>
      <c r="G353" s="351"/>
      <c r="H353" s="351"/>
      <c r="I353" s="128"/>
      <c r="J353" s="128"/>
    </row>
    <row r="354" spans="1:10" s="129" customFormat="1" ht="15" customHeight="1" x14ac:dyDescent="0.2">
      <c r="A354" s="334"/>
      <c r="B354" s="330"/>
      <c r="C354" s="177" t="s">
        <v>289</v>
      </c>
      <c r="D354" s="169" t="s">
        <v>18</v>
      </c>
      <c r="E354" s="169" t="s">
        <v>266</v>
      </c>
      <c r="F354" s="10"/>
      <c r="G354" s="10"/>
      <c r="H354" s="10">
        <f>H350/H352</f>
        <v>425</v>
      </c>
      <c r="I354" s="128"/>
      <c r="J354" s="128"/>
    </row>
    <row r="355" spans="1:10" s="129" customFormat="1" ht="15" customHeight="1" x14ac:dyDescent="0.2">
      <c r="A355" s="334"/>
      <c r="B355" s="330"/>
      <c r="C355" s="351" t="s">
        <v>9</v>
      </c>
      <c r="D355" s="351"/>
      <c r="E355" s="351"/>
      <c r="F355" s="351"/>
      <c r="G355" s="351"/>
      <c r="H355" s="351"/>
      <c r="I355" s="128"/>
      <c r="J355" s="128"/>
    </row>
    <row r="356" spans="1:10" s="129" customFormat="1" ht="15" customHeight="1" x14ac:dyDescent="0.2">
      <c r="A356" s="335"/>
      <c r="B356" s="330"/>
      <c r="C356" s="85" t="s">
        <v>290</v>
      </c>
      <c r="D356" s="169" t="s">
        <v>20</v>
      </c>
      <c r="E356" s="169" t="s">
        <v>19</v>
      </c>
      <c r="F356" s="191"/>
      <c r="G356" s="169"/>
      <c r="H356" s="169">
        <v>100</v>
      </c>
      <c r="I356" s="128"/>
      <c r="J356" s="128"/>
    </row>
    <row r="357" spans="1:10" s="129" customFormat="1" ht="30.75" customHeight="1" x14ac:dyDescent="0.2">
      <c r="A357" s="333" t="s">
        <v>157</v>
      </c>
      <c r="B357" s="330" t="s">
        <v>32</v>
      </c>
      <c r="C357" s="331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31"/>
      <c r="E357" s="331"/>
      <c r="F357" s="331"/>
      <c r="G357" s="331"/>
      <c r="H357" s="331"/>
      <c r="I357" s="128"/>
      <c r="J357" s="128"/>
    </row>
    <row r="358" spans="1:10" s="129" customFormat="1" ht="15" customHeight="1" x14ac:dyDescent="0.2">
      <c r="A358" s="334"/>
      <c r="B358" s="330"/>
      <c r="C358" s="351" t="s">
        <v>6</v>
      </c>
      <c r="D358" s="351"/>
      <c r="E358" s="351"/>
      <c r="F358" s="351"/>
      <c r="G358" s="351"/>
      <c r="H358" s="351"/>
      <c r="I358" s="128"/>
      <c r="J358" s="128"/>
    </row>
    <row r="359" spans="1:10" s="129" customFormat="1" ht="29.25" customHeight="1" x14ac:dyDescent="0.2">
      <c r="A359" s="334"/>
      <c r="B359" s="330"/>
      <c r="C359" s="177" t="s">
        <v>357</v>
      </c>
      <c r="D359" s="169" t="s">
        <v>31</v>
      </c>
      <c r="E359" s="169" t="s">
        <v>258</v>
      </c>
      <c r="F359" s="10"/>
      <c r="G359" s="10"/>
      <c r="H359" s="10">
        <f>'Додаток 1 2025-2027'!I54</f>
        <v>380</v>
      </c>
      <c r="I359" s="128"/>
      <c r="J359" s="128"/>
    </row>
    <row r="360" spans="1:10" s="129" customFormat="1" ht="15" customHeight="1" x14ac:dyDescent="0.2">
      <c r="A360" s="334"/>
      <c r="B360" s="330"/>
      <c r="C360" s="351" t="s">
        <v>7</v>
      </c>
      <c r="D360" s="351"/>
      <c r="E360" s="351"/>
      <c r="F360" s="351"/>
      <c r="G360" s="351"/>
      <c r="H360" s="351"/>
      <c r="I360" s="128"/>
      <c r="J360" s="128"/>
    </row>
    <row r="361" spans="1:10" s="129" customFormat="1" ht="15" customHeight="1" x14ac:dyDescent="0.2">
      <c r="A361" s="334"/>
      <c r="B361" s="330"/>
      <c r="C361" s="176" t="s">
        <v>288</v>
      </c>
      <c r="D361" s="169" t="s">
        <v>18</v>
      </c>
      <c r="E361" s="169" t="s">
        <v>11</v>
      </c>
      <c r="F361" s="86"/>
      <c r="G361" s="86"/>
      <c r="H361" s="86">
        <v>1</v>
      </c>
      <c r="I361" s="128"/>
      <c r="J361" s="128"/>
    </row>
    <row r="362" spans="1:10" s="129" customFormat="1" ht="15" customHeight="1" x14ac:dyDescent="0.2">
      <c r="A362" s="334"/>
      <c r="B362" s="330"/>
      <c r="C362" s="351" t="s">
        <v>8</v>
      </c>
      <c r="D362" s="351"/>
      <c r="E362" s="351"/>
      <c r="F362" s="351"/>
      <c r="G362" s="351"/>
      <c r="H362" s="351"/>
      <c r="I362" s="128"/>
      <c r="J362" s="128"/>
    </row>
    <row r="363" spans="1:10" s="129" customFormat="1" ht="15" customHeight="1" x14ac:dyDescent="0.2">
      <c r="A363" s="334"/>
      <c r="B363" s="330"/>
      <c r="C363" s="177" t="s">
        <v>289</v>
      </c>
      <c r="D363" s="169" t="s">
        <v>18</v>
      </c>
      <c r="E363" s="169" t="s">
        <v>266</v>
      </c>
      <c r="F363" s="10"/>
      <c r="G363" s="10"/>
      <c r="H363" s="10">
        <f>H359/H361</f>
        <v>380</v>
      </c>
      <c r="I363" s="128"/>
      <c r="J363" s="128"/>
    </row>
    <row r="364" spans="1:10" s="129" customFormat="1" ht="15" customHeight="1" x14ac:dyDescent="0.2">
      <c r="A364" s="334"/>
      <c r="B364" s="330"/>
      <c r="C364" s="351" t="s">
        <v>9</v>
      </c>
      <c r="D364" s="351"/>
      <c r="E364" s="351"/>
      <c r="F364" s="351"/>
      <c r="G364" s="351"/>
      <c r="H364" s="351"/>
      <c r="I364" s="128"/>
      <c r="J364" s="128"/>
    </row>
    <row r="365" spans="1:10" s="129" customFormat="1" ht="15" customHeight="1" x14ac:dyDescent="0.2">
      <c r="A365" s="335"/>
      <c r="B365" s="330"/>
      <c r="C365" s="85" t="s">
        <v>290</v>
      </c>
      <c r="D365" s="169" t="s">
        <v>20</v>
      </c>
      <c r="E365" s="169" t="s">
        <v>19</v>
      </c>
      <c r="F365" s="191"/>
      <c r="G365" s="169"/>
      <c r="H365" s="169">
        <v>100</v>
      </c>
      <c r="I365" s="128"/>
      <c r="J365" s="128"/>
    </row>
    <row r="366" spans="1:10" s="129" customFormat="1" ht="46.5" customHeight="1" x14ac:dyDescent="0.2">
      <c r="A366" s="333" t="s">
        <v>175</v>
      </c>
      <c r="B366" s="378" t="s">
        <v>196</v>
      </c>
      <c r="C366" s="331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31"/>
      <c r="E366" s="331"/>
      <c r="F366" s="331"/>
      <c r="G366" s="331"/>
      <c r="H366" s="331"/>
      <c r="I366" s="128"/>
      <c r="J366" s="128"/>
    </row>
    <row r="367" spans="1:10" s="129" customFormat="1" ht="15" customHeight="1" x14ac:dyDescent="0.2">
      <c r="A367" s="334"/>
      <c r="B367" s="378"/>
      <c r="C367" s="351" t="s">
        <v>6</v>
      </c>
      <c r="D367" s="351"/>
      <c r="E367" s="351"/>
      <c r="F367" s="351"/>
      <c r="G367" s="351"/>
      <c r="H367" s="351"/>
      <c r="I367" s="128"/>
      <c r="J367" s="128"/>
    </row>
    <row r="368" spans="1:10" s="129" customFormat="1" ht="15" customHeight="1" x14ac:dyDescent="0.2">
      <c r="A368" s="334"/>
      <c r="B368" s="378"/>
      <c r="C368" s="85" t="s">
        <v>360</v>
      </c>
      <c r="D368" s="169" t="s">
        <v>18</v>
      </c>
      <c r="E368" s="169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28"/>
      <c r="J368" s="128"/>
    </row>
    <row r="369" spans="1:10" s="129" customFormat="1" ht="15" customHeight="1" x14ac:dyDescent="0.2">
      <c r="A369" s="334"/>
      <c r="B369" s="378"/>
      <c r="C369" s="406" t="s">
        <v>7</v>
      </c>
      <c r="D369" s="406"/>
      <c r="E369" s="406"/>
      <c r="F369" s="406"/>
      <c r="G369" s="406"/>
      <c r="H369" s="406"/>
      <c r="I369" s="128"/>
      <c r="J369" s="128"/>
    </row>
    <row r="370" spans="1:10" s="129" customFormat="1" ht="28.15" customHeight="1" x14ac:dyDescent="0.2">
      <c r="A370" s="334"/>
      <c r="B370" s="378"/>
      <c r="C370" s="182" t="s">
        <v>212</v>
      </c>
      <c r="D370" s="72" t="s">
        <v>18</v>
      </c>
      <c r="E370" s="86" t="s">
        <v>11</v>
      </c>
      <c r="F370" s="86">
        <v>1</v>
      </c>
      <c r="G370" s="86">
        <v>1</v>
      </c>
      <c r="H370" s="86">
        <v>1</v>
      </c>
      <c r="I370" s="128"/>
      <c r="J370" s="128"/>
    </row>
    <row r="371" spans="1:10" s="129" customFormat="1" ht="15" customHeight="1" x14ac:dyDescent="0.2">
      <c r="A371" s="334"/>
      <c r="B371" s="378"/>
      <c r="C371" s="351" t="s">
        <v>8</v>
      </c>
      <c r="D371" s="351"/>
      <c r="E371" s="351"/>
      <c r="F371" s="351"/>
      <c r="G371" s="351"/>
      <c r="H371" s="351"/>
      <c r="I371" s="128"/>
      <c r="J371" s="128"/>
    </row>
    <row r="372" spans="1:10" s="129" customFormat="1" ht="15" customHeight="1" x14ac:dyDescent="0.2">
      <c r="A372" s="334"/>
      <c r="B372" s="378"/>
      <c r="C372" s="85" t="s">
        <v>299</v>
      </c>
      <c r="D372" s="171" t="s">
        <v>18</v>
      </c>
      <c r="E372" s="169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28"/>
      <c r="J372" s="128"/>
    </row>
    <row r="373" spans="1:10" s="129" customFormat="1" ht="15" customHeight="1" x14ac:dyDescent="0.2">
      <c r="A373" s="334"/>
      <c r="B373" s="378"/>
      <c r="C373" s="351" t="s">
        <v>9</v>
      </c>
      <c r="D373" s="351"/>
      <c r="E373" s="351"/>
      <c r="F373" s="351"/>
      <c r="G373" s="351"/>
      <c r="H373" s="351"/>
      <c r="I373" s="128"/>
      <c r="J373" s="128"/>
    </row>
    <row r="374" spans="1:10" ht="15" customHeight="1" x14ac:dyDescent="0.2">
      <c r="A374" s="335"/>
      <c r="B374" s="378"/>
      <c r="C374" s="1" t="s">
        <v>300</v>
      </c>
      <c r="D374" s="173" t="s">
        <v>20</v>
      </c>
      <c r="E374" s="173" t="s">
        <v>19</v>
      </c>
      <c r="F374" s="173">
        <v>100</v>
      </c>
      <c r="G374" s="173">
        <v>100</v>
      </c>
      <c r="H374" s="173">
        <v>100</v>
      </c>
    </row>
    <row r="375" spans="1:10" ht="30.75" customHeight="1" x14ac:dyDescent="0.2">
      <c r="A375" s="333" t="s">
        <v>163</v>
      </c>
      <c r="B375" s="330" t="s">
        <v>32</v>
      </c>
      <c r="C375" s="331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31"/>
      <c r="E375" s="331"/>
      <c r="F375" s="331"/>
      <c r="G375" s="331"/>
      <c r="H375" s="331"/>
    </row>
    <row r="376" spans="1:10" ht="15" customHeight="1" x14ac:dyDescent="0.2">
      <c r="A376" s="334"/>
      <c r="B376" s="330"/>
      <c r="C376" s="351" t="s">
        <v>6</v>
      </c>
      <c r="D376" s="351"/>
      <c r="E376" s="351"/>
      <c r="F376" s="351"/>
      <c r="G376" s="351"/>
      <c r="H376" s="351"/>
    </row>
    <row r="377" spans="1:10" ht="28.5" customHeight="1" x14ac:dyDescent="0.2">
      <c r="A377" s="334"/>
      <c r="B377" s="330"/>
      <c r="C377" s="177" t="s">
        <v>357</v>
      </c>
      <c r="D377" s="169" t="s">
        <v>31</v>
      </c>
      <c r="E377" s="169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4"/>
      <c r="B378" s="330"/>
      <c r="C378" s="351" t="s">
        <v>7</v>
      </c>
      <c r="D378" s="351"/>
      <c r="E378" s="351"/>
      <c r="F378" s="351"/>
      <c r="G378" s="351"/>
      <c r="H378" s="351"/>
    </row>
    <row r="379" spans="1:10" ht="15" customHeight="1" x14ac:dyDescent="0.2">
      <c r="A379" s="334"/>
      <c r="B379" s="330"/>
      <c r="C379" s="176" t="s">
        <v>288</v>
      </c>
      <c r="D379" s="169" t="s">
        <v>18</v>
      </c>
      <c r="E379" s="169" t="s">
        <v>11</v>
      </c>
      <c r="F379" s="86"/>
      <c r="G379" s="86">
        <v>1</v>
      </c>
      <c r="H379" s="86"/>
    </row>
    <row r="380" spans="1:10" ht="15" customHeight="1" x14ac:dyDescent="0.2">
      <c r="A380" s="334"/>
      <c r="B380" s="330"/>
      <c r="C380" s="351" t="s">
        <v>8</v>
      </c>
      <c r="D380" s="351"/>
      <c r="E380" s="351"/>
      <c r="F380" s="351"/>
      <c r="G380" s="351"/>
      <c r="H380" s="351"/>
    </row>
    <row r="381" spans="1:10" ht="15" customHeight="1" x14ac:dyDescent="0.2">
      <c r="A381" s="334"/>
      <c r="B381" s="330"/>
      <c r="C381" s="177" t="s">
        <v>289</v>
      </c>
      <c r="D381" s="169" t="s">
        <v>18</v>
      </c>
      <c r="E381" s="169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4"/>
      <c r="B382" s="330"/>
      <c r="C382" s="351" t="s">
        <v>9</v>
      </c>
      <c r="D382" s="351"/>
      <c r="E382" s="351"/>
      <c r="F382" s="351"/>
      <c r="G382" s="351"/>
      <c r="H382" s="351"/>
    </row>
    <row r="383" spans="1:10" ht="15" customHeight="1" x14ac:dyDescent="0.2">
      <c r="A383" s="335"/>
      <c r="B383" s="330"/>
      <c r="C383" s="85" t="s">
        <v>290</v>
      </c>
      <c r="D383" s="169" t="s">
        <v>20</v>
      </c>
      <c r="E383" s="169" t="s">
        <v>19</v>
      </c>
      <c r="F383" s="186"/>
      <c r="G383" s="169">
        <v>100</v>
      </c>
      <c r="H383" s="169"/>
    </row>
    <row r="384" spans="1:10" ht="30" customHeight="1" x14ac:dyDescent="0.2">
      <c r="A384" s="333" t="s">
        <v>315</v>
      </c>
      <c r="B384" s="378" t="s">
        <v>196</v>
      </c>
      <c r="C384" s="331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31"/>
      <c r="E384" s="331"/>
      <c r="F384" s="331"/>
      <c r="G384" s="331"/>
      <c r="H384" s="331"/>
    </row>
    <row r="385" spans="1:8" ht="15" customHeight="1" x14ac:dyDescent="0.2">
      <c r="A385" s="334"/>
      <c r="B385" s="378"/>
      <c r="C385" s="345" t="s">
        <v>6</v>
      </c>
      <c r="D385" s="346"/>
      <c r="E385" s="346"/>
      <c r="F385" s="346"/>
      <c r="G385" s="346"/>
      <c r="H385" s="347"/>
    </row>
    <row r="386" spans="1:8" ht="15" customHeight="1" x14ac:dyDescent="0.2">
      <c r="A386" s="334"/>
      <c r="B386" s="378"/>
      <c r="C386" s="85" t="s">
        <v>386</v>
      </c>
      <c r="D386" s="169" t="s">
        <v>10</v>
      </c>
      <c r="E386" s="169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4"/>
      <c r="B387" s="378"/>
      <c r="C387" s="345" t="s">
        <v>7</v>
      </c>
      <c r="D387" s="346"/>
      <c r="E387" s="346"/>
      <c r="F387" s="346"/>
      <c r="G387" s="346"/>
      <c r="H387" s="347"/>
    </row>
    <row r="388" spans="1:8" ht="15" customHeight="1" x14ac:dyDescent="0.2">
      <c r="A388" s="334"/>
      <c r="B388" s="378"/>
      <c r="C388" s="85" t="s">
        <v>387</v>
      </c>
      <c r="D388" s="169" t="s">
        <v>10</v>
      </c>
      <c r="E388" s="169" t="s">
        <v>11</v>
      </c>
      <c r="F388" s="86">
        <v>1</v>
      </c>
      <c r="G388" s="86">
        <v>1</v>
      </c>
      <c r="H388" s="86"/>
    </row>
    <row r="389" spans="1:8" ht="15" customHeight="1" x14ac:dyDescent="0.2">
      <c r="A389" s="334"/>
      <c r="B389" s="378"/>
      <c r="C389" s="345" t="s">
        <v>8</v>
      </c>
      <c r="D389" s="346"/>
      <c r="E389" s="346"/>
      <c r="F389" s="346"/>
      <c r="G389" s="346"/>
      <c r="H389" s="347"/>
    </row>
    <row r="390" spans="1:8" ht="15" customHeight="1" x14ac:dyDescent="0.2">
      <c r="A390" s="334"/>
      <c r="B390" s="378"/>
      <c r="C390" s="85" t="s">
        <v>388</v>
      </c>
      <c r="D390" s="169" t="s">
        <v>18</v>
      </c>
      <c r="E390" s="169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4"/>
      <c r="B391" s="378"/>
      <c r="C391" s="345" t="s">
        <v>9</v>
      </c>
      <c r="D391" s="346"/>
      <c r="E391" s="346"/>
      <c r="F391" s="346"/>
      <c r="G391" s="346"/>
      <c r="H391" s="347"/>
    </row>
    <row r="392" spans="1:8" ht="15" customHeight="1" x14ac:dyDescent="0.2">
      <c r="A392" s="335"/>
      <c r="B392" s="378"/>
      <c r="C392" s="85" t="s">
        <v>445</v>
      </c>
      <c r="D392" s="169" t="s">
        <v>20</v>
      </c>
      <c r="E392" s="169" t="s">
        <v>19</v>
      </c>
      <c r="F392" s="301">
        <v>79</v>
      </c>
      <c r="G392" s="319">
        <v>100</v>
      </c>
      <c r="H392" s="169"/>
    </row>
    <row r="393" spans="1:8" ht="33" customHeight="1" x14ac:dyDescent="0.2">
      <c r="A393" s="333" t="s">
        <v>441</v>
      </c>
      <c r="B393" s="330" t="s">
        <v>196</v>
      </c>
      <c r="C393" s="331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31"/>
      <c r="E393" s="331"/>
      <c r="F393" s="331"/>
      <c r="G393" s="331"/>
      <c r="H393" s="331"/>
    </row>
    <row r="394" spans="1:8" ht="15" customHeight="1" x14ac:dyDescent="0.2">
      <c r="A394" s="334"/>
      <c r="B394" s="330"/>
      <c r="C394" s="345" t="s">
        <v>6</v>
      </c>
      <c r="D394" s="346"/>
      <c r="E394" s="346"/>
      <c r="F394" s="346"/>
      <c r="G394" s="346"/>
      <c r="H394" s="347"/>
    </row>
    <row r="395" spans="1:8" ht="15" customHeight="1" x14ac:dyDescent="0.2">
      <c r="A395" s="334"/>
      <c r="B395" s="330"/>
      <c r="C395" s="85" t="s">
        <v>765</v>
      </c>
      <c r="D395" s="316" t="s">
        <v>10</v>
      </c>
      <c r="E395" s="316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4"/>
      <c r="B396" s="330"/>
      <c r="C396" s="345" t="s">
        <v>7</v>
      </c>
      <c r="D396" s="346"/>
      <c r="E396" s="346"/>
      <c r="F396" s="346"/>
      <c r="G396" s="346"/>
      <c r="H396" s="347"/>
    </row>
    <row r="397" spans="1:8" ht="15" customHeight="1" x14ac:dyDescent="0.2">
      <c r="A397" s="334"/>
      <c r="B397" s="330"/>
      <c r="C397" s="85" t="s">
        <v>387</v>
      </c>
      <c r="D397" s="316" t="s">
        <v>10</v>
      </c>
      <c r="E397" s="316" t="s">
        <v>11</v>
      </c>
      <c r="F397" s="86"/>
      <c r="G397" s="86">
        <v>1</v>
      </c>
      <c r="H397" s="86"/>
    </row>
    <row r="398" spans="1:8" ht="15" customHeight="1" x14ac:dyDescent="0.2">
      <c r="A398" s="334"/>
      <c r="B398" s="330"/>
      <c r="C398" s="345" t="s">
        <v>8</v>
      </c>
      <c r="D398" s="346"/>
      <c r="E398" s="346"/>
      <c r="F398" s="346"/>
      <c r="G398" s="346"/>
      <c r="H398" s="347"/>
    </row>
    <row r="399" spans="1:8" ht="15" customHeight="1" x14ac:dyDescent="0.2">
      <c r="A399" s="334"/>
      <c r="B399" s="330"/>
      <c r="C399" s="85" t="s">
        <v>766</v>
      </c>
      <c r="D399" s="316" t="s">
        <v>18</v>
      </c>
      <c r="E399" s="316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4"/>
      <c r="B400" s="330"/>
      <c r="C400" s="345" t="s">
        <v>9</v>
      </c>
      <c r="D400" s="346"/>
      <c r="E400" s="346"/>
      <c r="F400" s="346"/>
      <c r="G400" s="346"/>
      <c r="H400" s="347"/>
    </row>
    <row r="401" spans="1:8" ht="15" customHeight="1" x14ac:dyDescent="0.2">
      <c r="A401" s="335"/>
      <c r="B401" s="330"/>
      <c r="C401" s="85" t="s">
        <v>445</v>
      </c>
      <c r="D401" s="316" t="s">
        <v>20</v>
      </c>
      <c r="E401" s="316" t="s">
        <v>19</v>
      </c>
      <c r="F401" s="319"/>
      <c r="G401" s="319">
        <v>100</v>
      </c>
      <c r="H401" s="316"/>
    </row>
    <row r="402" spans="1:8" ht="32.25" customHeight="1" x14ac:dyDescent="0.2">
      <c r="A402" s="333" t="s">
        <v>442</v>
      </c>
      <c r="B402" s="338" t="s">
        <v>32</v>
      </c>
      <c r="C402" s="331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31"/>
      <c r="E402" s="331"/>
      <c r="F402" s="331"/>
      <c r="G402" s="331"/>
      <c r="H402" s="331"/>
    </row>
    <row r="403" spans="1:8" ht="16.5" customHeight="1" x14ac:dyDescent="0.2">
      <c r="A403" s="334"/>
      <c r="B403" s="330"/>
      <c r="C403" s="351" t="s">
        <v>6</v>
      </c>
      <c r="D403" s="351"/>
      <c r="E403" s="351"/>
      <c r="F403" s="351"/>
      <c r="G403" s="351"/>
      <c r="H403" s="351"/>
    </row>
    <row r="404" spans="1:8" ht="31.5" customHeight="1" x14ac:dyDescent="0.2">
      <c r="A404" s="334"/>
      <c r="B404" s="330"/>
      <c r="C404" s="85" t="s">
        <v>767</v>
      </c>
      <c r="D404" s="316" t="s">
        <v>10</v>
      </c>
      <c r="E404" s="316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4"/>
      <c r="B405" s="330"/>
      <c r="C405" s="351" t="s">
        <v>7</v>
      </c>
      <c r="D405" s="351"/>
      <c r="E405" s="351"/>
      <c r="F405" s="351"/>
      <c r="G405" s="351"/>
      <c r="H405" s="351"/>
    </row>
    <row r="406" spans="1:8" ht="18" customHeight="1" x14ac:dyDescent="0.2">
      <c r="A406" s="334"/>
      <c r="B406" s="330"/>
      <c r="C406" s="85" t="s">
        <v>259</v>
      </c>
      <c r="D406" s="316" t="s">
        <v>10</v>
      </c>
      <c r="E406" s="316" t="s">
        <v>11</v>
      </c>
      <c r="F406" s="86"/>
      <c r="G406" s="86">
        <v>1</v>
      </c>
      <c r="H406" s="86"/>
    </row>
    <row r="407" spans="1:8" ht="17.25" customHeight="1" x14ac:dyDescent="0.2">
      <c r="A407" s="334"/>
      <c r="B407" s="330"/>
      <c r="C407" s="351" t="s">
        <v>8</v>
      </c>
      <c r="D407" s="351"/>
      <c r="E407" s="351"/>
      <c r="F407" s="351"/>
      <c r="G407" s="351"/>
      <c r="H407" s="351"/>
    </row>
    <row r="408" spans="1:8" ht="18" customHeight="1" x14ac:dyDescent="0.2">
      <c r="A408" s="334"/>
      <c r="B408" s="330"/>
      <c r="C408" s="85" t="s">
        <v>462</v>
      </c>
      <c r="D408" s="316" t="s">
        <v>18</v>
      </c>
      <c r="E408" s="316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4"/>
      <c r="B409" s="330"/>
      <c r="C409" s="351" t="s">
        <v>9</v>
      </c>
      <c r="D409" s="351"/>
      <c r="E409" s="351"/>
      <c r="F409" s="351"/>
      <c r="G409" s="351"/>
      <c r="H409" s="351"/>
    </row>
    <row r="410" spans="1:8" ht="21" customHeight="1" x14ac:dyDescent="0.2">
      <c r="A410" s="335"/>
      <c r="B410" s="330"/>
      <c r="C410" s="85" t="s">
        <v>261</v>
      </c>
      <c r="D410" s="316" t="s">
        <v>20</v>
      </c>
      <c r="E410" s="316" t="s">
        <v>19</v>
      </c>
      <c r="F410" s="316"/>
      <c r="G410" s="316">
        <v>100</v>
      </c>
      <c r="H410" s="316"/>
    </row>
    <row r="411" spans="1:8" ht="17.25" customHeight="1" x14ac:dyDescent="0.2">
      <c r="A411" s="333" t="s">
        <v>768</v>
      </c>
      <c r="B411" s="330" t="s">
        <v>32</v>
      </c>
      <c r="C411" s="331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31"/>
      <c r="E411" s="331"/>
      <c r="F411" s="331"/>
      <c r="G411" s="331"/>
      <c r="H411" s="331"/>
    </row>
    <row r="412" spans="1:8" ht="15" customHeight="1" x14ac:dyDescent="0.2">
      <c r="A412" s="334"/>
      <c r="B412" s="330"/>
      <c r="C412" s="351" t="s">
        <v>6</v>
      </c>
      <c r="D412" s="351"/>
      <c r="E412" s="351"/>
      <c r="F412" s="351"/>
      <c r="G412" s="351"/>
      <c r="H412" s="351"/>
    </row>
    <row r="413" spans="1:8" ht="15" customHeight="1" x14ac:dyDescent="0.2">
      <c r="A413" s="334"/>
      <c r="B413" s="330"/>
      <c r="C413" s="85" t="s">
        <v>351</v>
      </c>
      <c r="D413" s="169" t="s">
        <v>10</v>
      </c>
      <c r="E413" s="169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4"/>
      <c r="B414" s="330"/>
      <c r="C414" s="351" t="s">
        <v>7</v>
      </c>
      <c r="D414" s="351"/>
      <c r="E414" s="351"/>
      <c r="F414" s="351"/>
      <c r="G414" s="351"/>
      <c r="H414" s="351"/>
    </row>
    <row r="415" spans="1:8" ht="15" customHeight="1" x14ac:dyDescent="0.2">
      <c r="A415" s="334"/>
      <c r="B415" s="330"/>
      <c r="C415" s="85" t="s">
        <v>443</v>
      </c>
      <c r="D415" s="169" t="s">
        <v>114</v>
      </c>
      <c r="E415" s="169" t="s">
        <v>444</v>
      </c>
      <c r="F415" s="175">
        <v>25</v>
      </c>
      <c r="G415" s="73"/>
      <c r="H415" s="73"/>
    </row>
    <row r="416" spans="1:8" ht="15" customHeight="1" x14ac:dyDescent="0.2">
      <c r="A416" s="334"/>
      <c r="B416" s="330"/>
      <c r="C416" s="351" t="s">
        <v>8</v>
      </c>
      <c r="D416" s="351"/>
      <c r="E416" s="351"/>
      <c r="F416" s="351"/>
      <c r="G416" s="351"/>
      <c r="H416" s="351"/>
    </row>
    <row r="417" spans="1:8" ht="15" customHeight="1" x14ac:dyDescent="0.2">
      <c r="A417" s="334"/>
      <c r="B417" s="330"/>
      <c r="C417" s="85" t="s">
        <v>355</v>
      </c>
      <c r="D417" s="169" t="s">
        <v>18</v>
      </c>
      <c r="E417" s="169" t="s">
        <v>743</v>
      </c>
      <c r="F417" s="10">
        <f>F413/F415</f>
        <v>13.19284</v>
      </c>
      <c r="G417" s="10"/>
      <c r="H417" s="10"/>
    </row>
    <row r="418" spans="1:8" ht="15" customHeight="1" x14ac:dyDescent="0.2">
      <c r="A418" s="334"/>
      <c r="B418" s="330"/>
      <c r="C418" s="351" t="s">
        <v>9</v>
      </c>
      <c r="D418" s="351"/>
      <c r="E418" s="351"/>
      <c r="F418" s="351"/>
      <c r="G418" s="351"/>
      <c r="H418" s="351"/>
    </row>
    <row r="419" spans="1:8" ht="15" customHeight="1" x14ac:dyDescent="0.2">
      <c r="A419" s="335"/>
      <c r="B419" s="330"/>
      <c r="C419" s="85" t="s">
        <v>131</v>
      </c>
      <c r="D419" s="169" t="s">
        <v>20</v>
      </c>
      <c r="E419" s="169" t="s">
        <v>19</v>
      </c>
      <c r="F419" s="169">
        <v>100</v>
      </c>
      <c r="G419" s="169"/>
      <c r="H419" s="169"/>
    </row>
    <row r="420" spans="1:8" ht="46.5" customHeight="1" x14ac:dyDescent="0.2">
      <c r="A420" s="333" t="s">
        <v>769</v>
      </c>
      <c r="B420" s="330" t="s">
        <v>187</v>
      </c>
      <c r="C420" s="331" t="s">
        <v>565</v>
      </c>
      <c r="D420" s="331"/>
      <c r="E420" s="331"/>
      <c r="F420" s="331"/>
      <c r="G420" s="331"/>
      <c r="H420" s="331"/>
    </row>
    <row r="421" spans="1:8" ht="15" customHeight="1" x14ac:dyDescent="0.2">
      <c r="A421" s="334"/>
      <c r="B421" s="330"/>
      <c r="C421" s="351" t="s">
        <v>6</v>
      </c>
      <c r="D421" s="351"/>
      <c r="E421" s="351"/>
      <c r="F421" s="351"/>
      <c r="G421" s="351"/>
      <c r="H421" s="351"/>
    </row>
    <row r="422" spans="1:8" ht="27.75" customHeight="1" x14ac:dyDescent="0.2">
      <c r="A422" s="334"/>
      <c r="B422" s="330"/>
      <c r="C422" s="85" t="s">
        <v>496</v>
      </c>
      <c r="D422" s="169" t="s">
        <v>10</v>
      </c>
      <c r="E422" s="169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4"/>
      <c r="B423" s="330"/>
      <c r="C423" s="183" t="s">
        <v>494</v>
      </c>
      <c r="D423" s="156" t="s">
        <v>10</v>
      </c>
      <c r="E423" s="156" t="s">
        <v>258</v>
      </c>
      <c r="F423" s="157">
        <f>'Додаток 1 2025-2027'!G66</f>
        <v>182.39400000000001</v>
      </c>
      <c r="G423" s="157"/>
      <c r="H423" s="157"/>
    </row>
    <row r="424" spans="1:8" ht="15" customHeight="1" x14ac:dyDescent="0.2">
      <c r="A424" s="334"/>
      <c r="B424" s="330"/>
      <c r="C424" s="351" t="s">
        <v>7</v>
      </c>
      <c r="D424" s="351"/>
      <c r="E424" s="351"/>
      <c r="F424" s="351"/>
      <c r="G424" s="351"/>
      <c r="H424" s="351"/>
    </row>
    <row r="425" spans="1:8" ht="15" customHeight="1" x14ac:dyDescent="0.2">
      <c r="A425" s="334"/>
      <c r="B425" s="330"/>
      <c r="C425" s="85" t="s">
        <v>495</v>
      </c>
      <c r="D425" s="169" t="s">
        <v>114</v>
      </c>
      <c r="E425" s="169" t="s">
        <v>497</v>
      </c>
      <c r="F425" s="175">
        <v>436.05</v>
      </c>
      <c r="G425" s="75">
        <v>313</v>
      </c>
      <c r="H425" s="73"/>
    </row>
    <row r="426" spans="1:8" ht="15" customHeight="1" x14ac:dyDescent="0.2">
      <c r="A426" s="334"/>
      <c r="B426" s="330"/>
      <c r="C426" s="252" t="s">
        <v>741</v>
      </c>
      <c r="D426" s="156" t="s">
        <v>10</v>
      </c>
      <c r="E426" s="287" t="s">
        <v>11</v>
      </c>
      <c r="F426" s="289">
        <v>1</v>
      </c>
      <c r="G426" s="73"/>
      <c r="H426" s="73"/>
    </row>
    <row r="427" spans="1:8" ht="15" customHeight="1" x14ac:dyDescent="0.2">
      <c r="A427" s="334"/>
      <c r="B427" s="330"/>
      <c r="C427" s="351" t="s">
        <v>8</v>
      </c>
      <c r="D427" s="351"/>
      <c r="E427" s="351"/>
      <c r="F427" s="351"/>
      <c r="G427" s="351"/>
      <c r="H427" s="351"/>
    </row>
    <row r="428" spans="1:8" ht="16.899999999999999" customHeight="1" x14ac:dyDescent="0.2">
      <c r="A428" s="334"/>
      <c r="B428" s="330"/>
      <c r="C428" s="85" t="s">
        <v>566</v>
      </c>
      <c r="D428" s="169" t="s">
        <v>18</v>
      </c>
      <c r="E428" s="169" t="s">
        <v>742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4"/>
      <c r="B429" s="330"/>
      <c r="C429" s="66" t="s">
        <v>289</v>
      </c>
      <c r="D429" s="287" t="s">
        <v>18</v>
      </c>
      <c r="E429" s="287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4"/>
      <c r="B430" s="330"/>
      <c r="C430" s="351" t="s">
        <v>9</v>
      </c>
      <c r="D430" s="351"/>
      <c r="E430" s="351"/>
      <c r="F430" s="351"/>
      <c r="G430" s="351"/>
      <c r="H430" s="351"/>
    </row>
    <row r="431" spans="1:8" ht="15" customHeight="1" x14ac:dyDescent="0.2">
      <c r="A431" s="334"/>
      <c r="B431" s="330"/>
      <c r="C431" s="85" t="s">
        <v>131</v>
      </c>
      <c r="D431" s="287" t="s">
        <v>20</v>
      </c>
      <c r="E431" s="287" t="s">
        <v>19</v>
      </c>
      <c r="F431" s="287">
        <v>45</v>
      </c>
      <c r="G431" s="287">
        <v>100</v>
      </c>
      <c r="H431" s="286"/>
    </row>
    <row r="432" spans="1:8" ht="17.25" customHeight="1" x14ac:dyDescent="0.2">
      <c r="A432" s="335"/>
      <c r="B432" s="330"/>
      <c r="C432" s="66" t="s">
        <v>290</v>
      </c>
      <c r="D432" s="169" t="s">
        <v>20</v>
      </c>
      <c r="E432" s="169" t="s">
        <v>19</v>
      </c>
      <c r="F432" s="169">
        <v>100</v>
      </c>
      <c r="G432" s="169"/>
      <c r="H432" s="169"/>
    </row>
    <row r="433" spans="1:9" ht="15" customHeight="1" x14ac:dyDescent="0.2">
      <c r="A433" s="377" t="s">
        <v>23</v>
      </c>
      <c r="B433" s="377"/>
      <c r="C433" s="377"/>
      <c r="D433" s="377"/>
      <c r="E433" s="377"/>
      <c r="F433" s="377"/>
      <c r="G433" s="377"/>
      <c r="H433" s="377"/>
    </row>
    <row r="434" spans="1:9" ht="15" customHeight="1" x14ac:dyDescent="0.2">
      <c r="A434" s="380" t="s">
        <v>30</v>
      </c>
      <c r="B434" s="380"/>
      <c r="C434" s="380"/>
      <c r="D434" s="380"/>
      <c r="E434" s="380"/>
      <c r="F434" s="103">
        <v>2025</v>
      </c>
      <c r="G434" s="103">
        <v>2026</v>
      </c>
      <c r="H434" s="103">
        <v>2027</v>
      </c>
    </row>
    <row r="435" spans="1:9" ht="15" customHeight="1" x14ac:dyDescent="0.2">
      <c r="A435" s="380"/>
      <c r="B435" s="380"/>
      <c r="C435" s="380"/>
      <c r="D435" s="380"/>
      <c r="E435" s="380"/>
      <c r="F435" s="104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</f>
        <v>49442.739000000016</v>
      </c>
      <c r="G435" s="104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</f>
        <v>76554.849999999977</v>
      </c>
      <c r="H435" s="104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</f>
        <v>51262.801000000014</v>
      </c>
    </row>
    <row r="436" spans="1:9" ht="15" customHeight="1" x14ac:dyDescent="0.2">
      <c r="A436" s="329" t="s">
        <v>91</v>
      </c>
      <c r="B436" s="330" t="s">
        <v>58</v>
      </c>
      <c r="C436" s="331" t="str">
        <f>'Додаток 1 2025-2027'!B72</f>
        <v>Поточне утримання міських територій</v>
      </c>
      <c r="D436" s="331"/>
      <c r="E436" s="331"/>
      <c r="F436" s="331"/>
      <c r="G436" s="331"/>
      <c r="H436" s="331"/>
    </row>
    <row r="437" spans="1:9" ht="15" customHeight="1" x14ac:dyDescent="0.2">
      <c r="A437" s="329"/>
      <c r="B437" s="330"/>
      <c r="C437" s="332" t="s">
        <v>6</v>
      </c>
      <c r="D437" s="332"/>
      <c r="E437" s="332"/>
      <c r="F437" s="332"/>
      <c r="G437" s="332"/>
      <c r="H437" s="332"/>
    </row>
    <row r="438" spans="1:9" ht="15" customHeight="1" x14ac:dyDescent="0.2">
      <c r="A438" s="329"/>
      <c r="B438" s="330"/>
      <c r="C438" s="1" t="s">
        <v>336</v>
      </c>
      <c r="D438" s="173" t="s">
        <v>10</v>
      </c>
      <c r="E438" s="173" t="s">
        <v>258</v>
      </c>
      <c r="F438" s="70">
        <f>'Додаток 1 2025-2027'!G72</f>
        <v>23596.600999999999</v>
      </c>
      <c r="G438" s="70">
        <f>'Додаток 1 2025-2027'!H72</f>
        <v>28473.998</v>
      </c>
      <c r="H438" s="70">
        <f>'Додаток 1 2025-2027'!I72</f>
        <v>25240.899000000001</v>
      </c>
      <c r="I438" s="150"/>
    </row>
    <row r="439" spans="1:9" ht="15" customHeight="1" x14ac:dyDescent="0.2">
      <c r="A439" s="329"/>
      <c r="B439" s="330"/>
      <c r="C439" s="332" t="s">
        <v>7</v>
      </c>
      <c r="D439" s="332"/>
      <c r="E439" s="332"/>
      <c r="F439" s="332"/>
      <c r="G439" s="332"/>
      <c r="H439" s="332"/>
    </row>
    <row r="440" spans="1:9" ht="15" customHeight="1" x14ac:dyDescent="0.2">
      <c r="A440" s="329"/>
      <c r="B440" s="330"/>
      <c r="C440" s="1" t="s">
        <v>54</v>
      </c>
      <c r="D440" s="169" t="s">
        <v>435</v>
      </c>
      <c r="E440" s="173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29"/>
      <c r="B441" s="330"/>
      <c r="C441" s="332" t="s">
        <v>8</v>
      </c>
      <c r="D441" s="332"/>
      <c r="E441" s="332"/>
      <c r="F441" s="332"/>
      <c r="G441" s="332"/>
      <c r="H441" s="332"/>
    </row>
    <row r="442" spans="1:9" ht="31.5" customHeight="1" x14ac:dyDescent="0.2">
      <c r="A442" s="329"/>
      <c r="B442" s="330"/>
      <c r="C442" s="1" t="s">
        <v>55</v>
      </c>
      <c r="D442" s="173" t="s">
        <v>18</v>
      </c>
      <c r="E442" s="173" t="s">
        <v>262</v>
      </c>
      <c r="F442" s="51">
        <f>F438/F440</f>
        <v>47.396628328787152</v>
      </c>
      <c r="G442" s="51">
        <f>G438/G440</f>
        <v>56.862247730422517</v>
      </c>
      <c r="H442" s="51">
        <f>H438/H440</f>
        <v>50.405786074599504</v>
      </c>
    </row>
    <row r="443" spans="1:9" ht="15" customHeight="1" x14ac:dyDescent="0.2">
      <c r="A443" s="329"/>
      <c r="B443" s="330"/>
      <c r="C443" s="332" t="s">
        <v>9</v>
      </c>
      <c r="D443" s="332"/>
      <c r="E443" s="332"/>
      <c r="F443" s="332"/>
      <c r="G443" s="332"/>
      <c r="H443" s="332"/>
    </row>
    <row r="444" spans="1:9" ht="27.75" customHeight="1" x14ac:dyDescent="0.2">
      <c r="A444" s="329"/>
      <c r="B444" s="330"/>
      <c r="C444" s="1" t="s">
        <v>133</v>
      </c>
      <c r="D444" s="173" t="s">
        <v>20</v>
      </c>
      <c r="E444" s="173" t="s">
        <v>19</v>
      </c>
      <c r="F444" s="173">
        <v>100</v>
      </c>
      <c r="G444" s="173">
        <v>100</v>
      </c>
      <c r="H444" s="173">
        <v>100</v>
      </c>
    </row>
    <row r="445" spans="1:9" ht="15" customHeight="1" x14ac:dyDescent="0.2">
      <c r="A445" s="358" t="s">
        <v>92</v>
      </c>
      <c r="B445" s="330" t="s">
        <v>59</v>
      </c>
      <c r="C445" s="331" t="str">
        <f>'Додаток 1 2025-2027'!B73</f>
        <v>Організація громадських та інших робіт тимчасового характеру</v>
      </c>
      <c r="D445" s="331"/>
      <c r="E445" s="331"/>
      <c r="F445" s="331"/>
      <c r="G445" s="331"/>
      <c r="H445" s="331"/>
    </row>
    <row r="446" spans="1:9" ht="15" customHeight="1" x14ac:dyDescent="0.2">
      <c r="A446" s="359"/>
      <c r="B446" s="330"/>
      <c r="C446" s="332" t="s">
        <v>6</v>
      </c>
      <c r="D446" s="332"/>
      <c r="E446" s="332"/>
      <c r="F446" s="332"/>
      <c r="G446" s="332"/>
      <c r="H446" s="332"/>
    </row>
    <row r="447" spans="1:9" ht="15" customHeight="1" x14ac:dyDescent="0.2">
      <c r="A447" s="359"/>
      <c r="B447" s="330"/>
      <c r="C447" s="1" t="s">
        <v>361</v>
      </c>
      <c r="D447" s="173" t="s">
        <v>10</v>
      </c>
      <c r="E447" s="173" t="s">
        <v>258</v>
      </c>
      <c r="F447" s="70">
        <f>'Додаток 1 2025-2027'!G73</f>
        <v>10.212</v>
      </c>
      <c r="G447" s="70">
        <f>'Додаток 1 2025-2027'!H73</f>
        <v>10.927</v>
      </c>
      <c r="H447" s="70">
        <f>'Додаток 1 2025-2027'!I73</f>
        <v>11.436999999999999</v>
      </c>
    </row>
    <row r="448" spans="1:9" ht="15" customHeight="1" x14ac:dyDescent="0.2">
      <c r="A448" s="359"/>
      <c r="B448" s="330"/>
      <c r="C448" s="332" t="s">
        <v>7</v>
      </c>
      <c r="D448" s="332"/>
      <c r="E448" s="332"/>
      <c r="F448" s="332"/>
      <c r="G448" s="332"/>
      <c r="H448" s="332"/>
    </row>
    <row r="449" spans="1:8" ht="15" customHeight="1" x14ac:dyDescent="0.2">
      <c r="A449" s="359"/>
      <c r="B449" s="330"/>
      <c r="C449" s="1" t="s">
        <v>141</v>
      </c>
      <c r="D449" s="173" t="s">
        <v>18</v>
      </c>
      <c r="E449" s="173" t="s">
        <v>276</v>
      </c>
      <c r="F449" s="57">
        <v>2</v>
      </c>
      <c r="G449" s="6">
        <v>2</v>
      </c>
      <c r="H449" s="57">
        <v>2</v>
      </c>
    </row>
    <row r="450" spans="1:8" ht="15" customHeight="1" x14ac:dyDescent="0.2">
      <c r="A450" s="359"/>
      <c r="B450" s="330"/>
      <c r="C450" s="332" t="s">
        <v>8</v>
      </c>
      <c r="D450" s="332"/>
      <c r="E450" s="332"/>
      <c r="F450" s="332"/>
      <c r="G450" s="332"/>
      <c r="H450" s="332"/>
    </row>
    <row r="451" spans="1:8" ht="15" customHeight="1" x14ac:dyDescent="0.2">
      <c r="A451" s="359"/>
      <c r="B451" s="330"/>
      <c r="C451" s="1" t="s">
        <v>142</v>
      </c>
      <c r="D451" s="173" t="s">
        <v>18</v>
      </c>
      <c r="E451" s="173" t="s">
        <v>573</v>
      </c>
      <c r="F451" s="70">
        <f>F447/F449</f>
        <v>5.1059999999999999</v>
      </c>
      <c r="G451" s="70">
        <f>G447/G449</f>
        <v>5.4634999999999998</v>
      </c>
      <c r="H451" s="70">
        <f>H447/H449</f>
        <v>5.7184999999999997</v>
      </c>
    </row>
    <row r="452" spans="1:8" ht="15" customHeight="1" x14ac:dyDescent="0.2">
      <c r="A452" s="359"/>
      <c r="B452" s="330"/>
      <c r="C452" s="332" t="s">
        <v>9</v>
      </c>
      <c r="D452" s="332"/>
      <c r="E452" s="332"/>
      <c r="F452" s="332"/>
      <c r="G452" s="332"/>
      <c r="H452" s="332"/>
    </row>
    <row r="453" spans="1:8" ht="16.899999999999999" customHeight="1" x14ac:dyDescent="0.2">
      <c r="A453" s="360"/>
      <c r="B453" s="330"/>
      <c r="C453" s="1" t="s">
        <v>57</v>
      </c>
      <c r="D453" s="173" t="s">
        <v>20</v>
      </c>
      <c r="E453" s="173" t="s">
        <v>19</v>
      </c>
      <c r="F453" s="173">
        <v>100</v>
      </c>
      <c r="G453" s="173">
        <v>100</v>
      </c>
      <c r="H453" s="173">
        <v>100</v>
      </c>
    </row>
    <row r="454" spans="1:8" ht="18.75" customHeight="1" x14ac:dyDescent="0.2">
      <c r="A454" s="383" t="s">
        <v>93</v>
      </c>
      <c r="B454" s="408" t="s">
        <v>159</v>
      </c>
      <c r="C454" s="331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31"/>
      <c r="E454" s="331"/>
      <c r="F454" s="331"/>
      <c r="G454" s="331"/>
      <c r="H454" s="331"/>
    </row>
    <row r="455" spans="1:8" ht="15" customHeight="1" x14ac:dyDescent="0.2">
      <c r="A455" s="383"/>
      <c r="B455" s="408"/>
      <c r="C455" s="332" t="s">
        <v>6</v>
      </c>
      <c r="D455" s="332"/>
      <c r="E455" s="332"/>
      <c r="F455" s="332"/>
      <c r="G455" s="332"/>
      <c r="H455" s="332"/>
    </row>
    <row r="456" spans="1:8" ht="15" customHeight="1" x14ac:dyDescent="0.2">
      <c r="A456" s="383"/>
      <c r="B456" s="408"/>
      <c r="C456" s="1" t="s">
        <v>362</v>
      </c>
      <c r="D456" s="169" t="s">
        <v>10</v>
      </c>
      <c r="E456" s="173" t="s">
        <v>258</v>
      </c>
      <c r="F456" s="70"/>
      <c r="G456" s="70">
        <f>'Додаток 1 2025-2027'!H74</f>
        <v>867.04200000000003</v>
      </c>
      <c r="H456" s="70">
        <f>'Додаток 1 2025-2027'!I74</f>
        <v>751.00199999999995</v>
      </c>
    </row>
    <row r="457" spans="1:8" ht="15" customHeight="1" x14ac:dyDescent="0.2">
      <c r="A457" s="383"/>
      <c r="B457" s="408"/>
      <c r="C457" s="332" t="s">
        <v>7</v>
      </c>
      <c r="D457" s="332"/>
      <c r="E457" s="332"/>
      <c r="F457" s="332"/>
      <c r="G457" s="332"/>
      <c r="H457" s="332"/>
    </row>
    <row r="458" spans="1:8" ht="16.149999999999999" customHeight="1" x14ac:dyDescent="0.2">
      <c r="A458" s="383"/>
      <c r="B458" s="408"/>
      <c r="C458" s="1" t="s">
        <v>139</v>
      </c>
      <c r="D458" s="173" t="s">
        <v>18</v>
      </c>
      <c r="E458" s="173" t="s">
        <v>11</v>
      </c>
      <c r="F458" s="57"/>
      <c r="G458" s="57">
        <v>4</v>
      </c>
      <c r="H458" s="57">
        <v>4</v>
      </c>
    </row>
    <row r="459" spans="1:8" ht="15" customHeight="1" x14ac:dyDescent="0.2">
      <c r="A459" s="383"/>
      <c r="B459" s="408"/>
      <c r="C459" s="332" t="s">
        <v>8</v>
      </c>
      <c r="D459" s="332"/>
      <c r="E459" s="332"/>
      <c r="F459" s="332"/>
      <c r="G459" s="332"/>
      <c r="H459" s="332"/>
    </row>
    <row r="460" spans="1:8" ht="15" customHeight="1" x14ac:dyDescent="0.2">
      <c r="A460" s="383"/>
      <c r="B460" s="408"/>
      <c r="C460" s="1" t="s">
        <v>140</v>
      </c>
      <c r="D460" s="173" t="s">
        <v>18</v>
      </c>
      <c r="E460" s="173" t="s">
        <v>266</v>
      </c>
      <c r="F460" s="70"/>
      <c r="G460" s="70">
        <f>G456/G458</f>
        <v>216.76050000000001</v>
      </c>
      <c r="H460" s="70">
        <f>H456/H458</f>
        <v>187.75049999999999</v>
      </c>
    </row>
    <row r="461" spans="1:8" ht="15" customHeight="1" x14ac:dyDescent="0.2">
      <c r="A461" s="383"/>
      <c r="B461" s="408"/>
      <c r="C461" s="332" t="s">
        <v>9</v>
      </c>
      <c r="D461" s="332"/>
      <c r="E461" s="332"/>
      <c r="F461" s="332"/>
      <c r="G461" s="332"/>
      <c r="H461" s="332"/>
    </row>
    <row r="462" spans="1:8" ht="20.45" customHeight="1" x14ac:dyDescent="0.2">
      <c r="A462" s="383"/>
      <c r="B462" s="408"/>
      <c r="C462" s="1" t="s">
        <v>567</v>
      </c>
      <c r="D462" s="173" t="s">
        <v>20</v>
      </c>
      <c r="E462" s="173" t="s">
        <v>19</v>
      </c>
      <c r="F462" s="173"/>
      <c r="G462" s="173">
        <v>100</v>
      </c>
      <c r="H462" s="173">
        <v>100</v>
      </c>
    </row>
    <row r="463" spans="1:8" ht="17.25" customHeight="1" x14ac:dyDescent="0.2">
      <c r="A463" s="383" t="s">
        <v>94</v>
      </c>
      <c r="B463" s="330" t="s">
        <v>155</v>
      </c>
      <c r="C463" s="352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52"/>
      <c r="E463" s="352"/>
      <c r="F463" s="352"/>
      <c r="G463" s="352"/>
      <c r="H463" s="352"/>
    </row>
    <row r="464" spans="1:8" ht="15" customHeight="1" x14ac:dyDescent="0.2">
      <c r="A464" s="383"/>
      <c r="B464" s="330"/>
      <c r="C464" s="332" t="s">
        <v>6</v>
      </c>
      <c r="D464" s="332"/>
      <c r="E464" s="332"/>
      <c r="F464" s="332"/>
      <c r="G464" s="332"/>
      <c r="H464" s="332"/>
    </row>
    <row r="465" spans="1:8" ht="26.25" customHeight="1" x14ac:dyDescent="0.2">
      <c r="A465" s="383"/>
      <c r="B465" s="330"/>
      <c r="C465" s="1" t="s">
        <v>363</v>
      </c>
      <c r="D465" s="173" t="s">
        <v>31</v>
      </c>
      <c r="E465" s="173" t="s">
        <v>258</v>
      </c>
      <c r="F465" s="70"/>
      <c r="G465" s="70">
        <f>'Додаток 1 2025-2027'!H75</f>
        <v>195.01400000000001</v>
      </c>
      <c r="H465" s="70">
        <f>'Додаток 1 2025-2027'!I75</f>
        <v>206.51900000000001</v>
      </c>
    </row>
    <row r="466" spans="1:8" ht="15" customHeight="1" x14ac:dyDescent="0.2">
      <c r="A466" s="383"/>
      <c r="B466" s="330"/>
      <c r="C466" s="332" t="s">
        <v>7</v>
      </c>
      <c r="D466" s="332"/>
      <c r="E466" s="332"/>
      <c r="F466" s="332"/>
      <c r="G466" s="332"/>
      <c r="H466" s="332"/>
    </row>
    <row r="467" spans="1:8" ht="15" customHeight="1" x14ac:dyDescent="0.2">
      <c r="A467" s="383"/>
      <c r="B467" s="330"/>
      <c r="C467" s="66" t="s">
        <v>115</v>
      </c>
      <c r="D467" s="173" t="s">
        <v>18</v>
      </c>
      <c r="E467" s="170" t="s">
        <v>11</v>
      </c>
      <c r="F467" s="57"/>
      <c r="G467" s="57">
        <v>4</v>
      </c>
      <c r="H467" s="57">
        <v>4</v>
      </c>
    </row>
    <row r="468" spans="1:8" ht="15" customHeight="1" x14ac:dyDescent="0.2">
      <c r="A468" s="383"/>
      <c r="B468" s="330"/>
      <c r="C468" s="353" t="s">
        <v>8</v>
      </c>
      <c r="D468" s="353"/>
      <c r="E468" s="353"/>
      <c r="F468" s="353"/>
      <c r="G468" s="353"/>
      <c r="H468" s="353"/>
    </row>
    <row r="469" spans="1:8" ht="30" customHeight="1" x14ac:dyDescent="0.2">
      <c r="A469" s="383"/>
      <c r="B469" s="330"/>
      <c r="C469" s="66" t="s">
        <v>328</v>
      </c>
      <c r="D469" s="170" t="s">
        <v>18</v>
      </c>
      <c r="E469" s="170" t="s">
        <v>257</v>
      </c>
      <c r="F469" s="70"/>
      <c r="G469" s="70">
        <f>G465/G467</f>
        <v>48.753500000000003</v>
      </c>
      <c r="H469" s="70">
        <f>H465/H467</f>
        <v>51.629750000000001</v>
      </c>
    </row>
    <row r="470" spans="1:8" ht="15" customHeight="1" x14ac:dyDescent="0.2">
      <c r="A470" s="383"/>
      <c r="B470" s="330"/>
      <c r="C470" s="332" t="s">
        <v>9</v>
      </c>
      <c r="D470" s="332"/>
      <c r="E470" s="332"/>
      <c r="F470" s="332"/>
      <c r="G470" s="332"/>
      <c r="H470" s="332"/>
    </row>
    <row r="471" spans="1:8" ht="30" customHeight="1" x14ac:dyDescent="0.2">
      <c r="A471" s="383"/>
      <c r="B471" s="330"/>
      <c r="C471" s="1" t="s">
        <v>133</v>
      </c>
      <c r="D471" s="173" t="s">
        <v>20</v>
      </c>
      <c r="E471" s="173" t="s">
        <v>19</v>
      </c>
      <c r="F471" s="173"/>
      <c r="G471" s="173">
        <v>100</v>
      </c>
      <c r="H471" s="173">
        <v>100</v>
      </c>
    </row>
    <row r="472" spans="1:8" ht="16.5" customHeight="1" x14ac:dyDescent="0.2">
      <c r="A472" s="329" t="s">
        <v>95</v>
      </c>
      <c r="B472" s="330" t="s">
        <v>160</v>
      </c>
      <c r="C472" s="331" t="str">
        <f>'Додаток 1 2025-2027'!B76</f>
        <v>Поточне утримання громадських вбиралень міста Південного Одеського району Одеської області</v>
      </c>
      <c r="D472" s="331"/>
      <c r="E472" s="331"/>
      <c r="F472" s="331"/>
      <c r="G472" s="331"/>
      <c r="H472" s="331"/>
    </row>
    <row r="473" spans="1:8" ht="15" customHeight="1" x14ac:dyDescent="0.2">
      <c r="A473" s="329"/>
      <c r="B473" s="330"/>
      <c r="C473" s="353" t="s">
        <v>6</v>
      </c>
      <c r="D473" s="353"/>
      <c r="E473" s="353"/>
      <c r="F473" s="353"/>
      <c r="G473" s="353"/>
      <c r="H473" s="353"/>
    </row>
    <row r="474" spans="1:8" ht="15" customHeight="1" x14ac:dyDescent="0.2">
      <c r="A474" s="329"/>
      <c r="B474" s="330"/>
      <c r="C474" s="85" t="s">
        <v>365</v>
      </c>
      <c r="D474" s="169" t="s">
        <v>10</v>
      </c>
      <c r="E474" s="169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29"/>
      <c r="B475" s="330"/>
      <c r="C475" s="351" t="s">
        <v>7</v>
      </c>
      <c r="D475" s="351"/>
      <c r="E475" s="351"/>
      <c r="F475" s="351"/>
      <c r="G475" s="351"/>
      <c r="H475" s="351"/>
    </row>
    <row r="476" spans="1:8" ht="15" customHeight="1" x14ac:dyDescent="0.2">
      <c r="A476" s="329"/>
      <c r="B476" s="330"/>
      <c r="C476" s="85" t="s">
        <v>242</v>
      </c>
      <c r="D476" s="169" t="s">
        <v>389</v>
      </c>
      <c r="E476" s="169" t="s">
        <v>11</v>
      </c>
      <c r="F476" s="86">
        <v>2</v>
      </c>
      <c r="G476" s="86">
        <v>2</v>
      </c>
      <c r="H476" s="86">
        <v>2</v>
      </c>
    </row>
    <row r="477" spans="1:8" ht="15" customHeight="1" x14ac:dyDescent="0.2">
      <c r="A477" s="329"/>
      <c r="B477" s="330"/>
      <c r="C477" s="351" t="s">
        <v>8</v>
      </c>
      <c r="D477" s="351"/>
      <c r="E477" s="351"/>
      <c r="F477" s="351"/>
      <c r="G477" s="351"/>
      <c r="H477" s="351"/>
    </row>
    <row r="478" spans="1:8" ht="15" customHeight="1" x14ac:dyDescent="0.2">
      <c r="A478" s="329"/>
      <c r="B478" s="330"/>
      <c r="C478" s="1" t="s">
        <v>364</v>
      </c>
      <c r="D478" s="173" t="s">
        <v>18</v>
      </c>
      <c r="E478" s="173" t="s">
        <v>257</v>
      </c>
      <c r="F478" s="70">
        <f>F474/F476</f>
        <v>337.964</v>
      </c>
      <c r="G478" s="70">
        <f t="shared" ref="G478:H478" si="10">G474/G476</f>
        <v>411.96950000000004</v>
      </c>
      <c r="H478" s="70">
        <f t="shared" si="10"/>
        <v>360.06400000000002</v>
      </c>
    </row>
    <row r="479" spans="1:8" ht="15" customHeight="1" x14ac:dyDescent="0.2">
      <c r="A479" s="329"/>
      <c r="B479" s="330"/>
      <c r="C479" s="353" t="s">
        <v>9</v>
      </c>
      <c r="D479" s="353"/>
      <c r="E479" s="353"/>
      <c r="F479" s="353"/>
      <c r="G479" s="353"/>
      <c r="H479" s="353"/>
    </row>
    <row r="480" spans="1:8" ht="18" customHeight="1" x14ac:dyDescent="0.2">
      <c r="A480" s="329"/>
      <c r="B480" s="330"/>
      <c r="C480" s="1" t="s">
        <v>567</v>
      </c>
      <c r="D480" s="170" t="s">
        <v>20</v>
      </c>
      <c r="E480" s="170" t="s">
        <v>19</v>
      </c>
      <c r="F480" s="170">
        <v>100</v>
      </c>
      <c r="G480" s="170">
        <v>100</v>
      </c>
      <c r="H480" s="170">
        <v>100</v>
      </c>
    </row>
    <row r="481" spans="1:8" ht="15" customHeight="1" x14ac:dyDescent="0.2">
      <c r="A481" s="333" t="s">
        <v>96</v>
      </c>
      <c r="B481" s="330" t="s">
        <v>60</v>
      </c>
      <c r="C481" s="331" t="str">
        <f>'Додаток 1 2025-2027'!B77</f>
        <v xml:space="preserve">Відлов бродячих тварин </v>
      </c>
      <c r="D481" s="331"/>
      <c r="E481" s="331"/>
      <c r="F481" s="331"/>
      <c r="G481" s="331"/>
      <c r="H481" s="331"/>
    </row>
    <row r="482" spans="1:8" ht="15" customHeight="1" x14ac:dyDescent="0.2">
      <c r="A482" s="334"/>
      <c r="B482" s="330"/>
      <c r="C482" s="332" t="s">
        <v>6</v>
      </c>
      <c r="D482" s="332"/>
      <c r="E482" s="332"/>
      <c r="F482" s="332"/>
      <c r="G482" s="332"/>
      <c r="H482" s="332"/>
    </row>
    <row r="483" spans="1:8" ht="18" customHeight="1" x14ac:dyDescent="0.2">
      <c r="A483" s="334"/>
      <c r="B483" s="330"/>
      <c r="C483" s="1" t="s">
        <v>574</v>
      </c>
      <c r="D483" s="173" t="s">
        <v>10</v>
      </c>
      <c r="E483" s="173" t="s">
        <v>258</v>
      </c>
      <c r="F483" s="70">
        <f>'Додаток 1 2025-2027'!G77</f>
        <v>83.847999999999999</v>
      </c>
      <c r="G483" s="70">
        <f>'Додаток 1 2025-2027'!H77</f>
        <v>106.738</v>
      </c>
      <c r="H483" s="70">
        <f>'Додаток 1 2025-2027'!I77</f>
        <v>113.03700000000001</v>
      </c>
    </row>
    <row r="484" spans="1:8" ht="15" customHeight="1" x14ac:dyDescent="0.2">
      <c r="A484" s="334"/>
      <c r="B484" s="330"/>
      <c r="C484" s="332" t="s">
        <v>7</v>
      </c>
      <c r="D484" s="332"/>
      <c r="E484" s="332"/>
      <c r="F484" s="332"/>
      <c r="G484" s="332"/>
      <c r="H484" s="332"/>
    </row>
    <row r="485" spans="1:8" ht="15" customHeight="1" x14ac:dyDescent="0.2">
      <c r="A485" s="334"/>
      <c r="B485" s="330"/>
      <c r="C485" s="1" t="s">
        <v>203</v>
      </c>
      <c r="D485" s="173" t="s">
        <v>18</v>
      </c>
      <c r="E485" s="173" t="s">
        <v>11</v>
      </c>
      <c r="F485" s="57">
        <v>3</v>
      </c>
      <c r="G485" s="6">
        <v>3</v>
      </c>
      <c r="H485" s="57">
        <v>3</v>
      </c>
    </row>
    <row r="486" spans="1:8" ht="15" customHeight="1" x14ac:dyDescent="0.2">
      <c r="A486" s="334"/>
      <c r="B486" s="330"/>
      <c r="C486" s="332" t="s">
        <v>8</v>
      </c>
      <c r="D486" s="332"/>
      <c r="E486" s="332"/>
      <c r="F486" s="332"/>
      <c r="G486" s="332"/>
      <c r="H486" s="332"/>
    </row>
    <row r="487" spans="1:8" ht="15" customHeight="1" x14ac:dyDescent="0.2">
      <c r="A487" s="334"/>
      <c r="B487" s="330"/>
      <c r="C487" s="1" t="s">
        <v>366</v>
      </c>
      <c r="D487" s="173" t="s">
        <v>18</v>
      </c>
      <c r="E487" s="173" t="s">
        <v>256</v>
      </c>
      <c r="F487" s="70">
        <f>F483/F485</f>
        <v>27.949333333333332</v>
      </c>
      <c r="G487" s="70">
        <v>0.74199999999999999</v>
      </c>
      <c r="H487" s="70">
        <f>H483/H485</f>
        <v>37.679000000000002</v>
      </c>
    </row>
    <row r="488" spans="1:8" ht="15" customHeight="1" x14ac:dyDescent="0.2">
      <c r="A488" s="334"/>
      <c r="B488" s="330"/>
      <c r="C488" s="332" t="s">
        <v>9</v>
      </c>
      <c r="D488" s="332"/>
      <c r="E488" s="332"/>
      <c r="F488" s="332"/>
      <c r="G488" s="332"/>
      <c r="H488" s="332"/>
    </row>
    <row r="489" spans="1:8" ht="15" customHeight="1" x14ac:dyDescent="0.2">
      <c r="A489" s="335"/>
      <c r="B489" s="330"/>
      <c r="C489" s="85" t="s">
        <v>204</v>
      </c>
      <c r="D489" s="173" t="s">
        <v>20</v>
      </c>
      <c r="E489" s="173" t="s">
        <v>19</v>
      </c>
      <c r="F489" s="173">
        <v>100</v>
      </c>
      <c r="G489" s="173">
        <v>100</v>
      </c>
      <c r="H489" s="173">
        <v>100</v>
      </c>
    </row>
    <row r="490" spans="1:8" ht="16.149999999999999" customHeight="1" x14ac:dyDescent="0.2">
      <c r="A490" s="354" t="s">
        <v>97</v>
      </c>
      <c r="B490" s="330" t="s">
        <v>486</v>
      </c>
      <c r="C490" s="331" t="str">
        <f>'Додаток 1 2025-2027'!B78</f>
        <v>Утримання територій загального користування</v>
      </c>
      <c r="D490" s="331"/>
      <c r="E490" s="331"/>
      <c r="F490" s="331"/>
      <c r="G490" s="331"/>
      <c r="H490" s="331"/>
    </row>
    <row r="491" spans="1:8" ht="15" customHeight="1" x14ac:dyDescent="0.2">
      <c r="A491" s="355"/>
      <c r="B491" s="330"/>
      <c r="C491" s="332" t="s">
        <v>6</v>
      </c>
      <c r="D491" s="332"/>
      <c r="E491" s="332"/>
      <c r="F491" s="332"/>
      <c r="G491" s="332"/>
      <c r="H491" s="332"/>
    </row>
    <row r="492" spans="1:8" ht="15" customHeight="1" x14ac:dyDescent="0.2">
      <c r="A492" s="355"/>
      <c r="B492" s="330"/>
      <c r="C492" s="1" t="s">
        <v>367</v>
      </c>
      <c r="D492" s="173" t="s">
        <v>10</v>
      </c>
      <c r="E492" s="173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355"/>
      <c r="B493" s="330"/>
      <c r="C493" s="332" t="s">
        <v>7</v>
      </c>
      <c r="D493" s="332"/>
      <c r="E493" s="332"/>
      <c r="F493" s="332"/>
      <c r="G493" s="332"/>
      <c r="H493" s="332"/>
    </row>
    <row r="494" spans="1:8" ht="15" customHeight="1" x14ac:dyDescent="0.2">
      <c r="A494" s="355"/>
      <c r="B494" s="330"/>
      <c r="C494" s="1" t="s">
        <v>177</v>
      </c>
      <c r="D494" s="169" t="s">
        <v>337</v>
      </c>
      <c r="E494" s="169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355"/>
      <c r="B495" s="330"/>
      <c r="C495" s="332" t="s">
        <v>8</v>
      </c>
      <c r="D495" s="332"/>
      <c r="E495" s="332"/>
      <c r="F495" s="332"/>
      <c r="G495" s="332"/>
      <c r="H495" s="332"/>
    </row>
    <row r="496" spans="1:8" ht="28.5" customHeight="1" x14ac:dyDescent="0.2">
      <c r="A496" s="355"/>
      <c r="B496" s="330"/>
      <c r="C496" s="85" t="s">
        <v>298</v>
      </c>
      <c r="D496" s="173" t="s">
        <v>18</v>
      </c>
      <c r="E496" s="173" t="s">
        <v>262</v>
      </c>
      <c r="F496" s="51">
        <f>F492/F494</f>
        <v>16.582763511052914</v>
      </c>
      <c r="G496" s="51">
        <f>G492/G494</f>
        <v>18.021827942492159</v>
      </c>
      <c r="H496" s="51">
        <f>H492/H494</f>
        <v>18.097252762954174</v>
      </c>
    </row>
    <row r="497" spans="1:8" ht="15" customHeight="1" x14ac:dyDescent="0.2">
      <c r="A497" s="355"/>
      <c r="B497" s="330"/>
      <c r="C497" s="332" t="s">
        <v>9</v>
      </c>
      <c r="D497" s="332"/>
      <c r="E497" s="332"/>
      <c r="F497" s="332"/>
      <c r="G497" s="332"/>
      <c r="H497" s="332"/>
    </row>
    <row r="498" spans="1:8" ht="27" customHeight="1" x14ac:dyDescent="0.2">
      <c r="A498" s="356"/>
      <c r="B498" s="330"/>
      <c r="C498" s="1" t="s">
        <v>133</v>
      </c>
      <c r="D498" s="173" t="s">
        <v>20</v>
      </c>
      <c r="E498" s="173" t="s">
        <v>19</v>
      </c>
      <c r="F498" s="173">
        <v>100</v>
      </c>
      <c r="G498" s="173">
        <v>100</v>
      </c>
      <c r="H498" s="173">
        <v>100</v>
      </c>
    </row>
    <row r="499" spans="1:8" ht="15" customHeight="1" x14ac:dyDescent="0.2">
      <c r="A499" s="333" t="s">
        <v>98</v>
      </c>
      <c r="B499" s="330" t="s">
        <v>60</v>
      </c>
      <c r="C499" s="331" t="str">
        <f>'Додаток 1 2025-2027'!B79</f>
        <v>Відлов бродячих тварин</v>
      </c>
      <c r="D499" s="331"/>
      <c r="E499" s="331"/>
      <c r="F499" s="331"/>
      <c r="G499" s="331"/>
      <c r="H499" s="331"/>
    </row>
    <row r="500" spans="1:8" ht="15" customHeight="1" x14ac:dyDescent="0.2">
      <c r="A500" s="334"/>
      <c r="B500" s="330"/>
      <c r="C500" s="332" t="s">
        <v>6</v>
      </c>
      <c r="D500" s="332"/>
      <c r="E500" s="332"/>
      <c r="F500" s="332"/>
      <c r="G500" s="332"/>
      <c r="H500" s="332"/>
    </row>
    <row r="501" spans="1:8" ht="31.5" customHeight="1" x14ac:dyDescent="0.2">
      <c r="A501" s="334"/>
      <c r="B501" s="330"/>
      <c r="C501" s="1" t="s">
        <v>575</v>
      </c>
      <c r="D501" s="173" t="s">
        <v>10</v>
      </c>
      <c r="E501" s="173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4"/>
      <c r="B502" s="330"/>
      <c r="C502" s="332" t="s">
        <v>7</v>
      </c>
      <c r="D502" s="332"/>
      <c r="E502" s="332"/>
      <c r="F502" s="332"/>
      <c r="G502" s="332"/>
      <c r="H502" s="332"/>
    </row>
    <row r="503" spans="1:8" ht="15" customHeight="1" x14ac:dyDescent="0.2">
      <c r="A503" s="334"/>
      <c r="B503" s="330"/>
      <c r="C503" s="1" t="s">
        <v>205</v>
      </c>
      <c r="D503" s="173" t="s">
        <v>18</v>
      </c>
      <c r="E503" s="173" t="s">
        <v>11</v>
      </c>
      <c r="F503" s="57">
        <v>2</v>
      </c>
      <c r="G503" s="6">
        <v>2</v>
      </c>
      <c r="H503" s="57">
        <v>2</v>
      </c>
    </row>
    <row r="504" spans="1:8" ht="15" customHeight="1" x14ac:dyDescent="0.2">
      <c r="A504" s="334"/>
      <c r="B504" s="330"/>
      <c r="C504" s="332" t="s">
        <v>8</v>
      </c>
      <c r="D504" s="332"/>
      <c r="E504" s="332"/>
      <c r="F504" s="332"/>
      <c r="G504" s="332"/>
      <c r="H504" s="332"/>
    </row>
    <row r="505" spans="1:8" ht="15" customHeight="1" x14ac:dyDescent="0.2">
      <c r="A505" s="334"/>
      <c r="B505" s="330"/>
      <c r="C505" s="1" t="s">
        <v>301</v>
      </c>
      <c r="D505" s="173" t="s">
        <v>18</v>
      </c>
      <c r="E505" s="173" t="s">
        <v>257</v>
      </c>
      <c r="F505" s="70">
        <f>F501/F503</f>
        <v>31.079499999999999</v>
      </c>
      <c r="G505" s="70">
        <f t="shared" ref="G505:H505" si="11">G501/G503</f>
        <v>48.646999999999998</v>
      </c>
      <c r="H505" s="70">
        <f t="shared" si="11"/>
        <v>51.517499999999998</v>
      </c>
    </row>
    <row r="506" spans="1:8" ht="15" customHeight="1" x14ac:dyDescent="0.2">
      <c r="A506" s="334"/>
      <c r="B506" s="330"/>
      <c r="C506" s="332" t="s">
        <v>9</v>
      </c>
      <c r="D506" s="332"/>
      <c r="E506" s="332"/>
      <c r="F506" s="332"/>
      <c r="G506" s="332"/>
      <c r="H506" s="332"/>
    </row>
    <row r="507" spans="1:8" ht="15" customHeight="1" x14ac:dyDescent="0.2">
      <c r="A507" s="335"/>
      <c r="B507" s="330"/>
      <c r="C507" s="66" t="s">
        <v>202</v>
      </c>
      <c r="D507" s="173" t="s">
        <v>20</v>
      </c>
      <c r="E507" s="173" t="s">
        <v>19</v>
      </c>
      <c r="F507" s="173">
        <v>100</v>
      </c>
      <c r="G507" s="173">
        <v>100</v>
      </c>
      <c r="H507" s="173">
        <v>100</v>
      </c>
    </row>
    <row r="508" spans="1:8" ht="15" customHeight="1" x14ac:dyDescent="0.2">
      <c r="A508" s="329" t="s">
        <v>99</v>
      </c>
      <c r="B508" s="378" t="s">
        <v>161</v>
      </c>
      <c r="C508" s="379" t="str">
        <f>'Додаток 1 2025-2027'!B80</f>
        <v>Поточне утримання кладовищ</v>
      </c>
      <c r="D508" s="379"/>
      <c r="E508" s="379"/>
      <c r="F508" s="379"/>
      <c r="G508" s="379"/>
      <c r="H508" s="379"/>
    </row>
    <row r="509" spans="1:8" ht="15" customHeight="1" x14ac:dyDescent="0.2">
      <c r="A509" s="357"/>
      <c r="B509" s="378"/>
      <c r="C509" s="332" t="s">
        <v>6</v>
      </c>
      <c r="D509" s="332"/>
      <c r="E509" s="332"/>
      <c r="F509" s="332"/>
      <c r="G509" s="332"/>
      <c r="H509" s="332"/>
    </row>
    <row r="510" spans="1:8" ht="15" customHeight="1" x14ac:dyDescent="0.2">
      <c r="A510" s="357"/>
      <c r="B510" s="378"/>
      <c r="C510" s="1" t="s">
        <v>368</v>
      </c>
      <c r="D510" s="173" t="s">
        <v>10</v>
      </c>
      <c r="E510" s="173" t="s">
        <v>569</v>
      </c>
      <c r="F510" s="36">
        <f>'Додаток 1 2025-2027'!G80</f>
        <v>2937.0340000000001</v>
      </c>
      <c r="G510" s="36">
        <f>'Додаток 1 2025-2027'!H80</f>
        <v>3494.462</v>
      </c>
      <c r="H510" s="36">
        <f>'Додаток 1 2025-2027'!I80</f>
        <v>3168.835</v>
      </c>
    </row>
    <row r="511" spans="1:8" ht="15" customHeight="1" x14ac:dyDescent="0.2">
      <c r="A511" s="357"/>
      <c r="B511" s="378"/>
      <c r="C511" s="332" t="s">
        <v>7</v>
      </c>
      <c r="D511" s="332"/>
      <c r="E511" s="332"/>
      <c r="F511" s="332"/>
      <c r="G511" s="332"/>
      <c r="H511" s="332"/>
    </row>
    <row r="512" spans="1:8" ht="15" customHeight="1" x14ac:dyDescent="0.2">
      <c r="A512" s="357"/>
      <c r="B512" s="378"/>
      <c r="C512" s="1" t="s">
        <v>208</v>
      </c>
      <c r="D512" s="169" t="s">
        <v>292</v>
      </c>
      <c r="E512" s="169" t="s">
        <v>24</v>
      </c>
      <c r="F512" s="73">
        <v>14.229699999999999</v>
      </c>
      <c r="G512" s="73">
        <v>14.229699999999999</v>
      </c>
      <c r="H512" s="73">
        <v>14.229699999999999</v>
      </c>
    </row>
    <row r="513" spans="1:8" ht="15" customHeight="1" x14ac:dyDescent="0.2">
      <c r="A513" s="357"/>
      <c r="B513" s="378"/>
      <c r="C513" s="342" t="s">
        <v>8</v>
      </c>
      <c r="D513" s="343"/>
      <c r="E513" s="343"/>
      <c r="F513" s="343"/>
      <c r="G513" s="343"/>
      <c r="H513" s="343"/>
    </row>
    <row r="514" spans="1:8" ht="15" customHeight="1" x14ac:dyDescent="0.2">
      <c r="A514" s="357"/>
      <c r="B514" s="378"/>
      <c r="C514" s="1" t="s">
        <v>568</v>
      </c>
      <c r="D514" s="173" t="s">
        <v>18</v>
      </c>
      <c r="E514" s="173" t="s">
        <v>369</v>
      </c>
      <c r="F514" s="71">
        <f>F510/F512</f>
        <v>206.40168099116639</v>
      </c>
      <c r="G514" s="71">
        <f>G510/G512</f>
        <v>245.57524051807138</v>
      </c>
      <c r="H514" s="71">
        <f>H510/H512</f>
        <v>222.69162385714387</v>
      </c>
    </row>
    <row r="515" spans="1:8" ht="15" customHeight="1" x14ac:dyDescent="0.2">
      <c r="A515" s="357"/>
      <c r="B515" s="378"/>
      <c r="C515" s="342" t="s">
        <v>9</v>
      </c>
      <c r="D515" s="343"/>
      <c r="E515" s="343"/>
      <c r="F515" s="343"/>
      <c r="G515" s="343"/>
      <c r="H515" s="343"/>
    </row>
    <row r="516" spans="1:8" ht="15" customHeight="1" x14ac:dyDescent="0.2">
      <c r="A516" s="357"/>
      <c r="B516" s="378"/>
      <c r="C516" s="66" t="s">
        <v>134</v>
      </c>
      <c r="D516" s="173" t="s">
        <v>20</v>
      </c>
      <c r="E516" s="173" t="s">
        <v>19</v>
      </c>
      <c r="F516" s="173">
        <v>100</v>
      </c>
      <c r="G516" s="173">
        <v>100</v>
      </c>
      <c r="H516" s="173">
        <v>100</v>
      </c>
    </row>
    <row r="517" spans="1:8" ht="15.6" customHeight="1" x14ac:dyDescent="0.2">
      <c r="A517" s="329" t="s">
        <v>100</v>
      </c>
      <c r="B517" s="378" t="s">
        <v>161</v>
      </c>
      <c r="C517" s="331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31"/>
      <c r="E517" s="331"/>
      <c r="F517" s="331"/>
      <c r="G517" s="331"/>
      <c r="H517" s="331"/>
    </row>
    <row r="518" spans="1:8" ht="15" customHeight="1" x14ac:dyDescent="0.2">
      <c r="A518" s="357"/>
      <c r="B518" s="378"/>
      <c r="C518" s="332" t="s">
        <v>6</v>
      </c>
      <c r="D518" s="332"/>
      <c r="E518" s="332"/>
      <c r="F518" s="332"/>
      <c r="G518" s="332"/>
      <c r="H518" s="332"/>
    </row>
    <row r="519" spans="1:8" ht="18" customHeight="1" x14ac:dyDescent="0.2">
      <c r="A519" s="357"/>
      <c r="B519" s="378"/>
      <c r="C519" s="1" t="s">
        <v>248</v>
      </c>
      <c r="D519" s="173" t="s">
        <v>31</v>
      </c>
      <c r="E519" s="173" t="s">
        <v>258</v>
      </c>
      <c r="F519" s="70">
        <f>'Додаток 1 2025-2027'!G81</f>
        <v>50.442</v>
      </c>
      <c r="G519" s="70"/>
      <c r="H519" s="70"/>
    </row>
    <row r="520" spans="1:8" ht="15" customHeight="1" x14ac:dyDescent="0.2">
      <c r="A520" s="357"/>
      <c r="B520" s="378"/>
      <c r="C520" s="332" t="s">
        <v>7</v>
      </c>
      <c r="D520" s="332"/>
      <c r="E520" s="332"/>
      <c r="F520" s="332"/>
      <c r="G520" s="332"/>
      <c r="H520" s="332"/>
    </row>
    <row r="521" spans="1:8" ht="15" customHeight="1" x14ac:dyDescent="0.2">
      <c r="A521" s="357"/>
      <c r="B521" s="378"/>
      <c r="C521" s="1" t="s">
        <v>246</v>
      </c>
      <c r="D521" s="173" t="s">
        <v>18</v>
      </c>
      <c r="E521" s="173" t="s">
        <v>11</v>
      </c>
      <c r="F521" s="57">
        <v>19</v>
      </c>
      <c r="G521" s="6"/>
      <c r="H521" s="6"/>
    </row>
    <row r="522" spans="1:8" ht="15" customHeight="1" x14ac:dyDescent="0.2">
      <c r="A522" s="357"/>
      <c r="B522" s="378"/>
      <c r="C522" s="332" t="s">
        <v>8</v>
      </c>
      <c r="D522" s="332"/>
      <c r="E522" s="332"/>
      <c r="F522" s="332"/>
      <c r="G522" s="332"/>
      <c r="H522" s="332"/>
    </row>
    <row r="523" spans="1:8" ht="15" customHeight="1" x14ac:dyDescent="0.2">
      <c r="A523" s="357"/>
      <c r="B523" s="378"/>
      <c r="C523" s="1" t="s">
        <v>247</v>
      </c>
      <c r="D523" s="173" t="s">
        <v>18</v>
      </c>
      <c r="E523" s="173" t="s">
        <v>257</v>
      </c>
      <c r="F523" s="70">
        <f>F519/F521</f>
        <v>2.6548421052631581</v>
      </c>
      <c r="G523" s="71"/>
      <c r="H523" s="71"/>
    </row>
    <row r="524" spans="1:8" ht="15" customHeight="1" x14ac:dyDescent="0.2">
      <c r="A524" s="357"/>
      <c r="B524" s="378"/>
      <c r="C524" s="332" t="s">
        <v>9</v>
      </c>
      <c r="D524" s="332"/>
      <c r="E524" s="332"/>
      <c r="F524" s="332"/>
      <c r="G524" s="332"/>
      <c r="H524" s="332"/>
    </row>
    <row r="525" spans="1:8" ht="15" customHeight="1" x14ac:dyDescent="0.2">
      <c r="A525" s="357"/>
      <c r="B525" s="378"/>
      <c r="C525" s="66" t="s">
        <v>250</v>
      </c>
      <c r="D525" s="173" t="s">
        <v>20</v>
      </c>
      <c r="E525" s="173" t="s">
        <v>19</v>
      </c>
      <c r="F525" s="173">
        <v>100</v>
      </c>
      <c r="G525" s="173"/>
      <c r="H525" s="173"/>
    </row>
    <row r="526" spans="1:8" ht="15" customHeight="1" x14ac:dyDescent="0.2">
      <c r="A526" s="329" t="s">
        <v>101</v>
      </c>
      <c r="B526" s="378" t="s">
        <v>161</v>
      </c>
      <c r="C526" s="331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31"/>
      <c r="E526" s="331"/>
      <c r="F526" s="331"/>
      <c r="G526" s="331"/>
      <c r="H526" s="331"/>
    </row>
    <row r="527" spans="1:8" ht="15" customHeight="1" x14ac:dyDescent="0.2">
      <c r="A527" s="357"/>
      <c r="B527" s="378"/>
      <c r="C527" s="332" t="s">
        <v>6</v>
      </c>
      <c r="D527" s="332"/>
      <c r="E527" s="332"/>
      <c r="F527" s="332"/>
      <c r="G527" s="332"/>
      <c r="H527" s="332"/>
    </row>
    <row r="528" spans="1:8" ht="18.600000000000001" customHeight="1" x14ac:dyDescent="0.2">
      <c r="A528" s="357"/>
      <c r="B528" s="378"/>
      <c r="C528" s="1" t="s">
        <v>249</v>
      </c>
      <c r="D528" s="173" t="s">
        <v>31</v>
      </c>
      <c r="E528" s="173" t="s">
        <v>258</v>
      </c>
      <c r="F528" s="70">
        <f>'Додаток 1 2025-2027'!G82</f>
        <v>7.9660000000000002</v>
      </c>
      <c r="G528" s="70"/>
      <c r="H528" s="70"/>
    </row>
    <row r="529" spans="1:8" ht="15" customHeight="1" x14ac:dyDescent="0.2">
      <c r="A529" s="357"/>
      <c r="B529" s="378"/>
      <c r="C529" s="332" t="s">
        <v>7</v>
      </c>
      <c r="D529" s="332"/>
      <c r="E529" s="332"/>
      <c r="F529" s="332"/>
      <c r="G529" s="332"/>
      <c r="H529" s="332"/>
    </row>
    <row r="530" spans="1:8" ht="15" customHeight="1" x14ac:dyDescent="0.2">
      <c r="A530" s="357"/>
      <c r="B530" s="378"/>
      <c r="C530" s="1" t="s">
        <v>246</v>
      </c>
      <c r="D530" s="173" t="s">
        <v>18</v>
      </c>
      <c r="E530" s="173" t="s">
        <v>11</v>
      </c>
      <c r="F530" s="57">
        <v>3</v>
      </c>
      <c r="G530" s="6"/>
      <c r="H530" s="6"/>
    </row>
    <row r="531" spans="1:8" ht="15" customHeight="1" x14ac:dyDescent="0.2">
      <c r="A531" s="357"/>
      <c r="B531" s="378"/>
      <c r="C531" s="332" t="s">
        <v>8</v>
      </c>
      <c r="D531" s="332"/>
      <c r="E531" s="332"/>
      <c r="F531" s="332"/>
      <c r="G531" s="332"/>
      <c r="H531" s="332"/>
    </row>
    <row r="532" spans="1:8" ht="15" customHeight="1" x14ac:dyDescent="0.2">
      <c r="A532" s="357"/>
      <c r="B532" s="378"/>
      <c r="C532" s="1" t="s">
        <v>247</v>
      </c>
      <c r="D532" s="173" t="s">
        <v>18</v>
      </c>
      <c r="E532" s="173" t="s">
        <v>257</v>
      </c>
      <c r="F532" s="70">
        <f>F528/F530</f>
        <v>2.6553333333333335</v>
      </c>
      <c r="G532" s="71"/>
      <c r="H532" s="71"/>
    </row>
    <row r="533" spans="1:8" ht="15" customHeight="1" x14ac:dyDescent="0.2">
      <c r="A533" s="357"/>
      <c r="B533" s="378"/>
      <c r="C533" s="332" t="s">
        <v>9</v>
      </c>
      <c r="D533" s="332"/>
      <c r="E533" s="332"/>
      <c r="F533" s="332"/>
      <c r="G533" s="332"/>
      <c r="H533" s="332"/>
    </row>
    <row r="534" spans="1:8" ht="15" customHeight="1" x14ac:dyDescent="0.2">
      <c r="A534" s="357"/>
      <c r="B534" s="378"/>
      <c r="C534" s="66" t="s">
        <v>250</v>
      </c>
      <c r="D534" s="173" t="s">
        <v>20</v>
      </c>
      <c r="E534" s="173" t="s">
        <v>19</v>
      </c>
      <c r="F534" s="173">
        <v>100</v>
      </c>
      <c r="G534" s="173"/>
      <c r="H534" s="173"/>
    </row>
    <row r="535" spans="1:8" ht="15" customHeight="1" x14ac:dyDescent="0.2">
      <c r="A535" s="364" t="s">
        <v>102</v>
      </c>
      <c r="B535" s="330" t="s">
        <v>161</v>
      </c>
      <c r="C535" s="331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31"/>
      <c r="E535" s="331"/>
      <c r="F535" s="331"/>
      <c r="G535" s="331"/>
      <c r="H535" s="331"/>
    </row>
    <row r="536" spans="1:8" s="128" customFormat="1" ht="15" customHeight="1" x14ac:dyDescent="0.2">
      <c r="A536" s="330"/>
      <c r="B536" s="330"/>
      <c r="C536" s="351" t="s">
        <v>6</v>
      </c>
      <c r="D536" s="351"/>
      <c r="E536" s="351"/>
      <c r="F536" s="351"/>
      <c r="G536" s="351"/>
      <c r="H536" s="351"/>
    </row>
    <row r="537" spans="1:8" s="128" customFormat="1" ht="15.6" customHeight="1" x14ac:dyDescent="0.2">
      <c r="A537" s="330"/>
      <c r="B537" s="330"/>
      <c r="C537" s="85" t="s">
        <v>197</v>
      </c>
      <c r="D537" s="169" t="s">
        <v>156</v>
      </c>
      <c r="E537" s="169" t="s">
        <v>258</v>
      </c>
      <c r="F537" s="10">
        <f>'Додаток 1 2025-2027'!G83</f>
        <v>28</v>
      </c>
      <c r="G537" s="10"/>
      <c r="H537" s="10"/>
    </row>
    <row r="538" spans="1:8" s="128" customFormat="1" ht="15" customHeight="1" x14ac:dyDescent="0.2">
      <c r="A538" s="330"/>
      <c r="B538" s="330"/>
      <c r="C538" s="351" t="s">
        <v>7</v>
      </c>
      <c r="D538" s="351"/>
      <c r="E538" s="351"/>
      <c r="F538" s="351"/>
      <c r="G538" s="351"/>
      <c r="H538" s="351"/>
    </row>
    <row r="539" spans="1:8" s="128" customFormat="1" ht="15" customHeight="1" x14ac:dyDescent="0.2">
      <c r="A539" s="330"/>
      <c r="B539" s="330"/>
      <c r="C539" s="85" t="s">
        <v>198</v>
      </c>
      <c r="D539" s="169" t="s">
        <v>18</v>
      </c>
      <c r="E539" s="169" t="s">
        <v>11</v>
      </c>
      <c r="F539" s="86">
        <v>1</v>
      </c>
      <c r="G539" s="86"/>
      <c r="H539" s="86"/>
    </row>
    <row r="540" spans="1:8" s="128" customFormat="1" ht="15" customHeight="1" x14ac:dyDescent="0.2">
      <c r="A540" s="330"/>
      <c r="B540" s="330"/>
      <c r="C540" s="351" t="s">
        <v>8</v>
      </c>
      <c r="D540" s="351"/>
      <c r="E540" s="351"/>
      <c r="F540" s="351"/>
      <c r="G540" s="351"/>
      <c r="H540" s="351"/>
    </row>
    <row r="541" spans="1:8" s="128" customFormat="1" ht="15" customHeight="1" x14ac:dyDescent="0.2">
      <c r="A541" s="330"/>
      <c r="B541" s="330"/>
      <c r="C541" s="85" t="s">
        <v>199</v>
      </c>
      <c r="D541" s="169" t="s">
        <v>18</v>
      </c>
      <c r="E541" s="169" t="s">
        <v>257</v>
      </c>
      <c r="F541" s="10">
        <f>F537/F539</f>
        <v>28</v>
      </c>
      <c r="G541" s="10"/>
      <c r="H541" s="10"/>
    </row>
    <row r="542" spans="1:8" s="128" customFormat="1" ht="15" customHeight="1" x14ac:dyDescent="0.2">
      <c r="A542" s="330"/>
      <c r="B542" s="330"/>
      <c r="C542" s="351" t="s">
        <v>9</v>
      </c>
      <c r="D542" s="351"/>
      <c r="E542" s="351"/>
      <c r="F542" s="351"/>
      <c r="G542" s="351"/>
      <c r="H542" s="351"/>
    </row>
    <row r="543" spans="1:8" s="128" customFormat="1" ht="15" customHeight="1" x14ac:dyDescent="0.2">
      <c r="A543" s="330"/>
      <c r="B543" s="330"/>
      <c r="C543" s="85" t="s">
        <v>200</v>
      </c>
      <c r="D543" s="169" t="s">
        <v>20</v>
      </c>
      <c r="E543" s="169" t="s">
        <v>19</v>
      </c>
      <c r="F543" s="169">
        <v>100</v>
      </c>
      <c r="G543" s="169"/>
      <c r="H543" s="169"/>
    </row>
    <row r="544" spans="1:8" ht="15" customHeight="1" x14ac:dyDescent="0.2">
      <c r="A544" s="364" t="s">
        <v>103</v>
      </c>
      <c r="B544" s="330" t="s">
        <v>161</v>
      </c>
      <c r="C544" s="331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31"/>
      <c r="E544" s="331"/>
      <c r="F544" s="331"/>
      <c r="G544" s="331"/>
      <c r="H544" s="331"/>
    </row>
    <row r="545" spans="1:8" s="128" customFormat="1" ht="15" customHeight="1" x14ac:dyDescent="0.2">
      <c r="A545" s="330"/>
      <c r="B545" s="330"/>
      <c r="C545" s="351" t="s">
        <v>6</v>
      </c>
      <c r="D545" s="351"/>
      <c r="E545" s="351"/>
      <c r="F545" s="351"/>
      <c r="G545" s="351"/>
      <c r="H545" s="351"/>
    </row>
    <row r="546" spans="1:8" s="128" customFormat="1" ht="17.45" customHeight="1" x14ac:dyDescent="0.2">
      <c r="A546" s="330"/>
      <c r="B546" s="330"/>
      <c r="C546" s="85" t="s">
        <v>370</v>
      </c>
      <c r="D546" s="169" t="s">
        <v>156</v>
      </c>
      <c r="E546" s="169" t="s">
        <v>258</v>
      </c>
      <c r="F546" s="10">
        <f>'Додаток 1 2025-2027'!G84</f>
        <v>6</v>
      </c>
      <c r="G546" s="10"/>
      <c r="H546" s="10"/>
    </row>
    <row r="547" spans="1:8" s="128" customFormat="1" ht="15" customHeight="1" x14ac:dyDescent="0.2">
      <c r="A547" s="330"/>
      <c r="B547" s="330"/>
      <c r="C547" s="351" t="s">
        <v>7</v>
      </c>
      <c r="D547" s="351"/>
      <c r="E547" s="351"/>
      <c r="F547" s="351"/>
      <c r="G547" s="351"/>
      <c r="H547" s="351"/>
    </row>
    <row r="548" spans="1:8" s="128" customFormat="1" ht="15" customHeight="1" x14ac:dyDescent="0.2">
      <c r="A548" s="330"/>
      <c r="B548" s="330"/>
      <c r="C548" s="85" t="s">
        <v>198</v>
      </c>
      <c r="D548" s="169" t="s">
        <v>18</v>
      </c>
      <c r="E548" s="169" t="s">
        <v>11</v>
      </c>
      <c r="F548" s="86">
        <v>1</v>
      </c>
      <c r="G548" s="86"/>
      <c r="H548" s="86"/>
    </row>
    <row r="549" spans="1:8" s="128" customFormat="1" ht="15" customHeight="1" x14ac:dyDescent="0.2">
      <c r="A549" s="330"/>
      <c r="B549" s="330"/>
      <c r="C549" s="351" t="s">
        <v>8</v>
      </c>
      <c r="D549" s="351"/>
      <c r="E549" s="351"/>
      <c r="F549" s="351"/>
      <c r="G549" s="351"/>
      <c r="H549" s="351"/>
    </row>
    <row r="550" spans="1:8" s="128" customFormat="1" ht="15" customHeight="1" x14ac:dyDescent="0.2">
      <c r="A550" s="330"/>
      <c r="B550" s="330"/>
      <c r="C550" s="85" t="s">
        <v>199</v>
      </c>
      <c r="D550" s="169" t="s">
        <v>18</v>
      </c>
      <c r="E550" s="169" t="s">
        <v>257</v>
      </c>
      <c r="F550" s="10">
        <f>F546/F548</f>
        <v>6</v>
      </c>
      <c r="G550" s="10"/>
      <c r="H550" s="10"/>
    </row>
    <row r="551" spans="1:8" s="128" customFormat="1" ht="15" customHeight="1" x14ac:dyDescent="0.2">
      <c r="A551" s="330"/>
      <c r="B551" s="330"/>
      <c r="C551" s="351" t="s">
        <v>9</v>
      </c>
      <c r="D551" s="351"/>
      <c r="E551" s="351"/>
      <c r="F551" s="351"/>
      <c r="G551" s="351"/>
      <c r="H551" s="351"/>
    </row>
    <row r="552" spans="1:8" s="128" customFormat="1" ht="15" customHeight="1" x14ac:dyDescent="0.2">
      <c r="A552" s="330"/>
      <c r="B552" s="330"/>
      <c r="C552" s="85" t="s">
        <v>200</v>
      </c>
      <c r="D552" s="169" t="s">
        <v>20</v>
      </c>
      <c r="E552" s="169" t="s">
        <v>19</v>
      </c>
      <c r="F552" s="169">
        <v>100</v>
      </c>
      <c r="G552" s="169"/>
      <c r="H552" s="169"/>
    </row>
    <row r="553" spans="1:8" ht="16.149999999999999" customHeight="1" x14ac:dyDescent="0.2">
      <c r="A553" s="364" t="s">
        <v>104</v>
      </c>
      <c r="B553" s="330" t="s">
        <v>161</v>
      </c>
      <c r="C553" s="331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31"/>
      <c r="E553" s="331"/>
      <c r="F553" s="331"/>
      <c r="G553" s="331"/>
      <c r="H553" s="331"/>
    </row>
    <row r="554" spans="1:8" s="128" customFormat="1" ht="15" customHeight="1" x14ac:dyDescent="0.2">
      <c r="A554" s="330"/>
      <c r="B554" s="330"/>
      <c r="C554" s="351" t="s">
        <v>6</v>
      </c>
      <c r="D554" s="351"/>
      <c r="E554" s="351"/>
      <c r="F554" s="351"/>
      <c r="G554" s="351"/>
      <c r="H554" s="351"/>
    </row>
    <row r="555" spans="1:8" s="128" customFormat="1" ht="18" customHeight="1" x14ac:dyDescent="0.2">
      <c r="A555" s="330"/>
      <c r="B555" s="330"/>
      <c r="C555" s="85" t="s">
        <v>197</v>
      </c>
      <c r="D555" s="169" t="s">
        <v>156</v>
      </c>
      <c r="E555" s="169" t="s">
        <v>258</v>
      </c>
      <c r="F555" s="10">
        <f>'Додаток 1 2025-2027'!G85</f>
        <v>31</v>
      </c>
      <c r="G555" s="10"/>
      <c r="H555" s="10"/>
    </row>
    <row r="556" spans="1:8" s="128" customFormat="1" ht="15" customHeight="1" x14ac:dyDescent="0.2">
      <c r="A556" s="330"/>
      <c r="B556" s="330"/>
      <c r="C556" s="351" t="s">
        <v>7</v>
      </c>
      <c r="D556" s="351"/>
      <c r="E556" s="351"/>
      <c r="F556" s="351"/>
      <c r="G556" s="351"/>
      <c r="H556" s="351"/>
    </row>
    <row r="557" spans="1:8" s="128" customFormat="1" ht="15" customHeight="1" x14ac:dyDescent="0.2">
      <c r="A557" s="330"/>
      <c r="B557" s="330"/>
      <c r="C557" s="85" t="s">
        <v>198</v>
      </c>
      <c r="D557" s="169" t="s">
        <v>18</v>
      </c>
      <c r="E557" s="169" t="s">
        <v>11</v>
      </c>
      <c r="F557" s="86">
        <v>1</v>
      </c>
      <c r="G557" s="86"/>
      <c r="H557" s="86"/>
    </row>
    <row r="558" spans="1:8" s="128" customFormat="1" ht="15" customHeight="1" x14ac:dyDescent="0.2">
      <c r="A558" s="330"/>
      <c r="B558" s="330"/>
      <c r="C558" s="351" t="s">
        <v>8</v>
      </c>
      <c r="D558" s="351"/>
      <c r="E558" s="351"/>
      <c r="F558" s="351"/>
      <c r="G558" s="351"/>
      <c r="H558" s="351"/>
    </row>
    <row r="559" spans="1:8" s="128" customFormat="1" ht="15" customHeight="1" x14ac:dyDescent="0.2">
      <c r="A559" s="330"/>
      <c r="B559" s="330"/>
      <c r="C559" s="85" t="s">
        <v>199</v>
      </c>
      <c r="D559" s="169" t="s">
        <v>18</v>
      </c>
      <c r="E559" s="169" t="s">
        <v>257</v>
      </c>
      <c r="F559" s="10">
        <f>F555/F557</f>
        <v>31</v>
      </c>
      <c r="G559" s="10"/>
      <c r="H559" s="10"/>
    </row>
    <row r="560" spans="1:8" s="128" customFormat="1" ht="15" customHeight="1" x14ac:dyDescent="0.2">
      <c r="A560" s="330"/>
      <c r="B560" s="330"/>
      <c r="C560" s="351" t="s">
        <v>9</v>
      </c>
      <c r="D560" s="351"/>
      <c r="E560" s="351"/>
      <c r="F560" s="351"/>
      <c r="G560" s="351"/>
      <c r="H560" s="351"/>
    </row>
    <row r="561" spans="1:8" s="128" customFormat="1" ht="15" customHeight="1" x14ac:dyDescent="0.2">
      <c r="A561" s="330"/>
      <c r="B561" s="330"/>
      <c r="C561" s="85" t="s">
        <v>200</v>
      </c>
      <c r="D561" s="169" t="s">
        <v>20</v>
      </c>
      <c r="E561" s="169" t="s">
        <v>19</v>
      </c>
      <c r="F561" s="169">
        <v>100</v>
      </c>
      <c r="G561" s="169"/>
      <c r="H561" s="169"/>
    </row>
    <row r="562" spans="1:8" ht="18" customHeight="1" x14ac:dyDescent="0.2">
      <c r="A562" s="364" t="s">
        <v>105</v>
      </c>
      <c r="B562" s="330" t="s">
        <v>161</v>
      </c>
      <c r="C562" s="331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31"/>
      <c r="E562" s="331"/>
      <c r="F562" s="331"/>
      <c r="G562" s="331"/>
      <c r="H562" s="331"/>
    </row>
    <row r="563" spans="1:8" s="128" customFormat="1" ht="15" customHeight="1" x14ac:dyDescent="0.2">
      <c r="A563" s="330"/>
      <c r="B563" s="330"/>
      <c r="C563" s="351" t="s">
        <v>6</v>
      </c>
      <c r="D563" s="351"/>
      <c r="E563" s="351"/>
      <c r="F563" s="351"/>
      <c r="G563" s="351"/>
      <c r="H563" s="351"/>
    </row>
    <row r="564" spans="1:8" s="128" customFormat="1" ht="16.899999999999999" customHeight="1" x14ac:dyDescent="0.2">
      <c r="A564" s="330"/>
      <c r="B564" s="330"/>
      <c r="C564" s="85" t="s">
        <v>370</v>
      </c>
      <c r="D564" s="169" t="s">
        <v>156</v>
      </c>
      <c r="E564" s="169" t="s">
        <v>258</v>
      </c>
      <c r="F564" s="10">
        <f>'Додаток 1 2025-2027'!G86</f>
        <v>6</v>
      </c>
      <c r="G564" s="10"/>
      <c r="H564" s="10"/>
    </row>
    <row r="565" spans="1:8" s="128" customFormat="1" ht="15" customHeight="1" x14ac:dyDescent="0.2">
      <c r="A565" s="330"/>
      <c r="B565" s="330"/>
      <c r="C565" s="351" t="s">
        <v>7</v>
      </c>
      <c r="D565" s="351"/>
      <c r="E565" s="351"/>
      <c r="F565" s="351"/>
      <c r="G565" s="351"/>
      <c r="H565" s="351"/>
    </row>
    <row r="566" spans="1:8" s="128" customFormat="1" ht="15" customHeight="1" x14ac:dyDescent="0.2">
      <c r="A566" s="330"/>
      <c r="B566" s="330"/>
      <c r="C566" s="85" t="s">
        <v>198</v>
      </c>
      <c r="D566" s="169" t="s">
        <v>18</v>
      </c>
      <c r="E566" s="169" t="s">
        <v>11</v>
      </c>
      <c r="F566" s="86">
        <v>1</v>
      </c>
      <c r="G566" s="86"/>
      <c r="H566" s="86"/>
    </row>
    <row r="567" spans="1:8" s="128" customFormat="1" ht="15" customHeight="1" x14ac:dyDescent="0.2">
      <c r="A567" s="330"/>
      <c r="B567" s="330"/>
      <c r="C567" s="351" t="s">
        <v>8</v>
      </c>
      <c r="D567" s="351"/>
      <c r="E567" s="351"/>
      <c r="F567" s="351"/>
      <c r="G567" s="351"/>
      <c r="H567" s="351"/>
    </row>
    <row r="568" spans="1:8" s="128" customFormat="1" ht="16.899999999999999" customHeight="1" x14ac:dyDescent="0.2">
      <c r="A568" s="330"/>
      <c r="B568" s="330"/>
      <c r="C568" s="85" t="s">
        <v>199</v>
      </c>
      <c r="D568" s="169" t="s">
        <v>18</v>
      </c>
      <c r="E568" s="169" t="s">
        <v>257</v>
      </c>
      <c r="F568" s="10">
        <f>F564/F566</f>
        <v>6</v>
      </c>
      <c r="G568" s="10"/>
      <c r="H568" s="10"/>
    </row>
    <row r="569" spans="1:8" s="128" customFormat="1" ht="15" customHeight="1" x14ac:dyDescent="0.2">
      <c r="A569" s="330"/>
      <c r="B569" s="330"/>
      <c r="C569" s="351" t="s">
        <v>9</v>
      </c>
      <c r="D569" s="351"/>
      <c r="E569" s="351"/>
      <c r="F569" s="351"/>
      <c r="G569" s="351"/>
      <c r="H569" s="351"/>
    </row>
    <row r="570" spans="1:8" s="128" customFormat="1" ht="15.6" customHeight="1" x14ac:dyDescent="0.2">
      <c r="A570" s="330"/>
      <c r="B570" s="330"/>
      <c r="C570" s="85" t="s">
        <v>200</v>
      </c>
      <c r="D570" s="169" t="s">
        <v>20</v>
      </c>
      <c r="E570" s="169" t="s">
        <v>19</v>
      </c>
      <c r="F570" s="169">
        <v>100</v>
      </c>
      <c r="G570" s="169"/>
      <c r="H570" s="169"/>
    </row>
    <row r="571" spans="1:8" ht="20.25" customHeight="1" x14ac:dyDescent="0.2">
      <c r="A571" s="329" t="s">
        <v>106</v>
      </c>
      <c r="B571" s="374" t="s">
        <v>165</v>
      </c>
      <c r="C571" s="339" t="str">
        <f>'Додаток 1 2025-2027'!B87</f>
        <v>Придбання мотоножиць</v>
      </c>
      <c r="D571" s="340"/>
      <c r="E571" s="340"/>
      <c r="F571" s="340"/>
      <c r="G571" s="340"/>
      <c r="H571" s="341"/>
    </row>
    <row r="572" spans="1:8" ht="15.6" customHeight="1" x14ac:dyDescent="0.2">
      <c r="A572" s="357"/>
      <c r="B572" s="375"/>
      <c r="C572" s="342" t="s">
        <v>6</v>
      </c>
      <c r="D572" s="343"/>
      <c r="E572" s="343"/>
      <c r="F572" s="343"/>
      <c r="G572" s="343"/>
      <c r="H572" s="344"/>
    </row>
    <row r="573" spans="1:8" ht="16.149999999999999" customHeight="1" x14ac:dyDescent="0.2">
      <c r="A573" s="357"/>
      <c r="B573" s="375"/>
      <c r="C573" s="85" t="s">
        <v>371</v>
      </c>
      <c r="D573" s="169" t="s">
        <v>31</v>
      </c>
      <c r="E573" s="169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57"/>
      <c r="B574" s="375"/>
      <c r="C574" s="345" t="s">
        <v>7</v>
      </c>
      <c r="D574" s="346"/>
      <c r="E574" s="346"/>
      <c r="F574" s="346"/>
      <c r="G574" s="346"/>
      <c r="H574" s="347"/>
    </row>
    <row r="575" spans="1:8" ht="16.149999999999999" customHeight="1" x14ac:dyDescent="0.2">
      <c r="A575" s="357"/>
      <c r="B575" s="375"/>
      <c r="C575" s="85" t="s">
        <v>245</v>
      </c>
      <c r="D575" s="169" t="s">
        <v>389</v>
      </c>
      <c r="E575" s="169" t="s">
        <v>11</v>
      </c>
      <c r="F575" s="86">
        <v>2</v>
      </c>
      <c r="G575" s="86">
        <v>2</v>
      </c>
      <c r="H575" s="86">
        <v>4</v>
      </c>
    </row>
    <row r="576" spans="1:8" ht="15" customHeight="1" x14ac:dyDescent="0.2">
      <c r="A576" s="357"/>
      <c r="B576" s="375"/>
      <c r="C576" s="345" t="s">
        <v>8</v>
      </c>
      <c r="D576" s="346"/>
      <c r="E576" s="346"/>
      <c r="F576" s="346"/>
      <c r="G576" s="346"/>
      <c r="H576" s="347"/>
    </row>
    <row r="577" spans="1:8" ht="17.45" customHeight="1" x14ac:dyDescent="0.2">
      <c r="A577" s="357"/>
      <c r="B577" s="375"/>
      <c r="C577" s="85" t="s">
        <v>372</v>
      </c>
      <c r="D577" s="169" t="s">
        <v>18</v>
      </c>
      <c r="E577" s="169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57"/>
      <c r="B578" s="375"/>
      <c r="C578" s="345" t="s">
        <v>9</v>
      </c>
      <c r="D578" s="346"/>
      <c r="E578" s="346"/>
      <c r="F578" s="346"/>
      <c r="G578" s="346"/>
      <c r="H578" s="347"/>
    </row>
    <row r="579" spans="1:8" ht="28.9" customHeight="1" x14ac:dyDescent="0.2">
      <c r="A579" s="357"/>
      <c r="B579" s="376"/>
      <c r="C579" s="85" t="s">
        <v>132</v>
      </c>
      <c r="D579" s="169" t="s">
        <v>20</v>
      </c>
      <c r="E579" s="169" t="s">
        <v>19</v>
      </c>
      <c r="F579" s="169">
        <v>100</v>
      </c>
      <c r="G579" s="261">
        <v>100</v>
      </c>
      <c r="H579" s="169">
        <v>100</v>
      </c>
    </row>
    <row r="580" spans="1:8" ht="16.149999999999999" customHeight="1" x14ac:dyDescent="0.2">
      <c r="A580" s="329" t="s">
        <v>107</v>
      </c>
      <c r="B580" s="374" t="s">
        <v>165</v>
      </c>
      <c r="C580" s="339" t="str">
        <f>'Додаток 1 2025-2027'!B88</f>
        <v>Придбання висоторізів</v>
      </c>
      <c r="D580" s="340"/>
      <c r="E580" s="340"/>
      <c r="F580" s="340"/>
      <c r="G580" s="340"/>
      <c r="H580" s="341"/>
    </row>
    <row r="581" spans="1:8" ht="16.149999999999999" customHeight="1" x14ac:dyDescent="0.2">
      <c r="A581" s="357"/>
      <c r="B581" s="375"/>
      <c r="C581" s="342" t="s">
        <v>6</v>
      </c>
      <c r="D581" s="343"/>
      <c r="E581" s="343"/>
      <c r="F581" s="343"/>
      <c r="G581" s="343"/>
      <c r="H581" s="344"/>
    </row>
    <row r="582" spans="1:8" ht="17.45" customHeight="1" x14ac:dyDescent="0.2">
      <c r="A582" s="357"/>
      <c r="B582" s="375"/>
      <c r="C582" s="85" t="s">
        <v>373</v>
      </c>
      <c r="D582" s="169" t="s">
        <v>31</v>
      </c>
      <c r="E582" s="169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57"/>
      <c r="B583" s="375"/>
      <c r="C583" s="345" t="s">
        <v>7</v>
      </c>
      <c r="D583" s="346"/>
      <c r="E583" s="346"/>
      <c r="F583" s="346"/>
      <c r="G583" s="346"/>
      <c r="H583" s="347"/>
    </row>
    <row r="584" spans="1:8" ht="19.5" customHeight="1" x14ac:dyDescent="0.2">
      <c r="A584" s="357"/>
      <c r="B584" s="375"/>
      <c r="C584" s="85" t="s">
        <v>183</v>
      </c>
      <c r="D584" s="169" t="s">
        <v>389</v>
      </c>
      <c r="E584" s="169" t="s">
        <v>11</v>
      </c>
      <c r="F584" s="86">
        <v>1</v>
      </c>
      <c r="G584" s="86">
        <v>1</v>
      </c>
      <c r="H584" s="86">
        <v>2</v>
      </c>
    </row>
    <row r="585" spans="1:8" ht="13.15" customHeight="1" x14ac:dyDescent="0.2">
      <c r="A585" s="357"/>
      <c r="B585" s="375"/>
      <c r="C585" s="345" t="s">
        <v>8</v>
      </c>
      <c r="D585" s="346"/>
      <c r="E585" s="346"/>
      <c r="F585" s="346"/>
      <c r="G585" s="346"/>
      <c r="H585" s="347"/>
    </row>
    <row r="586" spans="1:8" ht="19.5" customHeight="1" x14ac:dyDescent="0.2">
      <c r="A586" s="357"/>
      <c r="B586" s="375"/>
      <c r="C586" s="85" t="s">
        <v>184</v>
      </c>
      <c r="D586" s="169" t="s">
        <v>18</v>
      </c>
      <c r="E586" s="169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57"/>
      <c r="B587" s="375"/>
      <c r="C587" s="345" t="s">
        <v>9</v>
      </c>
      <c r="D587" s="346"/>
      <c r="E587" s="346"/>
      <c r="F587" s="346"/>
      <c r="G587" s="346"/>
      <c r="H587" s="347"/>
    </row>
    <row r="588" spans="1:8" ht="30.75" customHeight="1" x14ac:dyDescent="0.2">
      <c r="A588" s="357"/>
      <c r="B588" s="376"/>
      <c r="C588" s="85" t="s">
        <v>132</v>
      </c>
      <c r="D588" s="169" t="s">
        <v>20</v>
      </c>
      <c r="E588" s="169" t="s">
        <v>19</v>
      </c>
      <c r="F588" s="169">
        <v>100</v>
      </c>
      <c r="G588" s="169">
        <v>100</v>
      </c>
      <c r="H588" s="169">
        <v>100</v>
      </c>
    </row>
    <row r="589" spans="1:8" ht="16.899999999999999" customHeight="1" x14ac:dyDescent="0.2">
      <c r="A589" s="329" t="s">
        <v>108</v>
      </c>
      <c r="B589" s="374" t="s">
        <v>165</v>
      </c>
      <c r="C589" s="339" t="str">
        <f>'Додаток 1 2025-2027'!B89</f>
        <v xml:space="preserve">Придбання мотокос </v>
      </c>
      <c r="D589" s="340"/>
      <c r="E589" s="340"/>
      <c r="F589" s="340"/>
      <c r="G589" s="340"/>
      <c r="H589" s="341"/>
    </row>
    <row r="590" spans="1:8" ht="16.149999999999999" customHeight="1" x14ac:dyDescent="0.2">
      <c r="A590" s="357"/>
      <c r="B590" s="375"/>
      <c r="C590" s="342" t="s">
        <v>6</v>
      </c>
      <c r="D590" s="343"/>
      <c r="E590" s="343"/>
      <c r="F590" s="343"/>
      <c r="G590" s="343"/>
      <c r="H590" s="344"/>
    </row>
    <row r="591" spans="1:8" ht="16.149999999999999" customHeight="1" x14ac:dyDescent="0.2">
      <c r="A591" s="357"/>
      <c r="B591" s="375"/>
      <c r="C591" s="85" t="s">
        <v>374</v>
      </c>
      <c r="D591" s="169" t="s">
        <v>31</v>
      </c>
      <c r="E591" s="169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57"/>
      <c r="B592" s="375"/>
      <c r="C592" s="345" t="s">
        <v>7</v>
      </c>
      <c r="D592" s="346"/>
      <c r="E592" s="346"/>
      <c r="F592" s="346"/>
      <c r="G592" s="346"/>
      <c r="H592" s="347"/>
    </row>
    <row r="593" spans="1:8" ht="15" customHeight="1" x14ac:dyDescent="0.2">
      <c r="A593" s="357"/>
      <c r="B593" s="375"/>
      <c r="C593" s="85" t="s">
        <v>63</v>
      </c>
      <c r="D593" s="169" t="s">
        <v>389</v>
      </c>
      <c r="E593" s="169" t="s">
        <v>11</v>
      </c>
      <c r="F593" s="86">
        <v>2</v>
      </c>
      <c r="G593" s="86"/>
      <c r="H593" s="86"/>
    </row>
    <row r="594" spans="1:8" ht="15" customHeight="1" x14ac:dyDescent="0.2">
      <c r="A594" s="357"/>
      <c r="B594" s="375"/>
      <c r="C594" s="345" t="s">
        <v>8</v>
      </c>
      <c r="D594" s="346"/>
      <c r="E594" s="346"/>
      <c r="F594" s="346"/>
      <c r="G594" s="346"/>
      <c r="H594" s="347"/>
    </row>
    <row r="595" spans="1:8" ht="18" customHeight="1" x14ac:dyDescent="0.2">
      <c r="A595" s="357"/>
      <c r="B595" s="375"/>
      <c r="C595" s="85" t="s">
        <v>64</v>
      </c>
      <c r="D595" s="169" t="s">
        <v>18</v>
      </c>
      <c r="E595" s="169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57"/>
      <c r="B596" s="375"/>
      <c r="C596" s="345" t="s">
        <v>9</v>
      </c>
      <c r="D596" s="346"/>
      <c r="E596" s="346"/>
      <c r="F596" s="346"/>
      <c r="G596" s="346"/>
      <c r="H596" s="347"/>
    </row>
    <row r="597" spans="1:8" ht="28.15" customHeight="1" x14ac:dyDescent="0.2">
      <c r="A597" s="357"/>
      <c r="B597" s="376"/>
      <c r="C597" s="85" t="s">
        <v>132</v>
      </c>
      <c r="D597" s="169" t="s">
        <v>20</v>
      </c>
      <c r="E597" s="169" t="s">
        <v>19</v>
      </c>
      <c r="F597" s="169">
        <v>100</v>
      </c>
      <c r="G597" s="169"/>
      <c r="H597" s="169"/>
    </row>
    <row r="598" spans="1:8" ht="19.5" customHeight="1" x14ac:dyDescent="0.2">
      <c r="A598" s="329" t="s">
        <v>109</v>
      </c>
      <c r="B598" s="348" t="s">
        <v>165</v>
      </c>
      <c r="C598" s="339" t="str">
        <f>'Додаток 1 2025-2027'!B90</f>
        <v xml:space="preserve">Придбання бензопил </v>
      </c>
      <c r="D598" s="340"/>
      <c r="E598" s="340"/>
      <c r="F598" s="340"/>
      <c r="G598" s="340"/>
      <c r="H598" s="341"/>
    </row>
    <row r="599" spans="1:8" ht="15" customHeight="1" x14ac:dyDescent="0.2">
      <c r="A599" s="357"/>
      <c r="B599" s="349"/>
      <c r="C599" s="342" t="s">
        <v>6</v>
      </c>
      <c r="D599" s="343"/>
      <c r="E599" s="343"/>
      <c r="F599" s="343"/>
      <c r="G599" s="343"/>
      <c r="H599" s="344"/>
    </row>
    <row r="600" spans="1:8" ht="16.899999999999999" customHeight="1" x14ac:dyDescent="0.2">
      <c r="A600" s="357"/>
      <c r="B600" s="349"/>
      <c r="C600" s="85" t="s">
        <v>329</v>
      </c>
      <c r="D600" s="169" t="s">
        <v>31</v>
      </c>
      <c r="E600" s="169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57"/>
      <c r="B601" s="349"/>
      <c r="C601" s="345" t="s">
        <v>7</v>
      </c>
      <c r="D601" s="346"/>
      <c r="E601" s="346"/>
      <c r="F601" s="346"/>
      <c r="G601" s="346"/>
      <c r="H601" s="347"/>
    </row>
    <row r="602" spans="1:8" ht="15.6" customHeight="1" x14ac:dyDescent="0.2">
      <c r="A602" s="357"/>
      <c r="B602" s="349"/>
      <c r="C602" s="85" t="s">
        <v>181</v>
      </c>
      <c r="D602" s="169" t="s">
        <v>389</v>
      </c>
      <c r="E602" s="169" t="s">
        <v>11</v>
      </c>
      <c r="F602" s="86">
        <v>2</v>
      </c>
      <c r="G602" s="86">
        <v>1</v>
      </c>
      <c r="H602" s="86"/>
    </row>
    <row r="603" spans="1:8" ht="15" customHeight="1" x14ac:dyDescent="0.2">
      <c r="A603" s="357"/>
      <c r="B603" s="349"/>
      <c r="C603" s="345" t="s">
        <v>8</v>
      </c>
      <c r="D603" s="346"/>
      <c r="E603" s="346"/>
      <c r="F603" s="346"/>
      <c r="G603" s="346"/>
      <c r="H603" s="347"/>
    </row>
    <row r="604" spans="1:8" ht="14.45" customHeight="1" x14ac:dyDescent="0.2">
      <c r="A604" s="357"/>
      <c r="B604" s="349"/>
      <c r="C604" s="85" t="s">
        <v>182</v>
      </c>
      <c r="D604" s="169" t="s">
        <v>18</v>
      </c>
      <c r="E604" s="169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57"/>
      <c r="B605" s="349"/>
      <c r="C605" s="345" t="s">
        <v>9</v>
      </c>
      <c r="D605" s="346"/>
      <c r="E605" s="346"/>
      <c r="F605" s="346"/>
      <c r="G605" s="346"/>
      <c r="H605" s="347"/>
    </row>
    <row r="606" spans="1:8" ht="29.45" customHeight="1" x14ac:dyDescent="0.2">
      <c r="A606" s="357"/>
      <c r="B606" s="350"/>
      <c r="C606" s="85" t="s">
        <v>132</v>
      </c>
      <c r="D606" s="169" t="s">
        <v>20</v>
      </c>
      <c r="E606" s="169" t="s">
        <v>19</v>
      </c>
      <c r="F606" s="169">
        <v>100</v>
      </c>
      <c r="G606" s="261">
        <v>100</v>
      </c>
      <c r="H606" s="169"/>
    </row>
    <row r="607" spans="1:8" ht="17.25" customHeight="1" x14ac:dyDescent="0.2">
      <c r="A607" s="329" t="s">
        <v>110</v>
      </c>
      <c r="B607" s="348" t="s">
        <v>165</v>
      </c>
      <c r="C607" s="339" t="str">
        <f>'Додаток 1 2025-2027'!B91</f>
        <v xml:space="preserve">Придбання газонокосарок </v>
      </c>
      <c r="D607" s="340"/>
      <c r="E607" s="340"/>
      <c r="F607" s="340"/>
      <c r="G607" s="340"/>
      <c r="H607" s="341"/>
    </row>
    <row r="608" spans="1:8" s="128" customFormat="1" ht="15" customHeight="1" x14ac:dyDescent="0.2">
      <c r="A608" s="357"/>
      <c r="B608" s="349"/>
      <c r="C608" s="345" t="s">
        <v>6</v>
      </c>
      <c r="D608" s="346"/>
      <c r="E608" s="346"/>
      <c r="F608" s="346"/>
      <c r="G608" s="346"/>
      <c r="H608" s="347"/>
    </row>
    <row r="609" spans="1:8" s="128" customFormat="1" ht="18.600000000000001" customHeight="1" x14ac:dyDescent="0.2">
      <c r="A609" s="357"/>
      <c r="B609" s="349"/>
      <c r="C609" s="85" t="s">
        <v>331</v>
      </c>
      <c r="D609" s="261" t="s">
        <v>31</v>
      </c>
      <c r="E609" s="261" t="s">
        <v>258</v>
      </c>
      <c r="F609" s="10"/>
      <c r="G609" s="10">
        <f>'Додаток 1 2025-2027'!H91</f>
        <v>81.447999999999993</v>
      </c>
      <c r="H609" s="10"/>
    </row>
    <row r="610" spans="1:8" s="128" customFormat="1" ht="15" customHeight="1" x14ac:dyDescent="0.2">
      <c r="A610" s="357"/>
      <c r="B610" s="349"/>
      <c r="C610" s="345" t="s">
        <v>7</v>
      </c>
      <c r="D610" s="346"/>
      <c r="E610" s="346"/>
      <c r="F610" s="346"/>
      <c r="G610" s="346"/>
      <c r="H610" s="347"/>
    </row>
    <row r="611" spans="1:8" s="128" customFormat="1" ht="18" customHeight="1" x14ac:dyDescent="0.2">
      <c r="A611" s="357"/>
      <c r="B611" s="349"/>
      <c r="C611" s="85" t="s">
        <v>61</v>
      </c>
      <c r="D611" s="261" t="s">
        <v>389</v>
      </c>
      <c r="E611" s="261" t="s">
        <v>11</v>
      </c>
      <c r="F611" s="86"/>
      <c r="G611" s="86">
        <v>2</v>
      </c>
      <c r="H611" s="86"/>
    </row>
    <row r="612" spans="1:8" s="128" customFormat="1" ht="14.45" customHeight="1" x14ac:dyDescent="0.2">
      <c r="A612" s="357"/>
      <c r="B612" s="349"/>
      <c r="C612" s="345" t="s">
        <v>8</v>
      </c>
      <c r="D612" s="346"/>
      <c r="E612" s="346"/>
      <c r="F612" s="346"/>
      <c r="G612" s="346"/>
      <c r="H612" s="347"/>
    </row>
    <row r="613" spans="1:8" s="128" customFormat="1" ht="15.6" customHeight="1" x14ac:dyDescent="0.2">
      <c r="A613" s="357"/>
      <c r="B613" s="349"/>
      <c r="C613" s="85" t="s">
        <v>62</v>
      </c>
      <c r="D613" s="261" t="s">
        <v>18</v>
      </c>
      <c r="E613" s="261" t="s">
        <v>257</v>
      </c>
      <c r="F613" s="10"/>
      <c r="G613" s="10">
        <f>G609/G611</f>
        <v>40.723999999999997</v>
      </c>
      <c r="H613" s="10"/>
    </row>
    <row r="614" spans="1:8" s="128" customFormat="1" ht="15" customHeight="1" x14ac:dyDescent="0.2">
      <c r="A614" s="357"/>
      <c r="B614" s="349"/>
      <c r="C614" s="345" t="s">
        <v>9</v>
      </c>
      <c r="D614" s="346"/>
      <c r="E614" s="346"/>
      <c r="F614" s="346"/>
      <c r="G614" s="346"/>
      <c r="H614" s="347"/>
    </row>
    <row r="615" spans="1:8" s="128" customFormat="1" ht="28.9" customHeight="1" x14ac:dyDescent="0.2">
      <c r="A615" s="357"/>
      <c r="B615" s="350"/>
      <c r="C615" s="85" t="s">
        <v>132</v>
      </c>
      <c r="D615" s="261" t="s">
        <v>20</v>
      </c>
      <c r="E615" s="261" t="s">
        <v>19</v>
      </c>
      <c r="F615" s="261"/>
      <c r="G615" s="261">
        <v>100</v>
      </c>
      <c r="H615" s="261"/>
    </row>
    <row r="616" spans="1:8" ht="16.899999999999999" customHeight="1" x14ac:dyDescent="0.2">
      <c r="A616" s="329" t="s">
        <v>111</v>
      </c>
      <c r="B616" s="348" t="s">
        <v>165</v>
      </c>
      <c r="C616" s="339" t="str">
        <f>'Додаток 1 2025-2027'!B92</f>
        <v>Придбання газонокосарок з варіатором приводу коліс</v>
      </c>
      <c r="D616" s="340"/>
      <c r="E616" s="340"/>
      <c r="F616" s="340"/>
      <c r="G616" s="340"/>
      <c r="H616" s="341"/>
    </row>
    <row r="617" spans="1:8" ht="15" customHeight="1" x14ac:dyDescent="0.2">
      <c r="A617" s="357"/>
      <c r="B617" s="349"/>
      <c r="C617" s="342" t="s">
        <v>6</v>
      </c>
      <c r="D617" s="343"/>
      <c r="E617" s="343"/>
      <c r="F617" s="343"/>
      <c r="G617" s="343"/>
      <c r="H617" s="344"/>
    </row>
    <row r="618" spans="1:8" ht="16.149999999999999" customHeight="1" x14ac:dyDescent="0.2">
      <c r="A618" s="357"/>
      <c r="B618" s="349"/>
      <c r="C618" s="85" t="s">
        <v>331</v>
      </c>
      <c r="D618" s="169" t="s">
        <v>31</v>
      </c>
      <c r="E618" s="169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57"/>
      <c r="B619" s="349"/>
      <c r="C619" s="345" t="s">
        <v>7</v>
      </c>
      <c r="D619" s="346"/>
      <c r="E619" s="346"/>
      <c r="F619" s="346"/>
      <c r="G619" s="346"/>
      <c r="H619" s="347"/>
    </row>
    <row r="620" spans="1:8" ht="19.149999999999999" customHeight="1" x14ac:dyDescent="0.2">
      <c r="A620" s="357"/>
      <c r="B620" s="349"/>
      <c r="C620" s="85" t="s">
        <v>61</v>
      </c>
      <c r="D620" s="169" t="s">
        <v>389</v>
      </c>
      <c r="E620" s="169" t="s">
        <v>11</v>
      </c>
      <c r="F620" s="86">
        <v>1</v>
      </c>
      <c r="G620" s="86"/>
      <c r="H620" s="86"/>
    </row>
    <row r="621" spans="1:8" ht="15" customHeight="1" x14ac:dyDescent="0.2">
      <c r="A621" s="357"/>
      <c r="B621" s="349"/>
      <c r="C621" s="345" t="s">
        <v>8</v>
      </c>
      <c r="D621" s="346"/>
      <c r="E621" s="346"/>
      <c r="F621" s="346"/>
      <c r="G621" s="346"/>
      <c r="H621" s="347"/>
    </row>
    <row r="622" spans="1:8" ht="16.899999999999999" customHeight="1" x14ac:dyDescent="0.2">
      <c r="A622" s="357"/>
      <c r="B622" s="349"/>
      <c r="C622" s="85" t="s">
        <v>62</v>
      </c>
      <c r="D622" s="169" t="s">
        <v>18</v>
      </c>
      <c r="E622" s="169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57"/>
      <c r="B623" s="349"/>
      <c r="C623" s="345" t="s">
        <v>9</v>
      </c>
      <c r="D623" s="346"/>
      <c r="E623" s="346"/>
      <c r="F623" s="346"/>
      <c r="G623" s="346"/>
      <c r="H623" s="347"/>
    </row>
    <row r="624" spans="1:8" ht="29.25" customHeight="1" x14ac:dyDescent="0.2">
      <c r="A624" s="357"/>
      <c r="B624" s="350"/>
      <c r="C624" s="85" t="s">
        <v>132</v>
      </c>
      <c r="D624" s="169" t="s">
        <v>20</v>
      </c>
      <c r="E624" s="169" t="s">
        <v>19</v>
      </c>
      <c r="F624" s="169">
        <v>100</v>
      </c>
      <c r="G624" s="169"/>
      <c r="H624" s="169"/>
    </row>
    <row r="625" spans="1:8" ht="18" customHeight="1" x14ac:dyDescent="0.2">
      <c r="A625" s="329" t="s">
        <v>112</v>
      </c>
      <c r="B625" s="348" t="s">
        <v>165</v>
      </c>
      <c r="C625" s="339" t="str">
        <f>'Додаток 1 2025-2027'!B93</f>
        <v>Придбання газонокосарки повнопривідної</v>
      </c>
      <c r="D625" s="340"/>
      <c r="E625" s="340"/>
      <c r="F625" s="340"/>
      <c r="G625" s="340"/>
      <c r="H625" s="341"/>
    </row>
    <row r="626" spans="1:8" ht="16.149999999999999" customHeight="1" x14ac:dyDescent="0.2">
      <c r="A626" s="357"/>
      <c r="B626" s="349"/>
      <c r="C626" s="342" t="s">
        <v>6</v>
      </c>
      <c r="D626" s="343"/>
      <c r="E626" s="343"/>
      <c r="F626" s="343"/>
      <c r="G626" s="343"/>
      <c r="H626" s="344"/>
    </row>
    <row r="627" spans="1:8" ht="17.45" customHeight="1" x14ac:dyDescent="0.2">
      <c r="A627" s="357"/>
      <c r="B627" s="349"/>
      <c r="C627" s="85" t="s">
        <v>332</v>
      </c>
      <c r="D627" s="169" t="s">
        <v>31</v>
      </c>
      <c r="E627" s="169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57"/>
      <c r="B628" s="349"/>
      <c r="C628" s="345" t="s">
        <v>7</v>
      </c>
      <c r="D628" s="346"/>
      <c r="E628" s="346"/>
      <c r="F628" s="346"/>
      <c r="G628" s="346"/>
      <c r="H628" s="347"/>
    </row>
    <row r="629" spans="1:8" ht="15" customHeight="1" x14ac:dyDescent="0.2">
      <c r="A629" s="357"/>
      <c r="B629" s="349"/>
      <c r="C629" s="85" t="s">
        <v>61</v>
      </c>
      <c r="D629" s="169" t="s">
        <v>389</v>
      </c>
      <c r="E629" s="169" t="s">
        <v>11</v>
      </c>
      <c r="F629" s="86">
        <v>1</v>
      </c>
      <c r="G629" s="86"/>
      <c r="H629" s="86"/>
    </row>
    <row r="630" spans="1:8" ht="14.45" customHeight="1" x14ac:dyDescent="0.2">
      <c r="A630" s="357"/>
      <c r="B630" s="349"/>
      <c r="C630" s="345" t="s">
        <v>8</v>
      </c>
      <c r="D630" s="346"/>
      <c r="E630" s="346"/>
      <c r="F630" s="346"/>
      <c r="G630" s="346"/>
      <c r="H630" s="347"/>
    </row>
    <row r="631" spans="1:8" ht="14.45" customHeight="1" x14ac:dyDescent="0.2">
      <c r="A631" s="357"/>
      <c r="B631" s="349"/>
      <c r="C631" s="85" t="s">
        <v>62</v>
      </c>
      <c r="D631" s="169" t="s">
        <v>18</v>
      </c>
      <c r="E631" s="169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57"/>
      <c r="B632" s="349"/>
      <c r="C632" s="345" t="s">
        <v>9</v>
      </c>
      <c r="D632" s="346"/>
      <c r="E632" s="346"/>
      <c r="F632" s="346"/>
      <c r="G632" s="346"/>
      <c r="H632" s="347"/>
    </row>
    <row r="633" spans="1:8" ht="32.25" customHeight="1" x14ac:dyDescent="0.2">
      <c r="A633" s="357"/>
      <c r="B633" s="350"/>
      <c r="C633" s="85" t="s">
        <v>132</v>
      </c>
      <c r="D633" s="169" t="s">
        <v>20</v>
      </c>
      <c r="E633" s="169" t="s">
        <v>19</v>
      </c>
      <c r="F633" s="169">
        <v>100</v>
      </c>
      <c r="G633" s="169"/>
      <c r="H633" s="169"/>
    </row>
    <row r="634" spans="1:8" ht="19.5" customHeight="1" x14ac:dyDescent="0.2">
      <c r="A634" s="329" t="s">
        <v>113</v>
      </c>
      <c r="B634" s="348" t="s">
        <v>165</v>
      </c>
      <c r="C634" s="339" t="str">
        <f>'Додаток 1 2025-2027'!B94</f>
        <v>Придбання напівпричепа тракторного</v>
      </c>
      <c r="D634" s="340"/>
      <c r="E634" s="340"/>
      <c r="F634" s="340"/>
      <c r="G634" s="340"/>
      <c r="H634" s="341"/>
    </row>
    <row r="635" spans="1:8" ht="15.6" customHeight="1" x14ac:dyDescent="0.2">
      <c r="A635" s="357"/>
      <c r="B635" s="349"/>
      <c r="C635" s="342" t="s">
        <v>6</v>
      </c>
      <c r="D635" s="343"/>
      <c r="E635" s="343"/>
      <c r="F635" s="343"/>
      <c r="G635" s="343"/>
      <c r="H635" s="344"/>
    </row>
    <row r="636" spans="1:8" ht="16.899999999999999" customHeight="1" x14ac:dyDescent="0.2">
      <c r="A636" s="357"/>
      <c r="B636" s="349"/>
      <c r="C636" s="85" t="s">
        <v>333</v>
      </c>
      <c r="D636" s="169" t="s">
        <v>31</v>
      </c>
      <c r="E636" s="169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57"/>
      <c r="B637" s="349"/>
      <c r="C637" s="345" t="s">
        <v>7</v>
      </c>
      <c r="D637" s="346"/>
      <c r="E637" s="346"/>
      <c r="F637" s="346"/>
      <c r="G637" s="346"/>
      <c r="H637" s="347"/>
    </row>
    <row r="638" spans="1:8" ht="15.6" customHeight="1" x14ac:dyDescent="0.2">
      <c r="A638" s="357"/>
      <c r="B638" s="349"/>
      <c r="C638" s="85" t="s">
        <v>334</v>
      </c>
      <c r="D638" s="169" t="s">
        <v>389</v>
      </c>
      <c r="E638" s="169" t="s">
        <v>11</v>
      </c>
      <c r="F638" s="86">
        <v>1</v>
      </c>
      <c r="G638" s="86"/>
      <c r="H638" s="86"/>
    </row>
    <row r="639" spans="1:8" ht="15.6" customHeight="1" x14ac:dyDescent="0.2">
      <c r="A639" s="357"/>
      <c r="B639" s="349"/>
      <c r="C639" s="345" t="s">
        <v>8</v>
      </c>
      <c r="D639" s="346"/>
      <c r="E639" s="346"/>
      <c r="F639" s="346"/>
      <c r="G639" s="346"/>
      <c r="H639" s="347"/>
    </row>
    <row r="640" spans="1:8" ht="16.149999999999999" customHeight="1" x14ac:dyDescent="0.2">
      <c r="A640" s="357"/>
      <c r="B640" s="349"/>
      <c r="C640" s="85" t="s">
        <v>335</v>
      </c>
      <c r="D640" s="169" t="s">
        <v>18</v>
      </c>
      <c r="E640" s="169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57"/>
      <c r="B641" s="349"/>
      <c r="C641" s="345" t="s">
        <v>9</v>
      </c>
      <c r="D641" s="346"/>
      <c r="E641" s="346"/>
      <c r="F641" s="346"/>
      <c r="G641" s="346"/>
      <c r="H641" s="347"/>
    </row>
    <row r="642" spans="1:10" ht="29.45" customHeight="1" x14ac:dyDescent="0.2">
      <c r="A642" s="357"/>
      <c r="B642" s="350"/>
      <c r="C642" s="85" t="s">
        <v>132</v>
      </c>
      <c r="D642" s="169" t="s">
        <v>20</v>
      </c>
      <c r="E642" s="169" t="s">
        <v>19</v>
      </c>
      <c r="F642" s="169">
        <v>100</v>
      </c>
      <c r="G642" s="169"/>
      <c r="H642" s="169"/>
    </row>
    <row r="643" spans="1:10" ht="30.6" customHeight="1" x14ac:dyDescent="0.2">
      <c r="A643" s="329" t="s">
        <v>313</v>
      </c>
      <c r="B643" s="330" t="s">
        <v>405</v>
      </c>
      <c r="C643" s="352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31"/>
      <c r="E643" s="331"/>
      <c r="F643" s="331"/>
      <c r="G643" s="331"/>
      <c r="H643" s="331"/>
    </row>
    <row r="644" spans="1:10" ht="15.6" customHeight="1" x14ac:dyDescent="0.2">
      <c r="A644" s="357"/>
      <c r="B644" s="330"/>
      <c r="C644" s="351" t="s">
        <v>6</v>
      </c>
      <c r="D644" s="351"/>
      <c r="E644" s="351"/>
      <c r="F644" s="351"/>
      <c r="G644" s="351"/>
      <c r="H644" s="351"/>
    </row>
    <row r="645" spans="1:10" ht="29.25" customHeight="1" x14ac:dyDescent="0.2">
      <c r="A645" s="357"/>
      <c r="B645" s="330"/>
      <c r="C645" s="177" t="s">
        <v>727</v>
      </c>
      <c r="D645" s="169" t="s">
        <v>10</v>
      </c>
      <c r="E645" s="169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79" customFormat="1" ht="20.25" customHeight="1" x14ac:dyDescent="0.2">
      <c r="A646" s="357"/>
      <c r="B646" s="330"/>
      <c r="C646" s="277" t="s">
        <v>494</v>
      </c>
      <c r="D646" s="156" t="s">
        <v>10</v>
      </c>
      <c r="E646" s="156" t="s">
        <v>258</v>
      </c>
      <c r="F646" s="157">
        <f>'Додаток 1 2025-2027'!G96</f>
        <v>49.8</v>
      </c>
      <c r="G646" s="157"/>
      <c r="H646" s="157"/>
      <c r="I646" s="278"/>
      <c r="J646" s="278"/>
    </row>
    <row r="647" spans="1:10" ht="15.6" customHeight="1" x14ac:dyDescent="0.2">
      <c r="A647" s="357"/>
      <c r="B647" s="330"/>
      <c r="C647" s="351" t="s">
        <v>7</v>
      </c>
      <c r="D647" s="351"/>
      <c r="E647" s="351"/>
      <c r="F647" s="351"/>
      <c r="G647" s="351"/>
      <c r="H647" s="351"/>
    </row>
    <row r="648" spans="1:10" ht="15.6" customHeight="1" x14ac:dyDescent="0.2">
      <c r="A648" s="357"/>
      <c r="B648" s="330"/>
      <c r="C648" s="85" t="s">
        <v>728</v>
      </c>
      <c r="D648" s="274" t="s">
        <v>10</v>
      </c>
      <c r="E648" s="274" t="s">
        <v>550</v>
      </c>
      <c r="F648" s="275"/>
      <c r="G648" s="75">
        <v>701</v>
      </c>
      <c r="H648" s="275"/>
    </row>
    <row r="649" spans="1:10" ht="15.6" customHeight="1" x14ac:dyDescent="0.2">
      <c r="A649" s="357"/>
      <c r="B649" s="330"/>
      <c r="C649" s="288" t="s">
        <v>288</v>
      </c>
      <c r="D649" s="169" t="s">
        <v>10</v>
      </c>
      <c r="E649" s="169" t="s">
        <v>11</v>
      </c>
      <c r="F649" s="86">
        <v>1</v>
      </c>
      <c r="G649" s="86"/>
      <c r="H649" s="86"/>
    </row>
    <row r="650" spans="1:10" ht="15.6" customHeight="1" x14ac:dyDescent="0.2">
      <c r="A650" s="357"/>
      <c r="B650" s="330"/>
      <c r="C650" s="351" t="s">
        <v>8</v>
      </c>
      <c r="D650" s="351"/>
      <c r="E650" s="351"/>
      <c r="F650" s="351"/>
      <c r="G650" s="351"/>
      <c r="H650" s="351"/>
    </row>
    <row r="651" spans="1:10" ht="18" customHeight="1" x14ac:dyDescent="0.2">
      <c r="A651" s="357"/>
      <c r="B651" s="330"/>
      <c r="C651" s="85" t="s">
        <v>729</v>
      </c>
      <c r="D651" s="274" t="s">
        <v>18</v>
      </c>
      <c r="E651" s="274" t="s">
        <v>717</v>
      </c>
      <c r="F651" s="275"/>
      <c r="G651" s="10">
        <f>G645/G648</f>
        <v>8.0036148359486443</v>
      </c>
      <c r="H651" s="275"/>
    </row>
    <row r="652" spans="1:10" ht="15.6" customHeight="1" x14ac:dyDescent="0.2">
      <c r="A652" s="357"/>
      <c r="B652" s="330"/>
      <c r="C652" s="177" t="s">
        <v>289</v>
      </c>
      <c r="D652" s="169" t="s">
        <v>18</v>
      </c>
      <c r="E652" s="169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57"/>
      <c r="B653" s="330"/>
      <c r="C653" s="351" t="s">
        <v>9</v>
      </c>
      <c r="D653" s="351"/>
      <c r="E653" s="351"/>
      <c r="F653" s="351"/>
      <c r="G653" s="351"/>
      <c r="H653" s="351"/>
    </row>
    <row r="654" spans="1:10" ht="15.6" customHeight="1" x14ac:dyDescent="0.25">
      <c r="A654" s="357"/>
      <c r="B654" s="330"/>
      <c r="C654" s="66" t="s">
        <v>445</v>
      </c>
      <c r="D654" s="274" t="s">
        <v>20</v>
      </c>
      <c r="E654" s="274" t="s">
        <v>19</v>
      </c>
      <c r="F654" s="280"/>
      <c r="G654" s="287">
        <v>100</v>
      </c>
      <c r="H654" s="275"/>
    </row>
    <row r="655" spans="1:10" ht="15.6" customHeight="1" x14ac:dyDescent="0.25">
      <c r="A655" s="357"/>
      <c r="B655" s="330"/>
      <c r="C655" s="66" t="s">
        <v>290</v>
      </c>
      <c r="D655" s="169" t="s">
        <v>20</v>
      </c>
      <c r="E655" s="169" t="s">
        <v>19</v>
      </c>
      <c r="F655" s="280">
        <v>100</v>
      </c>
      <c r="G655" s="287"/>
      <c r="H655" s="169"/>
    </row>
    <row r="656" spans="1:10" ht="15.6" customHeight="1" x14ac:dyDescent="0.2">
      <c r="A656" s="329" t="s">
        <v>321</v>
      </c>
      <c r="B656" s="330" t="s">
        <v>319</v>
      </c>
      <c r="C656" s="352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31"/>
      <c r="E656" s="331"/>
      <c r="F656" s="331"/>
      <c r="G656" s="331"/>
      <c r="H656" s="331"/>
    </row>
    <row r="657" spans="1:8" ht="15.6" customHeight="1" x14ac:dyDescent="0.2">
      <c r="A657" s="357"/>
      <c r="B657" s="330"/>
      <c r="C657" s="351" t="s">
        <v>6</v>
      </c>
      <c r="D657" s="351"/>
      <c r="E657" s="351"/>
      <c r="F657" s="351"/>
      <c r="G657" s="351"/>
      <c r="H657" s="351"/>
    </row>
    <row r="658" spans="1:8" ht="17.45" customHeight="1" x14ac:dyDescent="0.2">
      <c r="A658" s="357"/>
      <c r="B658" s="330"/>
      <c r="C658" s="177" t="s">
        <v>322</v>
      </c>
      <c r="D658" s="169" t="s">
        <v>10</v>
      </c>
      <c r="E658" s="169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57"/>
      <c r="B659" s="330"/>
      <c r="C659" s="351" t="s">
        <v>7</v>
      </c>
      <c r="D659" s="351"/>
      <c r="E659" s="351"/>
      <c r="F659" s="351"/>
      <c r="G659" s="351"/>
      <c r="H659" s="351"/>
    </row>
    <row r="660" spans="1:8" ht="15.6" customHeight="1" x14ac:dyDescent="0.2">
      <c r="A660" s="357"/>
      <c r="B660" s="330"/>
      <c r="C660" s="176" t="s">
        <v>323</v>
      </c>
      <c r="D660" s="169" t="s">
        <v>114</v>
      </c>
      <c r="E660" s="169" t="s">
        <v>324</v>
      </c>
      <c r="F660" s="108">
        <v>0.25491999999999998</v>
      </c>
      <c r="G660" s="86"/>
      <c r="H660" s="86"/>
    </row>
    <row r="661" spans="1:8" ht="15.6" customHeight="1" x14ac:dyDescent="0.2">
      <c r="A661" s="357"/>
      <c r="B661" s="330"/>
      <c r="C661" s="351" t="s">
        <v>8</v>
      </c>
      <c r="D661" s="351"/>
      <c r="E661" s="351"/>
      <c r="F661" s="351"/>
      <c r="G661" s="351"/>
      <c r="H661" s="351"/>
    </row>
    <row r="662" spans="1:8" ht="15.6" customHeight="1" x14ac:dyDescent="0.2">
      <c r="A662" s="357"/>
      <c r="B662" s="330"/>
      <c r="C662" s="177" t="s">
        <v>325</v>
      </c>
      <c r="D662" s="169" t="s">
        <v>18</v>
      </c>
      <c r="E662" s="169" t="s">
        <v>327</v>
      </c>
      <c r="F662" s="75">
        <f>F658/F660</f>
        <v>2506.7472148124903</v>
      </c>
      <c r="G662" s="10"/>
      <c r="H662" s="10"/>
    </row>
    <row r="663" spans="1:8" ht="15.6" customHeight="1" x14ac:dyDescent="0.2">
      <c r="A663" s="357"/>
      <c r="B663" s="330"/>
      <c r="C663" s="351" t="s">
        <v>9</v>
      </c>
      <c r="D663" s="351"/>
      <c r="E663" s="351"/>
      <c r="F663" s="351"/>
      <c r="G663" s="351"/>
      <c r="H663" s="351"/>
    </row>
    <row r="664" spans="1:8" ht="15.6" customHeight="1" x14ac:dyDescent="0.2">
      <c r="A664" s="357"/>
      <c r="B664" s="330"/>
      <c r="C664" s="85" t="s">
        <v>326</v>
      </c>
      <c r="D664" s="169" t="s">
        <v>20</v>
      </c>
      <c r="E664" s="169" t="s">
        <v>19</v>
      </c>
      <c r="F664" s="186">
        <v>100</v>
      </c>
      <c r="G664" s="169"/>
      <c r="H664" s="169"/>
    </row>
    <row r="665" spans="1:8" ht="28.9" customHeight="1" x14ac:dyDescent="0.2">
      <c r="A665" s="364" t="s">
        <v>406</v>
      </c>
      <c r="B665" s="330" t="s">
        <v>161</v>
      </c>
      <c r="C665" s="352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31"/>
      <c r="E665" s="331"/>
      <c r="F665" s="331"/>
      <c r="G665" s="331"/>
      <c r="H665" s="331"/>
    </row>
    <row r="666" spans="1:8" ht="15.6" customHeight="1" x14ac:dyDescent="0.2">
      <c r="A666" s="330"/>
      <c r="B666" s="330"/>
      <c r="C666" s="351" t="s">
        <v>6</v>
      </c>
      <c r="D666" s="351"/>
      <c r="E666" s="351"/>
      <c r="F666" s="351"/>
      <c r="G666" s="351"/>
      <c r="H666" s="351"/>
    </row>
    <row r="667" spans="1:8" ht="30.75" customHeight="1" x14ac:dyDescent="0.2">
      <c r="A667" s="330"/>
      <c r="B667" s="330"/>
      <c r="C667" s="85" t="s">
        <v>407</v>
      </c>
      <c r="D667" s="169" t="s">
        <v>10</v>
      </c>
      <c r="E667" s="169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30"/>
      <c r="B668" s="330"/>
      <c r="C668" s="351" t="s">
        <v>7</v>
      </c>
      <c r="D668" s="351"/>
      <c r="E668" s="351"/>
      <c r="F668" s="351"/>
      <c r="G668" s="351"/>
      <c r="H668" s="351"/>
    </row>
    <row r="669" spans="1:8" ht="29.25" customHeight="1" x14ac:dyDescent="0.2">
      <c r="A669" s="330"/>
      <c r="B669" s="330"/>
      <c r="C669" s="85" t="s">
        <v>408</v>
      </c>
      <c r="D669" s="169" t="s">
        <v>18</v>
      </c>
      <c r="E669" s="169" t="s">
        <v>11</v>
      </c>
      <c r="F669" s="86"/>
      <c r="G669" s="86">
        <v>1</v>
      </c>
      <c r="H669" s="86"/>
    </row>
    <row r="670" spans="1:8" ht="15.6" customHeight="1" x14ac:dyDescent="0.2">
      <c r="A670" s="330"/>
      <c r="B670" s="330"/>
      <c r="C670" s="351" t="s">
        <v>8</v>
      </c>
      <c r="D670" s="351"/>
      <c r="E670" s="351"/>
      <c r="F670" s="351"/>
      <c r="G670" s="351"/>
      <c r="H670" s="351"/>
    </row>
    <row r="671" spans="1:8" ht="32.25" customHeight="1" x14ac:dyDescent="0.2">
      <c r="A671" s="330"/>
      <c r="B671" s="330"/>
      <c r="C671" s="85" t="s">
        <v>409</v>
      </c>
      <c r="D671" s="169" t="s">
        <v>18</v>
      </c>
      <c r="E671" s="169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30"/>
      <c r="B672" s="330"/>
      <c r="C672" s="351" t="s">
        <v>9</v>
      </c>
      <c r="D672" s="351"/>
      <c r="E672" s="351"/>
      <c r="F672" s="351"/>
      <c r="G672" s="351"/>
      <c r="H672" s="351"/>
    </row>
    <row r="673" spans="1:8" ht="15.6" customHeight="1" x14ac:dyDescent="0.2">
      <c r="A673" s="330"/>
      <c r="B673" s="330"/>
      <c r="C673" s="85" t="s">
        <v>410</v>
      </c>
      <c r="D673" s="169" t="s">
        <v>20</v>
      </c>
      <c r="E673" s="169" t="s">
        <v>19</v>
      </c>
      <c r="G673" s="169">
        <v>100</v>
      </c>
      <c r="H673" s="169"/>
    </row>
    <row r="674" spans="1:8" ht="29.45" customHeight="1" x14ac:dyDescent="0.2">
      <c r="A674" s="329" t="s">
        <v>411</v>
      </c>
      <c r="B674" s="330" t="s">
        <v>161</v>
      </c>
      <c r="C674" s="352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31"/>
      <c r="E674" s="331"/>
      <c r="F674" s="331"/>
      <c r="G674" s="331"/>
      <c r="H674" s="331"/>
    </row>
    <row r="675" spans="1:8" ht="14.45" customHeight="1" x14ac:dyDescent="0.2">
      <c r="A675" s="357"/>
      <c r="B675" s="330"/>
      <c r="C675" s="351" t="s">
        <v>6</v>
      </c>
      <c r="D675" s="351"/>
      <c r="E675" s="351"/>
      <c r="F675" s="351"/>
      <c r="G675" s="351"/>
      <c r="H675" s="351"/>
    </row>
    <row r="676" spans="1:8" ht="19.899999999999999" customHeight="1" x14ac:dyDescent="0.2">
      <c r="A676" s="357"/>
      <c r="B676" s="330"/>
      <c r="C676" s="177" t="s">
        <v>710</v>
      </c>
      <c r="D676" s="169" t="s">
        <v>156</v>
      </c>
      <c r="E676" s="169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57"/>
      <c r="B677" s="330"/>
      <c r="C677" s="351" t="s">
        <v>7</v>
      </c>
      <c r="D677" s="351"/>
      <c r="E677" s="351"/>
      <c r="F677" s="351"/>
      <c r="G677" s="351"/>
      <c r="H677" s="351"/>
    </row>
    <row r="678" spans="1:8" ht="15.6" customHeight="1" x14ac:dyDescent="0.2">
      <c r="A678" s="357"/>
      <c r="B678" s="330"/>
      <c r="C678" s="176" t="s">
        <v>712</v>
      </c>
      <c r="D678" s="169" t="s">
        <v>413</v>
      </c>
      <c r="E678" s="169" t="s">
        <v>11</v>
      </c>
      <c r="F678" s="86"/>
      <c r="G678" s="86">
        <v>1</v>
      </c>
      <c r="H678" s="86"/>
    </row>
    <row r="679" spans="1:8" ht="14.45" customHeight="1" x14ac:dyDescent="0.2">
      <c r="A679" s="357"/>
      <c r="B679" s="330"/>
      <c r="C679" s="351" t="s">
        <v>8</v>
      </c>
      <c r="D679" s="351"/>
      <c r="E679" s="351"/>
      <c r="F679" s="351"/>
      <c r="G679" s="351"/>
      <c r="H679" s="351"/>
    </row>
    <row r="680" spans="1:8" ht="15.6" customHeight="1" x14ac:dyDescent="0.2">
      <c r="A680" s="357"/>
      <c r="B680" s="330"/>
      <c r="C680" s="177" t="s">
        <v>711</v>
      </c>
      <c r="D680" s="169" t="s">
        <v>18</v>
      </c>
      <c r="E680" s="169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57"/>
      <c r="B681" s="330"/>
      <c r="C681" s="351" t="s">
        <v>9</v>
      </c>
      <c r="D681" s="351"/>
      <c r="E681" s="351"/>
      <c r="F681" s="351"/>
      <c r="G681" s="351"/>
      <c r="H681" s="351"/>
    </row>
    <row r="682" spans="1:8" ht="15.6" customHeight="1" x14ac:dyDescent="0.2">
      <c r="A682" s="357"/>
      <c r="B682" s="330"/>
      <c r="C682" s="85" t="s">
        <v>713</v>
      </c>
      <c r="D682" s="169" t="s">
        <v>20</v>
      </c>
      <c r="E682" s="169" t="s">
        <v>19</v>
      </c>
      <c r="F682" s="130"/>
      <c r="G682" s="263">
        <v>100</v>
      </c>
      <c r="H682" s="169"/>
    </row>
    <row r="683" spans="1:8" ht="59.25" customHeight="1" x14ac:dyDescent="0.2">
      <c r="A683" s="329" t="s">
        <v>430</v>
      </c>
      <c r="B683" s="330" t="s">
        <v>161</v>
      </c>
      <c r="C683" s="352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31"/>
      <c r="E683" s="331"/>
      <c r="F683" s="331"/>
      <c r="G683" s="331"/>
      <c r="H683" s="331"/>
    </row>
    <row r="684" spans="1:8" ht="15" customHeight="1" x14ac:dyDescent="0.2">
      <c r="A684" s="357"/>
      <c r="B684" s="330"/>
      <c r="C684" s="351" t="s">
        <v>6</v>
      </c>
      <c r="D684" s="351"/>
      <c r="E684" s="351"/>
      <c r="F684" s="351"/>
      <c r="G684" s="351"/>
      <c r="H684" s="351"/>
    </row>
    <row r="685" spans="1:8" ht="15.6" customHeight="1" x14ac:dyDescent="0.2">
      <c r="A685" s="357"/>
      <c r="B685" s="330"/>
      <c r="C685" s="177" t="s">
        <v>414</v>
      </c>
      <c r="D685" s="169" t="s">
        <v>156</v>
      </c>
      <c r="E685" s="169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57"/>
      <c r="B686" s="330"/>
      <c r="C686" s="351" t="s">
        <v>7</v>
      </c>
      <c r="D686" s="351"/>
      <c r="E686" s="351"/>
      <c r="F686" s="351"/>
      <c r="G686" s="351"/>
      <c r="H686" s="351"/>
    </row>
    <row r="687" spans="1:8" ht="15.6" customHeight="1" x14ac:dyDescent="0.2">
      <c r="A687" s="357"/>
      <c r="B687" s="330"/>
      <c r="C687" s="176" t="s">
        <v>415</v>
      </c>
      <c r="D687" s="169" t="s">
        <v>413</v>
      </c>
      <c r="E687" s="169" t="s">
        <v>11</v>
      </c>
      <c r="F687" s="86">
        <v>1</v>
      </c>
      <c r="G687" s="86"/>
      <c r="H687" s="86"/>
    </row>
    <row r="688" spans="1:8" ht="15.6" customHeight="1" x14ac:dyDescent="0.2">
      <c r="A688" s="357"/>
      <c r="B688" s="330"/>
      <c r="C688" s="351" t="s">
        <v>8</v>
      </c>
      <c r="D688" s="351"/>
      <c r="E688" s="351"/>
      <c r="F688" s="351"/>
      <c r="G688" s="351"/>
      <c r="H688" s="351"/>
    </row>
    <row r="689" spans="1:8" ht="15.6" customHeight="1" x14ac:dyDescent="0.2">
      <c r="A689" s="357"/>
      <c r="B689" s="330"/>
      <c r="C689" s="177" t="s">
        <v>416</v>
      </c>
      <c r="D689" s="169" t="s">
        <v>18</v>
      </c>
      <c r="E689" s="169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57"/>
      <c r="B690" s="330"/>
      <c r="C690" s="351" t="s">
        <v>9</v>
      </c>
      <c r="D690" s="351"/>
      <c r="E690" s="351"/>
      <c r="F690" s="351"/>
      <c r="G690" s="351"/>
      <c r="H690" s="351"/>
    </row>
    <row r="691" spans="1:8" ht="15.6" customHeight="1" x14ac:dyDescent="0.2">
      <c r="A691" s="357"/>
      <c r="B691" s="330"/>
      <c r="C691" s="85" t="s">
        <v>417</v>
      </c>
      <c r="D691" s="169" t="s">
        <v>20</v>
      </c>
      <c r="E691" s="169" t="s">
        <v>19</v>
      </c>
      <c r="F691" s="187">
        <v>100</v>
      </c>
      <c r="G691" s="169"/>
      <c r="H691" s="169"/>
    </row>
    <row r="692" spans="1:8" ht="58.5" customHeight="1" x14ac:dyDescent="0.2">
      <c r="A692" s="329" t="s">
        <v>431</v>
      </c>
      <c r="B692" s="330" t="s">
        <v>161</v>
      </c>
      <c r="C692" s="352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31"/>
      <c r="E692" s="331"/>
      <c r="F692" s="331"/>
      <c r="G692" s="331"/>
      <c r="H692" s="331"/>
    </row>
    <row r="693" spans="1:8" ht="15.6" customHeight="1" x14ac:dyDescent="0.2">
      <c r="A693" s="357"/>
      <c r="B693" s="330"/>
      <c r="C693" s="351" t="s">
        <v>6</v>
      </c>
      <c r="D693" s="351"/>
      <c r="E693" s="351"/>
      <c r="F693" s="351"/>
      <c r="G693" s="351"/>
      <c r="H693" s="351"/>
    </row>
    <row r="694" spans="1:8" ht="15.6" customHeight="1" x14ac:dyDescent="0.2">
      <c r="A694" s="357"/>
      <c r="B694" s="330"/>
      <c r="C694" s="177" t="s">
        <v>414</v>
      </c>
      <c r="D694" s="169" t="s">
        <v>156</v>
      </c>
      <c r="E694" s="169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57"/>
      <c r="B695" s="330"/>
      <c r="C695" s="351" t="s">
        <v>7</v>
      </c>
      <c r="D695" s="351"/>
      <c r="E695" s="351"/>
      <c r="F695" s="351"/>
      <c r="G695" s="351"/>
      <c r="H695" s="351"/>
    </row>
    <row r="696" spans="1:8" ht="15.6" customHeight="1" x14ac:dyDescent="0.2">
      <c r="A696" s="357"/>
      <c r="B696" s="330"/>
      <c r="C696" s="176" t="s">
        <v>415</v>
      </c>
      <c r="D696" s="169" t="s">
        <v>413</v>
      </c>
      <c r="E696" s="169" t="s">
        <v>11</v>
      </c>
      <c r="F696" s="86">
        <v>1</v>
      </c>
      <c r="G696" s="86"/>
      <c r="H696" s="86"/>
    </row>
    <row r="697" spans="1:8" ht="15.6" customHeight="1" x14ac:dyDescent="0.2">
      <c r="A697" s="357"/>
      <c r="B697" s="330"/>
      <c r="C697" s="351" t="s">
        <v>8</v>
      </c>
      <c r="D697" s="351"/>
      <c r="E697" s="351"/>
      <c r="F697" s="351"/>
      <c r="G697" s="351"/>
      <c r="H697" s="351"/>
    </row>
    <row r="698" spans="1:8" ht="15.6" customHeight="1" x14ac:dyDescent="0.2">
      <c r="A698" s="357"/>
      <c r="B698" s="330"/>
      <c r="C698" s="177" t="s">
        <v>416</v>
      </c>
      <c r="D698" s="169" t="s">
        <v>18</v>
      </c>
      <c r="E698" s="169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57"/>
      <c r="B699" s="330"/>
      <c r="C699" s="351" t="s">
        <v>9</v>
      </c>
      <c r="D699" s="351"/>
      <c r="E699" s="351"/>
      <c r="F699" s="351"/>
      <c r="G699" s="351"/>
      <c r="H699" s="351"/>
    </row>
    <row r="700" spans="1:8" ht="15.6" customHeight="1" x14ac:dyDescent="0.2">
      <c r="A700" s="357"/>
      <c r="B700" s="330"/>
      <c r="C700" s="85" t="s">
        <v>417</v>
      </c>
      <c r="D700" s="169" t="s">
        <v>20</v>
      </c>
      <c r="E700" s="169" t="s">
        <v>19</v>
      </c>
      <c r="F700" s="187">
        <v>100</v>
      </c>
      <c r="G700" s="169"/>
      <c r="H700" s="169"/>
    </row>
    <row r="701" spans="1:8" ht="46.5" customHeight="1" x14ac:dyDescent="0.2">
      <c r="A701" s="329" t="s">
        <v>432</v>
      </c>
      <c r="B701" s="336" t="s">
        <v>161</v>
      </c>
      <c r="C701" s="352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31"/>
      <c r="E701" s="331"/>
      <c r="F701" s="331"/>
      <c r="G701" s="331"/>
      <c r="H701" s="331"/>
    </row>
    <row r="702" spans="1:8" ht="15.6" customHeight="1" x14ac:dyDescent="0.2">
      <c r="A702" s="357"/>
      <c r="B702" s="337"/>
      <c r="C702" s="351" t="s">
        <v>6</v>
      </c>
      <c r="D702" s="351"/>
      <c r="E702" s="351"/>
      <c r="F702" s="351"/>
      <c r="G702" s="351"/>
      <c r="H702" s="351"/>
    </row>
    <row r="703" spans="1:8" ht="15.6" customHeight="1" x14ac:dyDescent="0.2">
      <c r="A703" s="357"/>
      <c r="B703" s="337"/>
      <c r="C703" s="177" t="s">
        <v>414</v>
      </c>
      <c r="D703" s="169" t="s">
        <v>156</v>
      </c>
      <c r="E703" s="169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57"/>
      <c r="B704" s="337"/>
      <c r="C704" s="351" t="s">
        <v>7</v>
      </c>
      <c r="D704" s="351"/>
      <c r="E704" s="351"/>
      <c r="F704" s="351"/>
      <c r="G704" s="351"/>
      <c r="H704" s="351"/>
    </row>
    <row r="705" spans="1:8" ht="15.6" customHeight="1" x14ac:dyDescent="0.2">
      <c r="A705" s="357"/>
      <c r="B705" s="337"/>
      <c r="C705" s="176" t="s">
        <v>415</v>
      </c>
      <c r="D705" s="169" t="s">
        <v>413</v>
      </c>
      <c r="E705" s="169" t="s">
        <v>11</v>
      </c>
      <c r="F705" s="86">
        <v>1</v>
      </c>
      <c r="G705" s="86"/>
      <c r="H705" s="86"/>
    </row>
    <row r="706" spans="1:8" ht="15.6" customHeight="1" x14ac:dyDescent="0.2">
      <c r="A706" s="357"/>
      <c r="B706" s="337"/>
      <c r="C706" s="351" t="s">
        <v>8</v>
      </c>
      <c r="D706" s="351"/>
      <c r="E706" s="351"/>
      <c r="F706" s="351"/>
      <c r="G706" s="351"/>
      <c r="H706" s="351"/>
    </row>
    <row r="707" spans="1:8" ht="15.6" customHeight="1" x14ac:dyDescent="0.2">
      <c r="A707" s="357"/>
      <c r="B707" s="337"/>
      <c r="C707" s="177" t="s">
        <v>416</v>
      </c>
      <c r="D707" s="169" t="s">
        <v>18</v>
      </c>
      <c r="E707" s="169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57"/>
      <c r="B708" s="337"/>
      <c r="C708" s="351" t="s">
        <v>9</v>
      </c>
      <c r="D708" s="351"/>
      <c r="E708" s="351"/>
      <c r="F708" s="351"/>
      <c r="G708" s="351"/>
      <c r="H708" s="351"/>
    </row>
    <row r="709" spans="1:8" ht="15.6" customHeight="1" x14ac:dyDescent="0.2">
      <c r="A709" s="357"/>
      <c r="B709" s="338"/>
      <c r="C709" s="85" t="s">
        <v>417</v>
      </c>
      <c r="D709" s="169" t="s">
        <v>20</v>
      </c>
      <c r="E709" s="169" t="s">
        <v>19</v>
      </c>
      <c r="F709" s="187">
        <v>100</v>
      </c>
      <c r="G709" s="169"/>
      <c r="H709" s="169"/>
    </row>
    <row r="710" spans="1:8" ht="57.75" customHeight="1" x14ac:dyDescent="0.2">
      <c r="A710" s="329" t="s">
        <v>433</v>
      </c>
      <c r="B710" s="336" t="s">
        <v>161</v>
      </c>
      <c r="C710" s="352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31"/>
      <c r="E710" s="331"/>
      <c r="F710" s="331"/>
      <c r="G710" s="331"/>
      <c r="H710" s="331"/>
    </row>
    <row r="711" spans="1:8" ht="15.6" customHeight="1" x14ac:dyDescent="0.2">
      <c r="A711" s="357"/>
      <c r="B711" s="337"/>
      <c r="C711" s="351" t="s">
        <v>6</v>
      </c>
      <c r="D711" s="351"/>
      <c r="E711" s="351"/>
      <c r="F711" s="351"/>
      <c r="G711" s="351"/>
      <c r="H711" s="351"/>
    </row>
    <row r="712" spans="1:8" ht="15.6" customHeight="1" x14ac:dyDescent="0.2">
      <c r="A712" s="357"/>
      <c r="B712" s="337"/>
      <c r="C712" s="177" t="s">
        <v>414</v>
      </c>
      <c r="D712" s="169" t="s">
        <v>156</v>
      </c>
      <c r="E712" s="169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57"/>
      <c r="B713" s="337"/>
      <c r="C713" s="351" t="s">
        <v>7</v>
      </c>
      <c r="D713" s="351"/>
      <c r="E713" s="351"/>
      <c r="F713" s="351"/>
      <c r="G713" s="351"/>
      <c r="H713" s="351"/>
    </row>
    <row r="714" spans="1:8" ht="15.6" customHeight="1" x14ac:dyDescent="0.2">
      <c r="A714" s="357"/>
      <c r="B714" s="337"/>
      <c r="C714" s="176" t="s">
        <v>415</v>
      </c>
      <c r="D714" s="169" t="s">
        <v>413</v>
      </c>
      <c r="E714" s="169" t="s">
        <v>11</v>
      </c>
      <c r="F714" s="86">
        <v>1</v>
      </c>
      <c r="G714" s="86"/>
      <c r="H714" s="86"/>
    </row>
    <row r="715" spans="1:8" ht="15.6" customHeight="1" x14ac:dyDescent="0.2">
      <c r="A715" s="357"/>
      <c r="B715" s="337"/>
      <c r="C715" s="351" t="s">
        <v>8</v>
      </c>
      <c r="D715" s="351"/>
      <c r="E715" s="351"/>
      <c r="F715" s="351"/>
      <c r="G715" s="351"/>
      <c r="H715" s="351"/>
    </row>
    <row r="716" spans="1:8" ht="15.6" customHeight="1" x14ac:dyDescent="0.2">
      <c r="A716" s="357"/>
      <c r="B716" s="337"/>
      <c r="C716" s="177" t="s">
        <v>416</v>
      </c>
      <c r="D716" s="169" t="s">
        <v>18</v>
      </c>
      <c r="E716" s="169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57"/>
      <c r="B717" s="337"/>
      <c r="C717" s="351" t="s">
        <v>9</v>
      </c>
      <c r="D717" s="351"/>
      <c r="E717" s="351"/>
      <c r="F717" s="351"/>
      <c r="G717" s="351"/>
      <c r="H717" s="351"/>
    </row>
    <row r="718" spans="1:8" ht="15.6" customHeight="1" x14ac:dyDescent="0.2">
      <c r="A718" s="357"/>
      <c r="B718" s="338"/>
      <c r="C718" s="85" t="s">
        <v>417</v>
      </c>
      <c r="D718" s="169" t="s">
        <v>20</v>
      </c>
      <c r="E718" s="169" t="s">
        <v>19</v>
      </c>
      <c r="F718" s="187">
        <v>100</v>
      </c>
      <c r="G718" s="169"/>
      <c r="H718" s="169"/>
    </row>
    <row r="719" spans="1:8" ht="48" customHeight="1" x14ac:dyDescent="0.2">
      <c r="A719" s="329" t="s">
        <v>434</v>
      </c>
      <c r="B719" s="336" t="s">
        <v>161</v>
      </c>
      <c r="C719" s="352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31"/>
      <c r="E719" s="331"/>
      <c r="F719" s="331"/>
      <c r="G719" s="331"/>
      <c r="H719" s="331"/>
    </row>
    <row r="720" spans="1:8" ht="15.6" customHeight="1" x14ac:dyDescent="0.2">
      <c r="A720" s="357"/>
      <c r="B720" s="337"/>
      <c r="C720" s="351" t="s">
        <v>6</v>
      </c>
      <c r="D720" s="351"/>
      <c r="E720" s="351"/>
      <c r="F720" s="351"/>
      <c r="G720" s="351"/>
      <c r="H720" s="351"/>
    </row>
    <row r="721" spans="1:8" ht="15.6" customHeight="1" x14ac:dyDescent="0.2">
      <c r="A721" s="357"/>
      <c r="B721" s="337"/>
      <c r="C721" s="177" t="s">
        <v>414</v>
      </c>
      <c r="D721" s="169" t="s">
        <v>156</v>
      </c>
      <c r="E721" s="169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57"/>
      <c r="B722" s="337"/>
      <c r="C722" s="351" t="s">
        <v>7</v>
      </c>
      <c r="D722" s="351"/>
      <c r="E722" s="351"/>
      <c r="F722" s="351"/>
      <c r="G722" s="351"/>
      <c r="H722" s="351"/>
    </row>
    <row r="723" spans="1:8" ht="15.6" customHeight="1" x14ac:dyDescent="0.2">
      <c r="A723" s="357"/>
      <c r="B723" s="337"/>
      <c r="C723" s="176" t="s">
        <v>415</v>
      </c>
      <c r="D723" s="169" t="s">
        <v>413</v>
      </c>
      <c r="E723" s="169" t="s">
        <v>11</v>
      </c>
      <c r="F723" s="86">
        <v>1</v>
      </c>
      <c r="G723" s="86"/>
      <c r="H723" s="86"/>
    </row>
    <row r="724" spans="1:8" ht="15.6" customHeight="1" x14ac:dyDescent="0.2">
      <c r="A724" s="357"/>
      <c r="B724" s="337"/>
      <c r="C724" s="351" t="s">
        <v>8</v>
      </c>
      <c r="D724" s="351"/>
      <c r="E724" s="351"/>
      <c r="F724" s="351"/>
      <c r="G724" s="351"/>
      <c r="H724" s="351"/>
    </row>
    <row r="725" spans="1:8" ht="15.6" customHeight="1" x14ac:dyDescent="0.2">
      <c r="A725" s="357"/>
      <c r="B725" s="337"/>
      <c r="C725" s="177" t="s">
        <v>416</v>
      </c>
      <c r="D725" s="169" t="s">
        <v>18</v>
      </c>
      <c r="E725" s="169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57"/>
      <c r="B726" s="337"/>
      <c r="C726" s="351" t="s">
        <v>9</v>
      </c>
      <c r="D726" s="351"/>
      <c r="E726" s="351"/>
      <c r="F726" s="351"/>
      <c r="G726" s="351"/>
      <c r="H726" s="351"/>
    </row>
    <row r="727" spans="1:8" ht="15.6" customHeight="1" x14ac:dyDescent="0.2">
      <c r="A727" s="357"/>
      <c r="B727" s="338"/>
      <c r="C727" s="85" t="s">
        <v>417</v>
      </c>
      <c r="D727" s="169" t="s">
        <v>20</v>
      </c>
      <c r="E727" s="169" t="s">
        <v>19</v>
      </c>
      <c r="F727" s="187">
        <v>100</v>
      </c>
      <c r="G727" s="169"/>
      <c r="H727" s="169"/>
    </row>
    <row r="728" spans="1:8" ht="18.75" customHeight="1" x14ac:dyDescent="0.2">
      <c r="A728" s="329" t="s">
        <v>436</v>
      </c>
      <c r="B728" s="336" t="s">
        <v>161</v>
      </c>
      <c r="C728" s="352" t="s">
        <v>584</v>
      </c>
      <c r="D728" s="331"/>
      <c r="E728" s="331"/>
      <c r="F728" s="331"/>
      <c r="G728" s="331"/>
      <c r="H728" s="331"/>
    </row>
    <row r="729" spans="1:8" ht="15.6" customHeight="1" x14ac:dyDescent="0.2">
      <c r="A729" s="357"/>
      <c r="B729" s="337"/>
      <c r="C729" s="351" t="s">
        <v>6</v>
      </c>
      <c r="D729" s="351"/>
      <c r="E729" s="351"/>
      <c r="F729" s="351"/>
      <c r="G729" s="351"/>
      <c r="H729" s="351"/>
    </row>
    <row r="730" spans="1:8" ht="28.15" customHeight="1" x14ac:dyDescent="0.2">
      <c r="A730" s="357"/>
      <c r="B730" s="337"/>
      <c r="C730" s="177" t="s">
        <v>457</v>
      </c>
      <c r="D730" s="169" t="s">
        <v>10</v>
      </c>
      <c r="E730" s="169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57"/>
      <c r="B731" s="337"/>
      <c r="C731" s="351" t="s">
        <v>7</v>
      </c>
      <c r="D731" s="351"/>
      <c r="E731" s="351"/>
      <c r="F731" s="351"/>
      <c r="G731" s="351"/>
      <c r="H731" s="351"/>
    </row>
    <row r="732" spans="1:8" ht="15.6" customHeight="1" x14ac:dyDescent="0.2">
      <c r="A732" s="357"/>
      <c r="B732" s="337"/>
      <c r="C732" s="176" t="s">
        <v>455</v>
      </c>
      <c r="D732" s="169" t="s">
        <v>10</v>
      </c>
      <c r="E732" s="169" t="s">
        <v>11</v>
      </c>
      <c r="F732" s="86">
        <v>1</v>
      </c>
      <c r="G732" s="86"/>
      <c r="H732" s="86"/>
    </row>
    <row r="733" spans="1:8" ht="15.6" customHeight="1" x14ac:dyDescent="0.2">
      <c r="A733" s="357"/>
      <c r="B733" s="337"/>
      <c r="C733" s="351" t="s">
        <v>8</v>
      </c>
      <c r="D733" s="351"/>
      <c r="E733" s="351"/>
      <c r="F733" s="351"/>
      <c r="G733" s="351"/>
      <c r="H733" s="351"/>
    </row>
    <row r="734" spans="1:8" ht="28.15" customHeight="1" x14ac:dyDescent="0.2">
      <c r="A734" s="357"/>
      <c r="B734" s="337"/>
      <c r="C734" s="177" t="s">
        <v>456</v>
      </c>
      <c r="D734" s="169" t="s">
        <v>18</v>
      </c>
      <c r="E734" s="169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57"/>
      <c r="B735" s="337"/>
      <c r="C735" s="351" t="s">
        <v>9</v>
      </c>
      <c r="D735" s="351"/>
      <c r="E735" s="351"/>
      <c r="F735" s="351"/>
      <c r="G735" s="351"/>
      <c r="H735" s="351"/>
    </row>
    <row r="736" spans="1:8" ht="15.6" customHeight="1" x14ac:dyDescent="0.2">
      <c r="A736" s="357"/>
      <c r="B736" s="338"/>
      <c r="C736" s="85" t="s">
        <v>458</v>
      </c>
      <c r="D736" s="169" t="s">
        <v>20</v>
      </c>
      <c r="E736" s="169" t="s">
        <v>19</v>
      </c>
      <c r="F736" s="186">
        <v>100</v>
      </c>
      <c r="G736" s="169"/>
      <c r="H736" s="169"/>
    </row>
    <row r="737" spans="1:10" ht="30" customHeight="1" x14ac:dyDescent="0.2">
      <c r="A737" s="329" t="s">
        <v>451</v>
      </c>
      <c r="B737" s="330" t="s">
        <v>405</v>
      </c>
      <c r="C737" s="352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31"/>
      <c r="E737" s="331"/>
      <c r="F737" s="331"/>
      <c r="G737" s="331"/>
      <c r="H737" s="331"/>
    </row>
    <row r="738" spans="1:10" ht="14.45" customHeight="1" x14ac:dyDescent="0.2">
      <c r="A738" s="357"/>
      <c r="B738" s="330"/>
      <c r="C738" s="351" t="s">
        <v>6</v>
      </c>
      <c r="D738" s="351"/>
      <c r="E738" s="351"/>
      <c r="F738" s="351"/>
      <c r="G738" s="351"/>
      <c r="H738" s="351"/>
    </row>
    <row r="739" spans="1:10" ht="32.25" customHeight="1" x14ac:dyDescent="0.2">
      <c r="A739" s="357"/>
      <c r="B739" s="330"/>
      <c r="C739" s="177" t="s">
        <v>453</v>
      </c>
      <c r="D739" s="169" t="s">
        <v>10</v>
      </c>
      <c r="E739" s="169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57"/>
      <c r="B740" s="330"/>
      <c r="C740" s="351" t="s">
        <v>7</v>
      </c>
      <c r="D740" s="351"/>
      <c r="E740" s="351"/>
      <c r="F740" s="351"/>
      <c r="G740" s="351"/>
      <c r="H740" s="351"/>
    </row>
    <row r="741" spans="1:10" ht="15.6" customHeight="1" x14ac:dyDescent="0.2">
      <c r="A741" s="357"/>
      <c r="B741" s="330"/>
      <c r="C741" s="176" t="s">
        <v>259</v>
      </c>
      <c r="D741" s="169" t="s">
        <v>10</v>
      </c>
      <c r="E741" s="169" t="s">
        <v>11</v>
      </c>
      <c r="F741" s="86"/>
      <c r="G741" s="86">
        <v>1</v>
      </c>
      <c r="H741" s="86"/>
    </row>
    <row r="742" spans="1:10" ht="15.6" customHeight="1" x14ac:dyDescent="0.2">
      <c r="A742" s="357"/>
      <c r="B742" s="330"/>
      <c r="C742" s="351" t="s">
        <v>8</v>
      </c>
      <c r="D742" s="351"/>
      <c r="E742" s="351"/>
      <c r="F742" s="351"/>
      <c r="G742" s="351"/>
      <c r="H742" s="351"/>
    </row>
    <row r="743" spans="1:10" ht="18" customHeight="1" x14ac:dyDescent="0.2">
      <c r="A743" s="357"/>
      <c r="B743" s="330"/>
      <c r="C743" s="177" t="s">
        <v>462</v>
      </c>
      <c r="D743" s="169" t="s">
        <v>18</v>
      </c>
      <c r="E743" s="169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57"/>
      <c r="B744" s="330"/>
      <c r="C744" s="351" t="s">
        <v>9</v>
      </c>
      <c r="D744" s="351"/>
      <c r="E744" s="351"/>
      <c r="F744" s="351"/>
      <c r="G744" s="351"/>
      <c r="H744" s="351"/>
    </row>
    <row r="745" spans="1:10" ht="15.6" customHeight="1" x14ac:dyDescent="0.2">
      <c r="A745" s="357"/>
      <c r="B745" s="330"/>
      <c r="C745" s="85" t="s">
        <v>460</v>
      </c>
      <c r="D745" s="169" t="s">
        <v>20</v>
      </c>
      <c r="E745" s="169" t="s">
        <v>19</v>
      </c>
      <c r="F745" s="187"/>
      <c r="G745" s="294">
        <v>100</v>
      </c>
      <c r="H745" s="169"/>
    </row>
    <row r="746" spans="1:10" ht="30" customHeight="1" x14ac:dyDescent="0.2">
      <c r="A746" s="333" t="s">
        <v>485</v>
      </c>
      <c r="B746" s="330" t="s">
        <v>405</v>
      </c>
      <c r="C746" s="352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31"/>
      <c r="E746" s="331"/>
      <c r="F746" s="331"/>
      <c r="G746" s="331"/>
      <c r="H746" s="331"/>
    </row>
    <row r="747" spans="1:10" ht="15.6" customHeight="1" x14ac:dyDescent="0.2">
      <c r="A747" s="334"/>
      <c r="B747" s="330"/>
      <c r="C747" s="85" t="s">
        <v>748</v>
      </c>
      <c r="D747" s="290" t="s">
        <v>10</v>
      </c>
      <c r="E747" s="290" t="s">
        <v>258</v>
      </c>
      <c r="F747" s="10"/>
      <c r="G747" s="10">
        <f>'Додаток 1 2025-2027'!H108</f>
        <v>1529.8</v>
      </c>
      <c r="H747" s="10"/>
    </row>
    <row r="748" spans="1:10" s="279" customFormat="1" ht="17.25" customHeight="1" x14ac:dyDescent="0.2">
      <c r="A748" s="334"/>
      <c r="B748" s="330"/>
      <c r="C748" s="183" t="s">
        <v>494</v>
      </c>
      <c r="D748" s="156" t="s">
        <v>10</v>
      </c>
      <c r="E748" s="156" t="s">
        <v>258</v>
      </c>
      <c r="F748" s="157"/>
      <c r="G748" s="157">
        <f>'Додаток 1 2025-2027'!H109</f>
        <v>49.8</v>
      </c>
      <c r="H748" s="157"/>
      <c r="I748" s="278"/>
      <c r="J748" s="278"/>
    </row>
    <row r="749" spans="1:10" ht="20.25" customHeight="1" x14ac:dyDescent="0.2">
      <c r="A749" s="334"/>
      <c r="B749" s="330"/>
      <c r="C749" s="351" t="s">
        <v>7</v>
      </c>
      <c r="D749" s="351"/>
      <c r="E749" s="351"/>
      <c r="F749" s="351"/>
      <c r="G749" s="351"/>
      <c r="H749" s="351"/>
    </row>
    <row r="750" spans="1:10" ht="15.6" customHeight="1" x14ac:dyDescent="0.2">
      <c r="A750" s="334"/>
      <c r="B750" s="330"/>
      <c r="C750" s="85" t="s">
        <v>747</v>
      </c>
      <c r="D750" s="290" t="s">
        <v>745</v>
      </c>
      <c r="E750" s="290" t="s">
        <v>11</v>
      </c>
      <c r="F750" s="290"/>
      <c r="G750" s="290">
        <v>1</v>
      </c>
      <c r="H750" s="291"/>
    </row>
    <row r="751" spans="1:10" ht="15.6" customHeight="1" x14ac:dyDescent="0.2">
      <c r="A751" s="334"/>
      <c r="B751" s="330"/>
      <c r="C751" s="85" t="s">
        <v>288</v>
      </c>
      <c r="D751" s="290" t="s">
        <v>10</v>
      </c>
      <c r="E751" s="290" t="s">
        <v>11</v>
      </c>
      <c r="F751" s="86"/>
      <c r="G751" s="86">
        <v>1</v>
      </c>
      <c r="H751" s="86"/>
    </row>
    <row r="752" spans="1:10" ht="15.6" customHeight="1" x14ac:dyDescent="0.2">
      <c r="A752" s="334"/>
      <c r="B752" s="330"/>
      <c r="C752" s="353" t="s">
        <v>8</v>
      </c>
      <c r="D752" s="353"/>
      <c r="E752" s="353"/>
      <c r="F752" s="353"/>
      <c r="G752" s="353"/>
      <c r="H752" s="353"/>
    </row>
    <row r="753" spans="1:8" ht="15.6" customHeight="1" x14ac:dyDescent="0.2">
      <c r="A753" s="334"/>
      <c r="B753" s="330"/>
      <c r="C753" s="66" t="s">
        <v>746</v>
      </c>
      <c r="D753" s="293" t="s">
        <v>18</v>
      </c>
      <c r="E753" s="293" t="s">
        <v>266</v>
      </c>
      <c r="F753" s="292"/>
      <c r="G753" s="10">
        <f>G747/G750</f>
        <v>1529.8</v>
      </c>
      <c r="H753" s="292"/>
    </row>
    <row r="754" spans="1:8" ht="15.6" customHeight="1" x14ac:dyDescent="0.2">
      <c r="A754" s="334"/>
      <c r="B754" s="330"/>
      <c r="C754" s="66" t="s">
        <v>289</v>
      </c>
      <c r="D754" s="293" t="s">
        <v>18</v>
      </c>
      <c r="E754" s="293" t="s">
        <v>266</v>
      </c>
      <c r="F754" s="70"/>
      <c r="G754" s="10">
        <f>G748/G751</f>
        <v>49.8</v>
      </c>
      <c r="H754" s="70"/>
    </row>
    <row r="755" spans="1:8" ht="15.6" customHeight="1" x14ac:dyDescent="0.2">
      <c r="A755" s="334"/>
      <c r="B755" s="330"/>
      <c r="C755" s="353" t="s">
        <v>9</v>
      </c>
      <c r="D755" s="353"/>
      <c r="E755" s="353"/>
      <c r="F755" s="353"/>
      <c r="G755" s="353"/>
      <c r="H755" s="353"/>
    </row>
    <row r="756" spans="1:8" ht="15.6" customHeight="1" x14ac:dyDescent="0.2">
      <c r="A756" s="334"/>
      <c r="B756" s="330"/>
      <c r="C756" s="66" t="s">
        <v>445</v>
      </c>
      <c r="D756" s="290" t="s">
        <v>20</v>
      </c>
      <c r="E756" s="290" t="s">
        <v>19</v>
      </c>
      <c r="F756" s="66"/>
      <c r="G756" s="293">
        <v>100</v>
      </c>
      <c r="H756" s="292"/>
    </row>
    <row r="757" spans="1:8" ht="15.6" customHeight="1" x14ac:dyDescent="0.2">
      <c r="A757" s="335"/>
      <c r="B757" s="330"/>
      <c r="C757" s="85" t="s">
        <v>290</v>
      </c>
      <c r="D757" s="169" t="s">
        <v>20</v>
      </c>
      <c r="E757" s="169" t="s">
        <v>19</v>
      </c>
      <c r="F757" s="187"/>
      <c r="G757" s="301">
        <v>100</v>
      </c>
      <c r="H757" s="169"/>
    </row>
    <row r="758" spans="1:8" ht="33.75" customHeight="1" x14ac:dyDescent="0.2">
      <c r="A758" s="333" t="s">
        <v>509</v>
      </c>
      <c r="B758" s="330" t="s">
        <v>405</v>
      </c>
      <c r="C758" s="352" t="s">
        <v>557</v>
      </c>
      <c r="D758" s="331"/>
      <c r="E758" s="331"/>
      <c r="F758" s="331"/>
      <c r="G758" s="331"/>
      <c r="H758" s="331"/>
    </row>
    <row r="759" spans="1:8" ht="15.6" customHeight="1" x14ac:dyDescent="0.2">
      <c r="A759" s="334"/>
      <c r="B759" s="330"/>
      <c r="C759" s="345" t="s">
        <v>6</v>
      </c>
      <c r="D759" s="346"/>
      <c r="E759" s="346"/>
      <c r="F759" s="346"/>
      <c r="G759" s="346"/>
      <c r="H759" s="347"/>
    </row>
    <row r="760" spans="1:8" ht="15.6" customHeight="1" x14ac:dyDescent="0.2">
      <c r="A760" s="334"/>
      <c r="B760" s="330"/>
      <c r="C760" s="1" t="s">
        <v>514</v>
      </c>
      <c r="D760" s="169" t="s">
        <v>10</v>
      </c>
      <c r="E760" s="169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4"/>
      <c r="B761" s="330"/>
      <c r="C761" s="345" t="s">
        <v>7</v>
      </c>
      <c r="D761" s="346"/>
      <c r="E761" s="346"/>
      <c r="F761" s="346"/>
      <c r="G761" s="346"/>
      <c r="H761" s="347"/>
    </row>
    <row r="762" spans="1:8" ht="15.6" customHeight="1" x14ac:dyDescent="0.2">
      <c r="A762" s="334"/>
      <c r="B762" s="330"/>
      <c r="C762" s="1" t="s">
        <v>511</v>
      </c>
      <c r="D762" s="169" t="s">
        <v>18</v>
      </c>
      <c r="E762" s="169" t="s">
        <v>11</v>
      </c>
      <c r="F762" s="86">
        <v>1</v>
      </c>
      <c r="G762" s="86">
        <v>1</v>
      </c>
      <c r="H762" s="86"/>
    </row>
    <row r="763" spans="1:8" ht="15.6" customHeight="1" x14ac:dyDescent="0.2">
      <c r="A763" s="334"/>
      <c r="B763" s="330"/>
      <c r="C763" s="345" t="s">
        <v>8</v>
      </c>
      <c r="D763" s="346"/>
      <c r="E763" s="346"/>
      <c r="F763" s="346"/>
      <c r="G763" s="346"/>
      <c r="H763" s="347"/>
    </row>
    <row r="764" spans="1:8" ht="15.6" customHeight="1" x14ac:dyDescent="0.2">
      <c r="A764" s="334"/>
      <c r="B764" s="330"/>
      <c r="C764" s="1" t="s">
        <v>512</v>
      </c>
      <c r="D764" s="169" t="s">
        <v>18</v>
      </c>
      <c r="E764" s="169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4"/>
      <c r="B765" s="330"/>
      <c r="C765" s="351" t="s">
        <v>9</v>
      </c>
      <c r="D765" s="351"/>
      <c r="E765" s="351"/>
      <c r="F765" s="351"/>
      <c r="G765" s="351"/>
      <c r="H765" s="351"/>
    </row>
    <row r="766" spans="1:8" ht="15.6" customHeight="1" x14ac:dyDescent="0.2">
      <c r="A766" s="335"/>
      <c r="B766" s="330"/>
      <c r="C766" s="1" t="s">
        <v>513</v>
      </c>
      <c r="D766" s="169" t="s">
        <v>20</v>
      </c>
      <c r="E766" s="169" t="s">
        <v>19</v>
      </c>
      <c r="F766" s="301">
        <v>85</v>
      </c>
      <c r="G766" s="294">
        <v>100</v>
      </c>
      <c r="H766" s="169"/>
    </row>
    <row r="767" spans="1:8" ht="32.25" customHeight="1" x14ac:dyDescent="0.2">
      <c r="A767" s="333" t="s">
        <v>515</v>
      </c>
      <c r="B767" s="330" t="s">
        <v>405</v>
      </c>
      <c r="C767" s="352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31"/>
      <c r="E767" s="331"/>
      <c r="F767" s="331"/>
      <c r="G767" s="331"/>
      <c r="H767" s="331"/>
    </row>
    <row r="768" spans="1:8" ht="15.6" customHeight="1" x14ac:dyDescent="0.2">
      <c r="A768" s="334"/>
      <c r="B768" s="330"/>
      <c r="C768" s="345" t="s">
        <v>6</v>
      </c>
      <c r="D768" s="346"/>
      <c r="E768" s="346"/>
      <c r="F768" s="346"/>
      <c r="G768" s="346"/>
      <c r="H768" s="347"/>
    </row>
    <row r="769" spans="1:9" ht="15.6" customHeight="1" x14ac:dyDescent="0.2">
      <c r="A769" s="334"/>
      <c r="B769" s="330"/>
      <c r="C769" s="1" t="s">
        <v>771</v>
      </c>
      <c r="D769" s="316" t="s">
        <v>10</v>
      </c>
      <c r="E769" s="316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4"/>
      <c r="B770" s="330"/>
      <c r="C770" s="345" t="s">
        <v>7</v>
      </c>
      <c r="D770" s="346"/>
      <c r="E770" s="346"/>
      <c r="F770" s="346"/>
      <c r="G770" s="346"/>
      <c r="H770" s="347"/>
    </row>
    <row r="771" spans="1:9" ht="15.6" customHeight="1" x14ac:dyDescent="0.2">
      <c r="A771" s="334"/>
      <c r="B771" s="330"/>
      <c r="C771" s="1" t="s">
        <v>511</v>
      </c>
      <c r="D771" s="316" t="s">
        <v>18</v>
      </c>
      <c r="E771" s="316" t="s">
        <v>11</v>
      </c>
      <c r="F771" s="86"/>
      <c r="G771" s="86">
        <v>1</v>
      </c>
      <c r="H771" s="86"/>
    </row>
    <row r="772" spans="1:9" ht="15.6" customHeight="1" x14ac:dyDescent="0.2">
      <c r="A772" s="334"/>
      <c r="B772" s="330"/>
      <c r="C772" s="345" t="s">
        <v>8</v>
      </c>
      <c r="D772" s="346"/>
      <c r="E772" s="346"/>
      <c r="F772" s="346"/>
      <c r="G772" s="346"/>
      <c r="H772" s="347"/>
    </row>
    <row r="773" spans="1:9" ht="15.6" customHeight="1" x14ac:dyDescent="0.2">
      <c r="A773" s="334"/>
      <c r="B773" s="330"/>
      <c r="C773" s="1" t="s">
        <v>772</v>
      </c>
      <c r="D773" s="316" t="s">
        <v>18</v>
      </c>
      <c r="E773" s="316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4"/>
      <c r="B774" s="330"/>
      <c r="C774" s="351" t="s">
        <v>9</v>
      </c>
      <c r="D774" s="351"/>
      <c r="E774" s="351"/>
      <c r="F774" s="351"/>
      <c r="G774" s="351"/>
      <c r="H774" s="351"/>
    </row>
    <row r="775" spans="1:9" ht="15.6" customHeight="1" x14ac:dyDescent="0.2">
      <c r="A775" s="335"/>
      <c r="B775" s="330"/>
      <c r="C775" s="1" t="s">
        <v>513</v>
      </c>
      <c r="D775" s="316" t="s">
        <v>20</v>
      </c>
      <c r="E775" s="316" t="s">
        <v>19</v>
      </c>
      <c r="F775" s="301"/>
      <c r="G775" s="319">
        <v>100</v>
      </c>
      <c r="H775" s="316"/>
    </row>
    <row r="776" spans="1:9" ht="15.6" customHeight="1" x14ac:dyDescent="0.2">
      <c r="A776" s="333" t="s">
        <v>526</v>
      </c>
      <c r="B776" s="348" t="s">
        <v>530</v>
      </c>
      <c r="C776" s="339" t="str">
        <f>'Додаток 1 2025-2027'!B113</f>
        <v>Придбання багатофункціонального пристрою</v>
      </c>
      <c r="D776" s="340"/>
      <c r="E776" s="340"/>
      <c r="F776" s="340"/>
      <c r="G776" s="340"/>
      <c r="H776" s="341"/>
    </row>
    <row r="777" spans="1:9" ht="13.9" customHeight="1" x14ac:dyDescent="0.2">
      <c r="A777" s="334"/>
      <c r="B777" s="349"/>
      <c r="C777" s="342" t="s">
        <v>6</v>
      </c>
      <c r="D777" s="343"/>
      <c r="E777" s="343"/>
      <c r="F777" s="343"/>
      <c r="G777" s="343"/>
      <c r="H777" s="344"/>
      <c r="I777" s="188"/>
    </row>
    <row r="778" spans="1:9" ht="15.6" customHeight="1" x14ac:dyDescent="0.2">
      <c r="A778" s="334"/>
      <c r="B778" s="349"/>
      <c r="C778" s="85" t="s">
        <v>527</v>
      </c>
      <c r="D778" s="169" t="s">
        <v>31</v>
      </c>
      <c r="E778" s="169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4"/>
      <c r="B779" s="349"/>
      <c r="C779" s="345" t="s">
        <v>7</v>
      </c>
      <c r="D779" s="346"/>
      <c r="E779" s="346"/>
      <c r="F779" s="346"/>
      <c r="G779" s="346"/>
      <c r="H779" s="347"/>
    </row>
    <row r="780" spans="1:9" ht="15.6" customHeight="1" x14ac:dyDescent="0.2">
      <c r="A780" s="334"/>
      <c r="B780" s="349"/>
      <c r="C780" s="85" t="s">
        <v>528</v>
      </c>
      <c r="D780" s="169" t="s">
        <v>389</v>
      </c>
      <c r="E780" s="169" t="s">
        <v>11</v>
      </c>
      <c r="F780" s="86"/>
      <c r="G780" s="86">
        <v>1</v>
      </c>
      <c r="H780" s="86">
        <v>1</v>
      </c>
    </row>
    <row r="781" spans="1:9" ht="15.6" customHeight="1" x14ac:dyDescent="0.2">
      <c r="A781" s="334"/>
      <c r="B781" s="349"/>
      <c r="C781" s="345" t="s">
        <v>8</v>
      </c>
      <c r="D781" s="346"/>
      <c r="E781" s="346"/>
      <c r="F781" s="346"/>
      <c r="G781" s="346"/>
      <c r="H781" s="347"/>
    </row>
    <row r="782" spans="1:9" ht="15.6" customHeight="1" x14ac:dyDescent="0.2">
      <c r="A782" s="334"/>
      <c r="B782" s="349"/>
      <c r="C782" s="85" t="s">
        <v>529</v>
      </c>
      <c r="D782" s="169" t="s">
        <v>18</v>
      </c>
      <c r="E782" s="169" t="s">
        <v>633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4"/>
      <c r="B783" s="349"/>
      <c r="C783" s="345" t="s">
        <v>9</v>
      </c>
      <c r="D783" s="346"/>
      <c r="E783" s="346"/>
      <c r="F783" s="346"/>
      <c r="G783" s="346"/>
      <c r="H783" s="347"/>
    </row>
    <row r="784" spans="1:9" ht="28.9" customHeight="1" x14ac:dyDescent="0.2">
      <c r="A784" s="335"/>
      <c r="B784" s="350"/>
      <c r="C784" s="85" t="s">
        <v>650</v>
      </c>
      <c r="D784" s="169" t="s">
        <v>20</v>
      </c>
      <c r="E784" s="169" t="s">
        <v>19</v>
      </c>
      <c r="F784" s="169"/>
      <c r="G784" s="218">
        <v>100</v>
      </c>
      <c r="H784" s="169">
        <v>100</v>
      </c>
    </row>
    <row r="785" spans="1:8" ht="15.6" customHeight="1" x14ac:dyDescent="0.2">
      <c r="A785" s="333" t="s">
        <v>531</v>
      </c>
      <c r="B785" s="348" t="s">
        <v>530</v>
      </c>
      <c r="C785" s="339" t="str">
        <f>'Додаток 1 2025-2027'!B114</f>
        <v>Придбання комп'ютера у зборі з монітором</v>
      </c>
      <c r="D785" s="340"/>
      <c r="E785" s="340"/>
      <c r="F785" s="340"/>
      <c r="G785" s="340"/>
      <c r="H785" s="341"/>
    </row>
    <row r="786" spans="1:8" ht="15.6" customHeight="1" x14ac:dyDescent="0.2">
      <c r="A786" s="334"/>
      <c r="B786" s="349"/>
      <c r="C786" s="342" t="s">
        <v>6</v>
      </c>
      <c r="D786" s="343"/>
      <c r="E786" s="343"/>
      <c r="F786" s="343"/>
      <c r="G786" s="343"/>
      <c r="H786" s="344"/>
    </row>
    <row r="787" spans="1:8" ht="15.6" customHeight="1" x14ac:dyDescent="0.2">
      <c r="A787" s="334"/>
      <c r="B787" s="349"/>
      <c r="C787" s="85" t="s">
        <v>532</v>
      </c>
      <c r="D787" s="169" t="s">
        <v>31</v>
      </c>
      <c r="E787" s="169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4"/>
      <c r="B788" s="349"/>
      <c r="C788" s="345" t="s">
        <v>7</v>
      </c>
      <c r="D788" s="346"/>
      <c r="E788" s="346"/>
      <c r="F788" s="346"/>
      <c r="G788" s="346"/>
      <c r="H788" s="347"/>
    </row>
    <row r="789" spans="1:8" ht="15.6" customHeight="1" x14ac:dyDescent="0.2">
      <c r="A789" s="334"/>
      <c r="B789" s="349"/>
      <c r="C789" s="85" t="s">
        <v>533</v>
      </c>
      <c r="D789" s="169" t="s">
        <v>389</v>
      </c>
      <c r="E789" s="169" t="s">
        <v>11</v>
      </c>
      <c r="F789" s="86"/>
      <c r="G789" s="86">
        <v>1</v>
      </c>
      <c r="H789" s="86">
        <v>1</v>
      </c>
    </row>
    <row r="790" spans="1:8" ht="15.6" customHeight="1" x14ac:dyDescent="0.2">
      <c r="A790" s="334"/>
      <c r="B790" s="349"/>
      <c r="C790" s="345" t="s">
        <v>8</v>
      </c>
      <c r="D790" s="346"/>
      <c r="E790" s="346"/>
      <c r="F790" s="346"/>
      <c r="G790" s="346"/>
      <c r="H790" s="347"/>
    </row>
    <row r="791" spans="1:8" ht="15.6" customHeight="1" x14ac:dyDescent="0.2">
      <c r="A791" s="334"/>
      <c r="B791" s="349"/>
      <c r="C791" s="85" t="s">
        <v>534</v>
      </c>
      <c r="D791" s="169" t="s">
        <v>18</v>
      </c>
      <c r="E791" s="169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4"/>
      <c r="B792" s="349"/>
      <c r="C792" s="345" t="s">
        <v>9</v>
      </c>
      <c r="D792" s="346"/>
      <c r="E792" s="346"/>
      <c r="F792" s="346"/>
      <c r="G792" s="346"/>
      <c r="H792" s="347"/>
    </row>
    <row r="793" spans="1:8" ht="26.45" customHeight="1" x14ac:dyDescent="0.2">
      <c r="A793" s="335"/>
      <c r="B793" s="350"/>
      <c r="C793" s="85" t="s">
        <v>650</v>
      </c>
      <c r="D793" s="169" t="s">
        <v>20</v>
      </c>
      <c r="E793" s="169" t="s">
        <v>19</v>
      </c>
      <c r="F793" s="169"/>
      <c r="G793" s="169">
        <v>100</v>
      </c>
      <c r="H793" s="169">
        <v>100</v>
      </c>
    </row>
    <row r="794" spans="1:8" ht="15.6" customHeight="1" x14ac:dyDescent="0.2">
      <c r="A794" s="333" t="s">
        <v>535</v>
      </c>
      <c r="B794" s="348" t="s">
        <v>165</v>
      </c>
      <c r="C794" s="339" t="str">
        <f>'Додаток 1 2025-2027'!B115</f>
        <v>Придбання мотокоси бензинової</v>
      </c>
      <c r="D794" s="340"/>
      <c r="E794" s="340"/>
      <c r="F794" s="340"/>
      <c r="G794" s="340"/>
      <c r="H794" s="341"/>
    </row>
    <row r="795" spans="1:8" ht="15.6" customHeight="1" x14ac:dyDescent="0.2">
      <c r="A795" s="334"/>
      <c r="B795" s="349"/>
      <c r="C795" s="342" t="s">
        <v>6</v>
      </c>
      <c r="D795" s="343"/>
      <c r="E795" s="343"/>
      <c r="F795" s="343"/>
      <c r="G795" s="343"/>
      <c r="H795" s="344"/>
    </row>
    <row r="796" spans="1:8" ht="15.6" customHeight="1" x14ac:dyDescent="0.2">
      <c r="A796" s="334"/>
      <c r="B796" s="349"/>
      <c r="C796" s="85" t="s">
        <v>536</v>
      </c>
      <c r="D796" s="169" t="s">
        <v>31</v>
      </c>
      <c r="E796" s="169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4"/>
      <c r="B797" s="349"/>
      <c r="C797" s="345" t="s">
        <v>7</v>
      </c>
      <c r="D797" s="346"/>
      <c r="E797" s="346"/>
      <c r="F797" s="346"/>
      <c r="G797" s="346"/>
      <c r="H797" s="347"/>
    </row>
    <row r="798" spans="1:8" ht="15.6" customHeight="1" x14ac:dyDescent="0.2">
      <c r="A798" s="334"/>
      <c r="B798" s="349"/>
      <c r="C798" s="85" t="s">
        <v>63</v>
      </c>
      <c r="D798" s="169" t="s">
        <v>389</v>
      </c>
      <c r="E798" s="169" t="s">
        <v>11</v>
      </c>
      <c r="F798" s="86"/>
      <c r="G798" s="86">
        <v>3</v>
      </c>
      <c r="H798" s="86">
        <v>3</v>
      </c>
    </row>
    <row r="799" spans="1:8" ht="15.6" customHeight="1" x14ac:dyDescent="0.2">
      <c r="A799" s="334"/>
      <c r="B799" s="349"/>
      <c r="C799" s="345" t="s">
        <v>8</v>
      </c>
      <c r="D799" s="346"/>
      <c r="E799" s="346"/>
      <c r="F799" s="346"/>
      <c r="G799" s="346"/>
      <c r="H799" s="347"/>
    </row>
    <row r="800" spans="1:8" ht="15.6" customHeight="1" x14ac:dyDescent="0.2">
      <c r="A800" s="334"/>
      <c r="B800" s="349"/>
      <c r="C800" s="85" t="s">
        <v>64</v>
      </c>
      <c r="D800" s="169" t="s">
        <v>18</v>
      </c>
      <c r="E800" s="169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4"/>
      <c r="B801" s="349"/>
      <c r="C801" s="345" t="s">
        <v>9</v>
      </c>
      <c r="D801" s="346"/>
      <c r="E801" s="346"/>
      <c r="F801" s="346"/>
      <c r="G801" s="346"/>
      <c r="H801" s="347"/>
    </row>
    <row r="802" spans="1:8" ht="27.6" customHeight="1" x14ac:dyDescent="0.2">
      <c r="A802" s="335"/>
      <c r="B802" s="350"/>
      <c r="C802" s="85" t="s">
        <v>132</v>
      </c>
      <c r="D802" s="169" t="s">
        <v>20</v>
      </c>
      <c r="E802" s="169" t="s">
        <v>19</v>
      </c>
      <c r="F802" s="169"/>
      <c r="G802" s="169">
        <v>100</v>
      </c>
      <c r="H802" s="218">
        <v>100</v>
      </c>
    </row>
    <row r="803" spans="1:8" ht="15.6" customHeight="1" x14ac:dyDescent="0.2">
      <c r="A803" s="333" t="s">
        <v>537</v>
      </c>
      <c r="B803" s="348" t="s">
        <v>165</v>
      </c>
      <c r="C803" s="339" t="str">
        <f>'Додаток 1 2025-2027'!B116</f>
        <v>Придбання висоторізу</v>
      </c>
      <c r="D803" s="340"/>
      <c r="E803" s="340"/>
      <c r="F803" s="340"/>
      <c r="G803" s="340"/>
      <c r="H803" s="341"/>
    </row>
    <row r="804" spans="1:8" ht="15.6" customHeight="1" x14ac:dyDescent="0.2">
      <c r="A804" s="334"/>
      <c r="B804" s="349"/>
      <c r="C804" s="342" t="s">
        <v>6</v>
      </c>
      <c r="D804" s="343"/>
      <c r="E804" s="343"/>
      <c r="F804" s="343"/>
      <c r="G804" s="343"/>
      <c r="H804" s="344"/>
    </row>
    <row r="805" spans="1:8" ht="15.6" customHeight="1" x14ac:dyDescent="0.2">
      <c r="A805" s="334"/>
      <c r="B805" s="349"/>
      <c r="C805" s="85" t="s">
        <v>657</v>
      </c>
      <c r="D805" s="169" t="s">
        <v>31</v>
      </c>
      <c r="E805" s="169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4"/>
      <c r="B806" s="349"/>
      <c r="C806" s="345" t="s">
        <v>7</v>
      </c>
      <c r="D806" s="346"/>
      <c r="E806" s="346"/>
      <c r="F806" s="346"/>
      <c r="G806" s="346"/>
      <c r="H806" s="347"/>
    </row>
    <row r="807" spans="1:8" ht="15.6" customHeight="1" x14ac:dyDescent="0.2">
      <c r="A807" s="334"/>
      <c r="B807" s="349"/>
      <c r="C807" s="85" t="s">
        <v>183</v>
      </c>
      <c r="D807" s="169" t="s">
        <v>389</v>
      </c>
      <c r="E807" s="169" t="s">
        <v>11</v>
      </c>
      <c r="F807" s="86"/>
      <c r="G807" s="86">
        <v>1</v>
      </c>
      <c r="H807" s="86">
        <v>2</v>
      </c>
    </row>
    <row r="808" spans="1:8" ht="15.6" customHeight="1" x14ac:dyDescent="0.2">
      <c r="A808" s="334"/>
      <c r="B808" s="349"/>
      <c r="C808" s="345" t="s">
        <v>8</v>
      </c>
      <c r="D808" s="346"/>
      <c r="E808" s="346"/>
      <c r="F808" s="346"/>
      <c r="G808" s="346"/>
      <c r="H808" s="347"/>
    </row>
    <row r="809" spans="1:8" ht="15.6" customHeight="1" x14ac:dyDescent="0.2">
      <c r="A809" s="334"/>
      <c r="B809" s="349"/>
      <c r="C809" s="85" t="s">
        <v>184</v>
      </c>
      <c r="D809" s="169" t="s">
        <v>18</v>
      </c>
      <c r="E809" s="169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4"/>
      <c r="B810" s="349"/>
      <c r="C810" s="345" t="s">
        <v>9</v>
      </c>
      <c r="D810" s="346"/>
      <c r="E810" s="346"/>
      <c r="F810" s="346"/>
      <c r="G810" s="346"/>
      <c r="H810" s="347"/>
    </row>
    <row r="811" spans="1:8" ht="27.6" customHeight="1" x14ac:dyDescent="0.2">
      <c r="A811" s="335"/>
      <c r="B811" s="350"/>
      <c r="C811" s="85" t="s">
        <v>132</v>
      </c>
      <c r="D811" s="169" t="s">
        <v>20</v>
      </c>
      <c r="E811" s="169" t="s">
        <v>19</v>
      </c>
      <c r="F811" s="169"/>
      <c r="G811" s="218">
        <v>100</v>
      </c>
      <c r="H811" s="169">
        <v>100</v>
      </c>
    </row>
    <row r="812" spans="1:8" ht="15.6" customHeight="1" x14ac:dyDescent="0.2">
      <c r="A812" s="333" t="s">
        <v>538</v>
      </c>
      <c r="B812" s="348" t="s">
        <v>165</v>
      </c>
      <c r="C812" s="339" t="str">
        <f>'Додаток 1 2025-2027'!B117</f>
        <v>Придбання пилососу - повітродувки</v>
      </c>
      <c r="D812" s="340"/>
      <c r="E812" s="340"/>
      <c r="F812" s="340"/>
      <c r="G812" s="340"/>
      <c r="H812" s="341"/>
    </row>
    <row r="813" spans="1:8" ht="14.45" customHeight="1" x14ac:dyDescent="0.2">
      <c r="A813" s="334"/>
      <c r="B813" s="349"/>
      <c r="C813" s="342" t="s">
        <v>6</v>
      </c>
      <c r="D813" s="343"/>
      <c r="E813" s="343"/>
      <c r="F813" s="343"/>
      <c r="G813" s="343"/>
      <c r="H813" s="344"/>
    </row>
    <row r="814" spans="1:8" ht="15.6" customHeight="1" x14ac:dyDescent="0.2">
      <c r="A814" s="334"/>
      <c r="B814" s="349"/>
      <c r="C814" s="85" t="s">
        <v>539</v>
      </c>
      <c r="D814" s="169" t="s">
        <v>31</v>
      </c>
      <c r="E814" s="169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4"/>
      <c r="B815" s="349"/>
      <c r="C815" s="345" t="s">
        <v>7</v>
      </c>
      <c r="D815" s="346"/>
      <c r="E815" s="346"/>
      <c r="F815" s="346"/>
      <c r="G815" s="346"/>
      <c r="H815" s="347"/>
    </row>
    <row r="816" spans="1:8" ht="15.6" customHeight="1" x14ac:dyDescent="0.2">
      <c r="A816" s="334"/>
      <c r="B816" s="349"/>
      <c r="C816" s="85" t="s">
        <v>540</v>
      </c>
      <c r="D816" s="169" t="s">
        <v>389</v>
      </c>
      <c r="E816" s="169" t="s">
        <v>11</v>
      </c>
      <c r="F816" s="86"/>
      <c r="G816" s="86"/>
      <c r="H816" s="86">
        <v>2</v>
      </c>
    </row>
    <row r="817" spans="1:9" ht="12.6" customHeight="1" x14ac:dyDescent="0.2">
      <c r="A817" s="334"/>
      <c r="B817" s="349"/>
      <c r="C817" s="345" t="s">
        <v>8</v>
      </c>
      <c r="D817" s="346"/>
      <c r="E817" s="346"/>
      <c r="F817" s="346"/>
      <c r="G817" s="346"/>
      <c r="H817" s="347"/>
    </row>
    <row r="818" spans="1:9" ht="15.6" customHeight="1" x14ac:dyDescent="0.2">
      <c r="A818" s="334"/>
      <c r="B818" s="349"/>
      <c r="C818" s="85" t="s">
        <v>541</v>
      </c>
      <c r="D818" s="169" t="s">
        <v>18</v>
      </c>
      <c r="E818" s="169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4"/>
      <c r="B819" s="349"/>
      <c r="C819" s="345" t="s">
        <v>9</v>
      </c>
      <c r="D819" s="346"/>
      <c r="E819" s="346"/>
      <c r="F819" s="346"/>
      <c r="G819" s="346"/>
      <c r="H819" s="347"/>
    </row>
    <row r="820" spans="1:9" ht="27.6" customHeight="1" x14ac:dyDescent="0.2">
      <c r="A820" s="335"/>
      <c r="B820" s="350"/>
      <c r="C820" s="85" t="s">
        <v>132</v>
      </c>
      <c r="D820" s="169" t="s">
        <v>20</v>
      </c>
      <c r="E820" s="169" t="s">
        <v>19</v>
      </c>
      <c r="F820" s="169"/>
      <c r="G820" s="169"/>
      <c r="H820" s="169">
        <v>100</v>
      </c>
    </row>
    <row r="821" spans="1:9" ht="15.6" customHeight="1" x14ac:dyDescent="0.2">
      <c r="A821" s="333" t="s">
        <v>542</v>
      </c>
      <c r="B821" s="348" t="s">
        <v>165</v>
      </c>
      <c r="C821" s="339" t="str">
        <f>'Додаток 1 2025-2027'!B118</f>
        <v>Придбання кущорізу бензинового</v>
      </c>
      <c r="D821" s="340"/>
      <c r="E821" s="340"/>
      <c r="F821" s="340"/>
      <c r="G821" s="340"/>
      <c r="H821" s="341"/>
    </row>
    <row r="822" spans="1:9" ht="15.6" customHeight="1" x14ac:dyDescent="0.2">
      <c r="A822" s="334"/>
      <c r="B822" s="349"/>
      <c r="C822" s="342" t="s">
        <v>6</v>
      </c>
      <c r="D822" s="343"/>
      <c r="E822" s="343"/>
      <c r="F822" s="343"/>
      <c r="G822" s="343"/>
      <c r="H822" s="344"/>
    </row>
    <row r="823" spans="1:9" ht="15.6" customHeight="1" x14ac:dyDescent="0.2">
      <c r="A823" s="334"/>
      <c r="B823" s="349"/>
      <c r="C823" s="85" t="s">
        <v>543</v>
      </c>
      <c r="D823" s="169" t="s">
        <v>31</v>
      </c>
      <c r="E823" s="169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4"/>
      <c r="B824" s="349"/>
      <c r="C824" s="345" t="s">
        <v>7</v>
      </c>
      <c r="D824" s="346"/>
      <c r="E824" s="346"/>
      <c r="F824" s="346"/>
      <c r="G824" s="346"/>
      <c r="H824" s="347"/>
    </row>
    <row r="825" spans="1:9" ht="15.6" customHeight="1" x14ac:dyDescent="0.2">
      <c r="A825" s="334"/>
      <c r="B825" s="349"/>
      <c r="C825" s="85" t="s">
        <v>544</v>
      </c>
      <c r="D825" s="169" t="s">
        <v>389</v>
      </c>
      <c r="E825" s="169" t="s">
        <v>11</v>
      </c>
      <c r="F825" s="86"/>
      <c r="G825" s="86"/>
      <c r="H825" s="86">
        <v>2</v>
      </c>
    </row>
    <row r="826" spans="1:9" ht="15.6" customHeight="1" x14ac:dyDescent="0.2">
      <c r="A826" s="334"/>
      <c r="B826" s="349"/>
      <c r="C826" s="345" t="s">
        <v>8</v>
      </c>
      <c r="D826" s="346"/>
      <c r="E826" s="346"/>
      <c r="F826" s="346"/>
      <c r="G826" s="346"/>
      <c r="H826" s="347"/>
    </row>
    <row r="827" spans="1:9" ht="15.6" customHeight="1" x14ac:dyDescent="0.2">
      <c r="A827" s="334"/>
      <c r="B827" s="349"/>
      <c r="C827" s="85" t="s">
        <v>545</v>
      </c>
      <c r="D827" s="169" t="s">
        <v>18</v>
      </c>
      <c r="E827" s="169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4"/>
      <c r="B828" s="349"/>
      <c r="C828" s="345" t="s">
        <v>9</v>
      </c>
      <c r="D828" s="346"/>
      <c r="E828" s="346"/>
      <c r="F828" s="346"/>
      <c r="G828" s="346"/>
      <c r="H828" s="347"/>
    </row>
    <row r="829" spans="1:9" ht="25.9" customHeight="1" x14ac:dyDescent="0.2">
      <c r="A829" s="335"/>
      <c r="B829" s="350"/>
      <c r="C829" s="85" t="s">
        <v>132</v>
      </c>
      <c r="D829" s="169" t="s">
        <v>20</v>
      </c>
      <c r="E829" s="169" t="s">
        <v>19</v>
      </c>
      <c r="F829" s="169"/>
      <c r="G829" s="169"/>
      <c r="H829" s="169">
        <v>100</v>
      </c>
    </row>
    <row r="830" spans="1:9" ht="15.6" customHeight="1" x14ac:dyDescent="0.2">
      <c r="A830" s="333" t="s">
        <v>586</v>
      </c>
      <c r="B830" s="348" t="s">
        <v>165</v>
      </c>
      <c r="C830" s="339" t="str">
        <f>'Додаток 1 2025-2027'!B119</f>
        <v>Придбання бензоножиць</v>
      </c>
      <c r="D830" s="340"/>
      <c r="E830" s="340"/>
      <c r="F830" s="340"/>
      <c r="G830" s="340"/>
      <c r="H830" s="341"/>
    </row>
    <row r="831" spans="1:9" ht="15.6" customHeight="1" x14ac:dyDescent="0.2">
      <c r="A831" s="334"/>
      <c r="B831" s="349"/>
      <c r="C831" s="342" t="s">
        <v>6</v>
      </c>
      <c r="D831" s="343"/>
      <c r="E831" s="343"/>
      <c r="F831" s="343"/>
      <c r="G831" s="343"/>
      <c r="H831" s="344"/>
    </row>
    <row r="832" spans="1:9" ht="15.6" customHeight="1" x14ac:dyDescent="0.2">
      <c r="A832" s="334"/>
      <c r="B832" s="349"/>
      <c r="C832" s="85" t="s">
        <v>653</v>
      </c>
      <c r="D832" s="169" t="s">
        <v>31</v>
      </c>
      <c r="E832" s="169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29" t="s">
        <v>656</v>
      </c>
    </row>
    <row r="833" spans="1:8" ht="15.6" customHeight="1" x14ac:dyDescent="0.2">
      <c r="A833" s="334"/>
      <c r="B833" s="349"/>
      <c r="C833" s="345" t="s">
        <v>7</v>
      </c>
      <c r="D833" s="346"/>
      <c r="E833" s="346"/>
      <c r="F833" s="346"/>
      <c r="G833" s="346"/>
      <c r="H833" s="347"/>
    </row>
    <row r="834" spans="1:8" ht="15.6" customHeight="1" x14ac:dyDescent="0.2">
      <c r="A834" s="334"/>
      <c r="B834" s="349"/>
      <c r="C834" s="85" t="s">
        <v>654</v>
      </c>
      <c r="D834" s="169" t="s">
        <v>389</v>
      </c>
      <c r="E834" s="169" t="s">
        <v>11</v>
      </c>
      <c r="F834" s="86"/>
      <c r="G834" s="86">
        <v>1</v>
      </c>
      <c r="H834" s="86">
        <v>2</v>
      </c>
    </row>
    <row r="835" spans="1:8" ht="15.6" customHeight="1" x14ac:dyDescent="0.2">
      <c r="A835" s="334"/>
      <c r="B835" s="349"/>
      <c r="C835" s="345" t="s">
        <v>8</v>
      </c>
      <c r="D835" s="346"/>
      <c r="E835" s="346"/>
      <c r="F835" s="346"/>
      <c r="G835" s="346"/>
      <c r="H835" s="347"/>
    </row>
    <row r="836" spans="1:8" ht="15.6" customHeight="1" x14ac:dyDescent="0.2">
      <c r="A836" s="334"/>
      <c r="B836" s="349"/>
      <c r="C836" s="85" t="s">
        <v>655</v>
      </c>
      <c r="D836" s="169" t="s">
        <v>18</v>
      </c>
      <c r="E836" s="169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4"/>
      <c r="B837" s="349"/>
      <c r="C837" s="345" t="s">
        <v>9</v>
      </c>
      <c r="D837" s="346"/>
      <c r="E837" s="346"/>
      <c r="F837" s="346"/>
      <c r="G837" s="346"/>
      <c r="H837" s="347"/>
    </row>
    <row r="838" spans="1:8" ht="30.6" customHeight="1" x14ac:dyDescent="0.2">
      <c r="A838" s="335"/>
      <c r="B838" s="350"/>
      <c r="C838" s="85" t="s">
        <v>132</v>
      </c>
      <c r="D838" s="169" t="s">
        <v>20</v>
      </c>
      <c r="E838" s="169" t="s">
        <v>19</v>
      </c>
      <c r="F838" s="169"/>
      <c r="G838" s="218">
        <v>100</v>
      </c>
      <c r="H838" s="169">
        <v>100</v>
      </c>
    </row>
    <row r="839" spans="1:8" ht="15" customHeight="1" x14ac:dyDescent="0.2">
      <c r="A839" s="333" t="s">
        <v>639</v>
      </c>
      <c r="B839" s="348" t="s">
        <v>587</v>
      </c>
      <c r="C839" s="339" t="str">
        <f>'Додаток 1 2025-2027'!B120</f>
        <v>Озеленення загальноміських територій</v>
      </c>
      <c r="D839" s="340"/>
      <c r="E839" s="340"/>
      <c r="F839" s="340"/>
      <c r="G839" s="340"/>
      <c r="H839" s="341"/>
    </row>
    <row r="840" spans="1:8" ht="16.5" customHeight="1" x14ac:dyDescent="0.2">
      <c r="A840" s="334"/>
      <c r="B840" s="349"/>
      <c r="C840" s="342" t="s">
        <v>6</v>
      </c>
      <c r="D840" s="343"/>
      <c r="E840" s="343"/>
      <c r="F840" s="343"/>
      <c r="G840" s="343"/>
      <c r="H840" s="344"/>
    </row>
    <row r="841" spans="1:8" ht="15.75" customHeight="1" x14ac:dyDescent="0.2">
      <c r="A841" s="334"/>
      <c r="B841" s="349"/>
      <c r="C841" s="85" t="s">
        <v>588</v>
      </c>
      <c r="D841" s="203" t="s">
        <v>31</v>
      </c>
      <c r="E841" s="203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4"/>
      <c r="B842" s="349"/>
      <c r="C842" s="345" t="s">
        <v>7</v>
      </c>
      <c r="D842" s="346"/>
      <c r="E842" s="346"/>
      <c r="F842" s="346"/>
      <c r="G842" s="346"/>
      <c r="H842" s="347"/>
    </row>
    <row r="843" spans="1:8" ht="17.25" customHeight="1" x14ac:dyDescent="0.2">
      <c r="A843" s="334"/>
      <c r="B843" s="349"/>
      <c r="C843" s="85" t="s">
        <v>590</v>
      </c>
      <c r="D843" s="203" t="s">
        <v>389</v>
      </c>
      <c r="E843" s="203" t="s">
        <v>11</v>
      </c>
      <c r="F843" s="86"/>
      <c r="G843" s="86">
        <v>1800</v>
      </c>
      <c r="H843" s="86"/>
    </row>
    <row r="844" spans="1:8" ht="17.25" customHeight="1" x14ac:dyDescent="0.2">
      <c r="A844" s="334"/>
      <c r="B844" s="349"/>
      <c r="C844" s="345" t="s">
        <v>8</v>
      </c>
      <c r="D844" s="346"/>
      <c r="E844" s="346"/>
      <c r="F844" s="346"/>
      <c r="G844" s="346"/>
      <c r="H844" s="347"/>
    </row>
    <row r="845" spans="1:8" ht="17.25" customHeight="1" x14ac:dyDescent="0.2">
      <c r="A845" s="334"/>
      <c r="B845" s="349"/>
      <c r="C845" s="85" t="s">
        <v>589</v>
      </c>
      <c r="D845" s="203" t="s">
        <v>18</v>
      </c>
      <c r="E845" s="203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4"/>
      <c r="B846" s="349"/>
      <c r="C846" s="345" t="s">
        <v>9</v>
      </c>
      <c r="D846" s="346"/>
      <c r="E846" s="346"/>
      <c r="F846" s="346"/>
      <c r="G846" s="346"/>
      <c r="H846" s="347"/>
    </row>
    <row r="847" spans="1:8" ht="17.25" customHeight="1" x14ac:dyDescent="0.2">
      <c r="A847" s="335"/>
      <c r="B847" s="350"/>
      <c r="C847" s="85" t="s">
        <v>591</v>
      </c>
      <c r="D847" s="203" t="s">
        <v>20</v>
      </c>
      <c r="E847" s="203" t="s">
        <v>19</v>
      </c>
      <c r="F847" s="203"/>
      <c r="G847" s="203">
        <v>100</v>
      </c>
      <c r="H847" s="203"/>
    </row>
    <row r="848" spans="1:8" ht="17.25" customHeight="1" x14ac:dyDescent="0.2">
      <c r="A848" s="333" t="s">
        <v>643</v>
      </c>
      <c r="B848" s="348" t="s">
        <v>165</v>
      </c>
      <c r="C848" s="339" t="str">
        <f>'Додаток 1 2025-2027'!B121</f>
        <v>Придбання трактора садового</v>
      </c>
      <c r="D848" s="340"/>
      <c r="E848" s="340"/>
      <c r="F848" s="340"/>
      <c r="G848" s="340"/>
      <c r="H848" s="341"/>
    </row>
    <row r="849" spans="1:8" ht="17.25" customHeight="1" x14ac:dyDescent="0.2">
      <c r="A849" s="334"/>
      <c r="B849" s="349"/>
      <c r="C849" s="342" t="s">
        <v>6</v>
      </c>
      <c r="D849" s="343"/>
      <c r="E849" s="343"/>
      <c r="F849" s="343"/>
      <c r="G849" s="343"/>
      <c r="H849" s="344"/>
    </row>
    <row r="850" spans="1:8" ht="17.25" customHeight="1" x14ac:dyDescent="0.2">
      <c r="A850" s="334"/>
      <c r="B850" s="349"/>
      <c r="C850" s="85" t="s">
        <v>640</v>
      </c>
      <c r="D850" s="218" t="s">
        <v>31</v>
      </c>
      <c r="E850" s="218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4"/>
      <c r="B851" s="349"/>
      <c r="C851" s="345" t="s">
        <v>7</v>
      </c>
      <c r="D851" s="346"/>
      <c r="E851" s="346"/>
      <c r="F851" s="346"/>
      <c r="G851" s="346"/>
      <c r="H851" s="347"/>
    </row>
    <row r="852" spans="1:8" ht="17.25" customHeight="1" x14ac:dyDescent="0.2">
      <c r="A852" s="334"/>
      <c r="B852" s="349"/>
      <c r="C852" s="85" t="s">
        <v>641</v>
      </c>
      <c r="D852" s="218" t="s">
        <v>389</v>
      </c>
      <c r="E852" s="218" t="s">
        <v>11</v>
      </c>
      <c r="F852" s="86"/>
      <c r="G852" s="86">
        <v>1</v>
      </c>
      <c r="H852" s="86">
        <v>1</v>
      </c>
    </row>
    <row r="853" spans="1:8" ht="17.25" customHeight="1" x14ac:dyDescent="0.2">
      <c r="A853" s="334"/>
      <c r="B853" s="349"/>
      <c r="C853" s="345" t="s">
        <v>8</v>
      </c>
      <c r="D853" s="346"/>
      <c r="E853" s="346"/>
      <c r="F853" s="346"/>
      <c r="G853" s="346"/>
      <c r="H853" s="347"/>
    </row>
    <row r="854" spans="1:8" ht="17.25" customHeight="1" x14ac:dyDescent="0.2">
      <c r="A854" s="334"/>
      <c r="B854" s="349"/>
      <c r="C854" s="85" t="s">
        <v>642</v>
      </c>
      <c r="D854" s="218" t="s">
        <v>18</v>
      </c>
      <c r="E854" s="218" t="s">
        <v>633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4"/>
      <c r="B855" s="349"/>
      <c r="C855" s="345" t="s">
        <v>9</v>
      </c>
      <c r="D855" s="346"/>
      <c r="E855" s="346"/>
      <c r="F855" s="346"/>
      <c r="G855" s="346"/>
      <c r="H855" s="347"/>
    </row>
    <row r="856" spans="1:8" ht="30" customHeight="1" x14ac:dyDescent="0.2">
      <c r="A856" s="335"/>
      <c r="B856" s="350"/>
      <c r="C856" s="85" t="s">
        <v>645</v>
      </c>
      <c r="D856" s="218" t="s">
        <v>20</v>
      </c>
      <c r="E856" s="218" t="s">
        <v>19</v>
      </c>
      <c r="F856" s="218"/>
      <c r="G856" s="218">
        <v>100</v>
      </c>
      <c r="H856" s="236">
        <v>100</v>
      </c>
    </row>
    <row r="857" spans="1:8" ht="18" customHeight="1" x14ac:dyDescent="0.2">
      <c r="A857" s="333" t="s">
        <v>660</v>
      </c>
      <c r="B857" s="348" t="s">
        <v>165</v>
      </c>
      <c r="C857" s="339" t="str">
        <f>'Додаток 1 2025-2027'!B122</f>
        <v>Придбання кощорізів</v>
      </c>
      <c r="D857" s="340"/>
      <c r="E857" s="340"/>
      <c r="F857" s="340"/>
      <c r="G857" s="340"/>
      <c r="H857" s="341"/>
    </row>
    <row r="858" spans="1:8" ht="17.25" customHeight="1" x14ac:dyDescent="0.2">
      <c r="A858" s="334"/>
      <c r="B858" s="349"/>
      <c r="C858" s="342" t="s">
        <v>6</v>
      </c>
      <c r="D858" s="343"/>
      <c r="E858" s="343"/>
      <c r="F858" s="343"/>
      <c r="G858" s="343"/>
      <c r="H858" s="344"/>
    </row>
    <row r="859" spans="1:8" ht="17.25" customHeight="1" x14ac:dyDescent="0.2">
      <c r="A859" s="334"/>
      <c r="B859" s="349"/>
      <c r="C859" s="85" t="s">
        <v>644</v>
      </c>
      <c r="D859" s="218" t="s">
        <v>31</v>
      </c>
      <c r="E859" s="218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4"/>
      <c r="B860" s="349"/>
      <c r="C860" s="345" t="s">
        <v>7</v>
      </c>
      <c r="D860" s="346"/>
      <c r="E860" s="346"/>
      <c r="F860" s="346"/>
      <c r="G860" s="346"/>
      <c r="H860" s="347"/>
    </row>
    <row r="861" spans="1:8" ht="17.25" customHeight="1" x14ac:dyDescent="0.2">
      <c r="A861" s="334"/>
      <c r="B861" s="349"/>
      <c r="C861" s="85" t="s">
        <v>544</v>
      </c>
      <c r="D861" s="218" t="s">
        <v>389</v>
      </c>
      <c r="E861" s="218" t="s">
        <v>11</v>
      </c>
      <c r="F861" s="86"/>
      <c r="G861" s="86">
        <v>2</v>
      </c>
      <c r="H861" s="86">
        <v>7</v>
      </c>
    </row>
    <row r="862" spans="1:8" ht="17.25" customHeight="1" x14ac:dyDescent="0.2">
      <c r="A862" s="334"/>
      <c r="B862" s="349"/>
      <c r="C862" s="345" t="s">
        <v>8</v>
      </c>
      <c r="D862" s="346"/>
      <c r="E862" s="346"/>
      <c r="F862" s="346"/>
      <c r="G862" s="346"/>
      <c r="H862" s="347"/>
    </row>
    <row r="863" spans="1:8" ht="17.25" customHeight="1" x14ac:dyDescent="0.2">
      <c r="A863" s="334"/>
      <c r="B863" s="349"/>
      <c r="C863" s="85" t="s">
        <v>545</v>
      </c>
      <c r="D863" s="218" t="s">
        <v>18</v>
      </c>
      <c r="E863" s="218" t="s">
        <v>633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4"/>
      <c r="B864" s="349"/>
      <c r="C864" s="345" t="s">
        <v>9</v>
      </c>
      <c r="D864" s="346"/>
      <c r="E864" s="346"/>
      <c r="F864" s="346"/>
      <c r="G864" s="346"/>
      <c r="H864" s="347"/>
    </row>
    <row r="865" spans="1:8" ht="27" customHeight="1" x14ac:dyDescent="0.2">
      <c r="A865" s="335"/>
      <c r="B865" s="350"/>
      <c r="C865" s="85" t="s">
        <v>132</v>
      </c>
      <c r="D865" s="218" t="s">
        <v>20</v>
      </c>
      <c r="E865" s="218" t="s">
        <v>19</v>
      </c>
      <c r="F865" s="218"/>
      <c r="G865" s="218">
        <v>100</v>
      </c>
      <c r="H865" s="236">
        <v>100</v>
      </c>
    </row>
    <row r="866" spans="1:8" ht="19.5" customHeight="1" x14ac:dyDescent="0.2">
      <c r="A866" s="333" t="s">
        <v>661</v>
      </c>
      <c r="B866" s="348" t="s">
        <v>165</v>
      </c>
      <c r="C866" s="339" t="str">
        <f>'Додаток 1 2025-2027'!B123</f>
        <v>Придбання акумуляторної коси</v>
      </c>
      <c r="D866" s="340"/>
      <c r="E866" s="340"/>
      <c r="F866" s="340"/>
      <c r="G866" s="340"/>
      <c r="H866" s="341"/>
    </row>
    <row r="867" spans="1:8" ht="17.25" customHeight="1" x14ac:dyDescent="0.2">
      <c r="A867" s="334"/>
      <c r="B867" s="349"/>
      <c r="C867" s="342" t="s">
        <v>6</v>
      </c>
      <c r="D867" s="343"/>
      <c r="E867" s="343"/>
      <c r="F867" s="343"/>
      <c r="G867" s="343"/>
      <c r="H867" s="344"/>
    </row>
    <row r="868" spans="1:8" ht="17.25" customHeight="1" x14ac:dyDescent="0.2">
      <c r="A868" s="334"/>
      <c r="B868" s="349"/>
      <c r="C868" s="85" t="s">
        <v>646</v>
      </c>
      <c r="D868" s="218" t="s">
        <v>31</v>
      </c>
      <c r="E868" s="218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4"/>
      <c r="B869" s="349"/>
      <c r="C869" s="345" t="s">
        <v>7</v>
      </c>
      <c r="D869" s="346"/>
      <c r="E869" s="346"/>
      <c r="F869" s="346"/>
      <c r="G869" s="346"/>
      <c r="H869" s="347"/>
    </row>
    <row r="870" spans="1:8" ht="17.25" customHeight="1" x14ac:dyDescent="0.2">
      <c r="A870" s="334"/>
      <c r="B870" s="349"/>
      <c r="C870" s="85" t="s">
        <v>647</v>
      </c>
      <c r="D870" s="218" t="s">
        <v>389</v>
      </c>
      <c r="E870" s="218" t="s">
        <v>11</v>
      </c>
      <c r="F870" s="86"/>
      <c r="G870" s="86">
        <v>2</v>
      </c>
      <c r="H870" s="86"/>
    </row>
    <row r="871" spans="1:8" ht="17.25" customHeight="1" x14ac:dyDescent="0.2">
      <c r="A871" s="334"/>
      <c r="B871" s="349"/>
      <c r="C871" s="345" t="s">
        <v>8</v>
      </c>
      <c r="D871" s="346"/>
      <c r="E871" s="346"/>
      <c r="F871" s="346"/>
      <c r="G871" s="346"/>
      <c r="H871" s="347"/>
    </row>
    <row r="872" spans="1:8" ht="17.25" customHeight="1" x14ac:dyDescent="0.2">
      <c r="A872" s="334"/>
      <c r="B872" s="349"/>
      <c r="C872" s="85" t="s">
        <v>648</v>
      </c>
      <c r="D872" s="218" t="s">
        <v>18</v>
      </c>
      <c r="E872" s="218" t="s">
        <v>633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4"/>
      <c r="B873" s="349"/>
      <c r="C873" s="345" t="s">
        <v>9</v>
      </c>
      <c r="D873" s="346"/>
      <c r="E873" s="346"/>
      <c r="F873" s="346"/>
      <c r="G873" s="346"/>
      <c r="H873" s="347"/>
    </row>
    <row r="874" spans="1:8" ht="29.25" customHeight="1" x14ac:dyDescent="0.2">
      <c r="A874" s="335"/>
      <c r="B874" s="350"/>
      <c r="C874" s="85" t="s">
        <v>132</v>
      </c>
      <c r="D874" s="218" t="s">
        <v>20</v>
      </c>
      <c r="E874" s="218" t="s">
        <v>19</v>
      </c>
      <c r="F874" s="218"/>
      <c r="G874" s="218">
        <v>100</v>
      </c>
      <c r="H874" s="218"/>
    </row>
    <row r="875" spans="1:8" ht="18.75" customHeight="1" x14ac:dyDescent="0.2">
      <c r="A875" s="333" t="s">
        <v>663</v>
      </c>
      <c r="B875" s="348" t="s">
        <v>165</v>
      </c>
      <c r="C875" s="339" t="str">
        <f>'Додаток 1 2025-2027'!B124</f>
        <v>Придбання бензопили</v>
      </c>
      <c r="D875" s="340"/>
      <c r="E875" s="340"/>
      <c r="F875" s="340"/>
      <c r="G875" s="340"/>
      <c r="H875" s="341"/>
    </row>
    <row r="876" spans="1:8" ht="15" customHeight="1" x14ac:dyDescent="0.2">
      <c r="A876" s="334"/>
      <c r="B876" s="349"/>
      <c r="C876" s="342" t="s">
        <v>6</v>
      </c>
      <c r="D876" s="343"/>
      <c r="E876" s="343"/>
      <c r="F876" s="343"/>
      <c r="G876" s="343"/>
      <c r="H876" s="344"/>
    </row>
    <row r="877" spans="1:8" ht="17.25" customHeight="1" x14ac:dyDescent="0.2">
      <c r="A877" s="334"/>
      <c r="B877" s="349"/>
      <c r="C877" s="85" t="s">
        <v>330</v>
      </c>
      <c r="D877" s="218" t="s">
        <v>31</v>
      </c>
      <c r="E877" s="218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4"/>
      <c r="B878" s="349"/>
      <c r="C878" s="345" t="s">
        <v>7</v>
      </c>
      <c r="D878" s="346"/>
      <c r="E878" s="346"/>
      <c r="F878" s="346"/>
      <c r="G878" s="346"/>
      <c r="H878" s="347"/>
    </row>
    <row r="879" spans="1:8" ht="18.75" customHeight="1" x14ac:dyDescent="0.2">
      <c r="A879" s="334"/>
      <c r="B879" s="349"/>
      <c r="C879" s="85" t="s">
        <v>181</v>
      </c>
      <c r="D879" s="218" t="s">
        <v>389</v>
      </c>
      <c r="E879" s="218" t="s">
        <v>11</v>
      </c>
      <c r="F879" s="86"/>
      <c r="G879" s="86">
        <v>1</v>
      </c>
      <c r="H879" s="86"/>
    </row>
    <row r="880" spans="1:8" ht="15.75" customHeight="1" x14ac:dyDescent="0.2">
      <c r="A880" s="334"/>
      <c r="B880" s="349"/>
      <c r="C880" s="345" t="s">
        <v>8</v>
      </c>
      <c r="D880" s="346"/>
      <c r="E880" s="346"/>
      <c r="F880" s="346"/>
      <c r="G880" s="346"/>
      <c r="H880" s="347"/>
    </row>
    <row r="881" spans="1:8" ht="15.75" customHeight="1" x14ac:dyDescent="0.2">
      <c r="A881" s="334"/>
      <c r="B881" s="349"/>
      <c r="C881" s="85" t="s">
        <v>182</v>
      </c>
      <c r="D881" s="218" t="s">
        <v>18</v>
      </c>
      <c r="E881" s="218" t="s">
        <v>633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4"/>
      <c r="B882" s="349"/>
      <c r="C882" s="345" t="s">
        <v>9</v>
      </c>
      <c r="D882" s="346"/>
      <c r="E882" s="346"/>
      <c r="F882" s="346"/>
      <c r="G882" s="346"/>
      <c r="H882" s="347"/>
    </row>
    <row r="883" spans="1:8" ht="27" customHeight="1" x14ac:dyDescent="0.2">
      <c r="A883" s="335"/>
      <c r="B883" s="350"/>
      <c r="C883" s="85" t="s">
        <v>132</v>
      </c>
      <c r="D883" s="218" t="s">
        <v>20</v>
      </c>
      <c r="E883" s="218" t="s">
        <v>19</v>
      </c>
      <c r="F883" s="218"/>
      <c r="G883" s="218">
        <v>100</v>
      </c>
      <c r="H883" s="218"/>
    </row>
    <row r="884" spans="1:8" ht="16.5" customHeight="1" x14ac:dyDescent="0.2">
      <c r="A884" s="333" t="s">
        <v>668</v>
      </c>
      <c r="B884" s="348" t="s">
        <v>165</v>
      </c>
      <c r="C884" s="339" t="str">
        <f>'Додаток 1 2025-2027'!B125</f>
        <v>Придбання мотобура</v>
      </c>
      <c r="D884" s="340"/>
      <c r="E884" s="340"/>
      <c r="F884" s="340"/>
      <c r="G884" s="340"/>
      <c r="H884" s="341"/>
    </row>
    <row r="885" spans="1:8" ht="16.5" customHeight="1" x14ac:dyDescent="0.2">
      <c r="A885" s="334"/>
      <c r="B885" s="349"/>
      <c r="C885" s="342" t="s">
        <v>6</v>
      </c>
      <c r="D885" s="343"/>
      <c r="E885" s="343"/>
      <c r="F885" s="343"/>
      <c r="G885" s="343"/>
      <c r="H885" s="344"/>
    </row>
    <row r="886" spans="1:8" ht="16.5" customHeight="1" x14ac:dyDescent="0.2">
      <c r="A886" s="334"/>
      <c r="B886" s="349"/>
      <c r="C886" s="85" t="s">
        <v>664</v>
      </c>
      <c r="D886" s="218" t="s">
        <v>31</v>
      </c>
      <c r="E886" s="218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4"/>
      <c r="B887" s="349"/>
      <c r="C887" s="345" t="s">
        <v>7</v>
      </c>
      <c r="D887" s="346"/>
      <c r="E887" s="346"/>
      <c r="F887" s="346"/>
      <c r="G887" s="346"/>
      <c r="H887" s="347"/>
    </row>
    <row r="888" spans="1:8" ht="16.5" customHeight="1" x14ac:dyDescent="0.2">
      <c r="A888" s="334"/>
      <c r="B888" s="349"/>
      <c r="C888" s="85" t="s">
        <v>665</v>
      </c>
      <c r="D888" s="218" t="s">
        <v>389</v>
      </c>
      <c r="E888" s="218" t="s">
        <v>11</v>
      </c>
      <c r="F888" s="86"/>
      <c r="G888" s="86">
        <v>1</v>
      </c>
      <c r="H888" s="86"/>
    </row>
    <row r="889" spans="1:8" ht="16.5" customHeight="1" x14ac:dyDescent="0.2">
      <c r="A889" s="334"/>
      <c r="B889" s="349"/>
      <c r="C889" s="345" t="s">
        <v>8</v>
      </c>
      <c r="D889" s="346"/>
      <c r="E889" s="346"/>
      <c r="F889" s="346"/>
      <c r="G889" s="346"/>
      <c r="H889" s="347"/>
    </row>
    <row r="890" spans="1:8" ht="16.5" customHeight="1" x14ac:dyDescent="0.2">
      <c r="A890" s="334"/>
      <c r="B890" s="349"/>
      <c r="C890" s="85" t="s">
        <v>666</v>
      </c>
      <c r="D890" s="218" t="s">
        <v>18</v>
      </c>
      <c r="E890" s="218" t="s">
        <v>633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4"/>
      <c r="B891" s="349"/>
      <c r="C891" s="345" t="s">
        <v>9</v>
      </c>
      <c r="D891" s="346"/>
      <c r="E891" s="346"/>
      <c r="F891" s="346"/>
      <c r="G891" s="346"/>
      <c r="H891" s="347"/>
    </row>
    <row r="892" spans="1:8" ht="30" customHeight="1" x14ac:dyDescent="0.2">
      <c r="A892" s="335"/>
      <c r="B892" s="350"/>
      <c r="C892" s="85" t="s">
        <v>132</v>
      </c>
      <c r="D892" s="218" t="s">
        <v>20</v>
      </c>
      <c r="E892" s="218" t="s">
        <v>19</v>
      </c>
      <c r="F892" s="218"/>
      <c r="G892" s="218">
        <v>100</v>
      </c>
      <c r="H892" s="218"/>
    </row>
    <row r="893" spans="1:8" ht="15.75" customHeight="1" x14ac:dyDescent="0.2">
      <c r="A893" s="333" t="s">
        <v>673</v>
      </c>
      <c r="B893" s="348" t="s">
        <v>165</v>
      </c>
      <c r="C893" s="339" t="str">
        <f>'Додаток 1 2025-2027'!B126</f>
        <v>Придбання повітродува</v>
      </c>
      <c r="D893" s="340"/>
      <c r="E893" s="340"/>
      <c r="F893" s="340"/>
      <c r="G893" s="340"/>
      <c r="H893" s="341"/>
    </row>
    <row r="894" spans="1:8" ht="15.75" customHeight="1" x14ac:dyDescent="0.2">
      <c r="A894" s="334"/>
      <c r="B894" s="349"/>
      <c r="C894" s="342" t="s">
        <v>6</v>
      </c>
      <c r="D894" s="343"/>
      <c r="E894" s="343"/>
      <c r="F894" s="343"/>
      <c r="G894" s="343"/>
      <c r="H894" s="344"/>
    </row>
    <row r="895" spans="1:8" ht="15.75" customHeight="1" x14ac:dyDescent="0.2">
      <c r="A895" s="334"/>
      <c r="B895" s="349"/>
      <c r="C895" s="85" t="s">
        <v>669</v>
      </c>
      <c r="D895" s="218" t="s">
        <v>31</v>
      </c>
      <c r="E895" s="218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4"/>
      <c r="B896" s="349"/>
      <c r="C896" s="345" t="s">
        <v>7</v>
      </c>
      <c r="D896" s="346"/>
      <c r="E896" s="346"/>
      <c r="F896" s="346"/>
      <c r="G896" s="346"/>
      <c r="H896" s="347"/>
    </row>
    <row r="897" spans="1:8" ht="15.75" customHeight="1" x14ac:dyDescent="0.2">
      <c r="A897" s="334"/>
      <c r="B897" s="349"/>
      <c r="C897" s="85" t="s">
        <v>670</v>
      </c>
      <c r="D897" s="218" t="s">
        <v>389</v>
      </c>
      <c r="E897" s="218" t="s">
        <v>11</v>
      </c>
      <c r="F897" s="86"/>
      <c r="G897" s="86">
        <v>2</v>
      </c>
      <c r="H897" s="86"/>
    </row>
    <row r="898" spans="1:8" ht="15.75" customHeight="1" x14ac:dyDescent="0.2">
      <c r="A898" s="334"/>
      <c r="B898" s="349"/>
      <c r="C898" s="345" t="s">
        <v>8</v>
      </c>
      <c r="D898" s="346"/>
      <c r="E898" s="346"/>
      <c r="F898" s="346"/>
      <c r="G898" s="346"/>
      <c r="H898" s="347"/>
    </row>
    <row r="899" spans="1:8" ht="15.75" customHeight="1" x14ac:dyDescent="0.2">
      <c r="A899" s="334"/>
      <c r="B899" s="349"/>
      <c r="C899" s="85" t="s">
        <v>671</v>
      </c>
      <c r="D899" s="218" t="s">
        <v>18</v>
      </c>
      <c r="E899" s="218" t="s">
        <v>633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4"/>
      <c r="B900" s="349"/>
      <c r="C900" s="345" t="s">
        <v>9</v>
      </c>
      <c r="D900" s="346"/>
      <c r="E900" s="346"/>
      <c r="F900" s="346"/>
      <c r="G900" s="346"/>
      <c r="H900" s="347"/>
    </row>
    <row r="901" spans="1:8" ht="15" customHeight="1" x14ac:dyDescent="0.2">
      <c r="A901" s="335"/>
      <c r="B901" s="350"/>
      <c r="C901" s="85" t="s">
        <v>132</v>
      </c>
      <c r="D901" s="218" t="s">
        <v>20</v>
      </c>
      <c r="E901" s="218" t="s">
        <v>19</v>
      </c>
      <c r="F901" s="218"/>
      <c r="G901" s="218">
        <v>100</v>
      </c>
      <c r="H901" s="218"/>
    </row>
    <row r="902" spans="1:8" ht="15" customHeight="1" x14ac:dyDescent="0.2">
      <c r="A902" s="333" t="s">
        <v>684</v>
      </c>
      <c r="B902" s="378" t="s">
        <v>161</v>
      </c>
      <c r="C902" s="352" t="str">
        <f>'Додаток 1 2025-2027'!B127</f>
        <v>Утримання території військового сектору</v>
      </c>
      <c r="D902" s="379"/>
      <c r="E902" s="379"/>
      <c r="F902" s="379"/>
      <c r="G902" s="379"/>
      <c r="H902" s="379"/>
    </row>
    <row r="903" spans="1:8" ht="17.25" customHeight="1" x14ac:dyDescent="0.2">
      <c r="A903" s="334"/>
      <c r="B903" s="378"/>
      <c r="C903" s="332" t="s">
        <v>6</v>
      </c>
      <c r="D903" s="332"/>
      <c r="E903" s="332"/>
      <c r="F903" s="332"/>
      <c r="G903" s="332"/>
      <c r="H903" s="332"/>
    </row>
    <row r="904" spans="1:8" ht="16.5" customHeight="1" x14ac:dyDescent="0.2">
      <c r="A904" s="334"/>
      <c r="B904" s="378"/>
      <c r="C904" s="1" t="s">
        <v>718</v>
      </c>
      <c r="D904" s="220" t="s">
        <v>389</v>
      </c>
      <c r="E904" s="220" t="s">
        <v>569</v>
      </c>
      <c r="F904" s="36">
        <f>'Додаток 1 2025-2027'!G127</f>
        <v>0</v>
      </c>
      <c r="G904" s="36">
        <f>'Додаток 1 2025-2027'!H127</f>
        <v>238.75200000000001</v>
      </c>
      <c r="H904" s="36"/>
    </row>
    <row r="905" spans="1:8" ht="15" customHeight="1" x14ac:dyDescent="0.2">
      <c r="A905" s="334"/>
      <c r="B905" s="378"/>
      <c r="C905" s="332" t="s">
        <v>7</v>
      </c>
      <c r="D905" s="332"/>
      <c r="E905" s="332"/>
      <c r="F905" s="332"/>
      <c r="G905" s="332"/>
      <c r="H905" s="332"/>
    </row>
    <row r="906" spans="1:8" ht="17.25" customHeight="1" x14ac:dyDescent="0.2">
      <c r="A906" s="334"/>
      <c r="B906" s="378"/>
      <c r="C906" s="85" t="s">
        <v>674</v>
      </c>
      <c r="D906" s="219" t="s">
        <v>675</v>
      </c>
      <c r="E906" s="219" t="s">
        <v>11</v>
      </c>
      <c r="F906" s="86">
        <v>1</v>
      </c>
      <c r="G906" s="86">
        <v>1</v>
      </c>
      <c r="H906" s="73"/>
    </row>
    <row r="907" spans="1:8" ht="15" customHeight="1" x14ac:dyDescent="0.2">
      <c r="A907" s="334"/>
      <c r="B907" s="378"/>
      <c r="C907" s="342" t="s">
        <v>8</v>
      </c>
      <c r="D907" s="343"/>
      <c r="E907" s="343"/>
      <c r="F907" s="343"/>
      <c r="G907" s="343"/>
      <c r="H907" s="343"/>
    </row>
    <row r="908" spans="1:8" ht="15" customHeight="1" x14ac:dyDescent="0.2">
      <c r="A908" s="334"/>
      <c r="B908" s="378"/>
      <c r="C908" s="1" t="s">
        <v>719</v>
      </c>
      <c r="D908" s="220" t="s">
        <v>18</v>
      </c>
      <c r="E908" s="220" t="s">
        <v>633</v>
      </c>
      <c r="F908" s="71">
        <f>F904/F906</f>
        <v>0</v>
      </c>
      <c r="G908" s="71">
        <f>G904/G906</f>
        <v>238.75200000000001</v>
      </c>
      <c r="H908" s="71"/>
    </row>
    <row r="909" spans="1:8" ht="15" customHeight="1" x14ac:dyDescent="0.2">
      <c r="A909" s="334"/>
      <c r="B909" s="378"/>
      <c r="C909" s="342" t="s">
        <v>9</v>
      </c>
      <c r="D909" s="343"/>
      <c r="E909" s="343"/>
      <c r="F909" s="343"/>
      <c r="G909" s="343"/>
      <c r="H909" s="343"/>
    </row>
    <row r="910" spans="1:8" ht="19.5" customHeight="1" x14ac:dyDescent="0.2">
      <c r="A910" s="335"/>
      <c r="B910" s="378"/>
      <c r="C910" s="66" t="s">
        <v>134</v>
      </c>
      <c r="D910" s="220" t="s">
        <v>20</v>
      </c>
      <c r="E910" s="220" t="s">
        <v>19</v>
      </c>
      <c r="F910" s="220">
        <v>100</v>
      </c>
      <c r="G910" s="220">
        <v>100</v>
      </c>
      <c r="H910" s="220"/>
    </row>
    <row r="911" spans="1:8" ht="16.5" customHeight="1" x14ac:dyDescent="0.2">
      <c r="A911" s="333" t="s">
        <v>689</v>
      </c>
      <c r="B911" s="348" t="s">
        <v>165</v>
      </c>
      <c r="C911" s="339" t="str">
        <f>'Додаток 1 2025-2027'!B128</f>
        <v>Придбання повітродува</v>
      </c>
      <c r="D911" s="340"/>
      <c r="E911" s="340"/>
      <c r="F911" s="340"/>
      <c r="G911" s="340"/>
      <c r="H911" s="341"/>
    </row>
    <row r="912" spans="1:8" ht="15" customHeight="1" x14ac:dyDescent="0.2">
      <c r="A912" s="334"/>
      <c r="B912" s="349"/>
      <c r="C912" s="342" t="s">
        <v>6</v>
      </c>
      <c r="D912" s="343"/>
      <c r="E912" s="343"/>
      <c r="F912" s="343"/>
      <c r="G912" s="343"/>
      <c r="H912" s="344"/>
    </row>
    <row r="913" spans="1:8" ht="16.5" customHeight="1" x14ac:dyDescent="0.2">
      <c r="A913" s="334"/>
      <c r="B913" s="349"/>
      <c r="C913" s="85" t="s">
        <v>669</v>
      </c>
      <c r="D913" s="236" t="s">
        <v>31</v>
      </c>
      <c r="E913" s="236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4"/>
      <c r="B914" s="349"/>
      <c r="C914" s="345" t="s">
        <v>7</v>
      </c>
      <c r="D914" s="346"/>
      <c r="E914" s="346"/>
      <c r="F914" s="346"/>
      <c r="G914" s="346"/>
      <c r="H914" s="347"/>
    </row>
    <row r="915" spans="1:8" ht="17.25" customHeight="1" x14ac:dyDescent="0.2">
      <c r="A915" s="334"/>
      <c r="B915" s="349"/>
      <c r="C915" s="85" t="s">
        <v>670</v>
      </c>
      <c r="D915" s="236" t="s">
        <v>389</v>
      </c>
      <c r="E915" s="236" t="s">
        <v>11</v>
      </c>
      <c r="F915" s="86"/>
      <c r="G915" s="86"/>
      <c r="H915" s="86">
        <v>4</v>
      </c>
    </row>
    <row r="916" spans="1:8" ht="15" customHeight="1" x14ac:dyDescent="0.2">
      <c r="A916" s="334"/>
      <c r="B916" s="349"/>
      <c r="C916" s="345" t="s">
        <v>8</v>
      </c>
      <c r="D916" s="346"/>
      <c r="E916" s="346"/>
      <c r="F916" s="346"/>
      <c r="G916" s="346"/>
      <c r="H916" s="347"/>
    </row>
    <row r="917" spans="1:8" ht="14.25" customHeight="1" x14ac:dyDescent="0.2">
      <c r="A917" s="334"/>
      <c r="B917" s="349"/>
      <c r="C917" s="85" t="s">
        <v>671</v>
      </c>
      <c r="D917" s="236" t="s">
        <v>18</v>
      </c>
      <c r="E917" s="236" t="s">
        <v>633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4"/>
      <c r="B918" s="349"/>
      <c r="C918" s="345" t="s">
        <v>9</v>
      </c>
      <c r="D918" s="346"/>
      <c r="E918" s="346"/>
      <c r="F918" s="346"/>
      <c r="G918" s="346"/>
      <c r="H918" s="347"/>
    </row>
    <row r="919" spans="1:8" ht="29.25" customHeight="1" x14ac:dyDescent="0.2">
      <c r="A919" s="335"/>
      <c r="B919" s="350"/>
      <c r="C919" s="85" t="s">
        <v>132</v>
      </c>
      <c r="D919" s="236" t="s">
        <v>20</v>
      </c>
      <c r="E919" s="236" t="s">
        <v>19</v>
      </c>
      <c r="F919" s="236"/>
      <c r="G919" s="236">
        <v>100</v>
      </c>
      <c r="H919" s="236">
        <v>100</v>
      </c>
    </row>
    <row r="920" spans="1:8" s="128" customFormat="1" ht="29.25" customHeight="1" x14ac:dyDescent="0.2">
      <c r="A920" s="333" t="s">
        <v>720</v>
      </c>
      <c r="B920" s="336" t="s">
        <v>161</v>
      </c>
      <c r="C920" s="409" t="s">
        <v>724</v>
      </c>
      <c r="D920" s="410"/>
      <c r="E920" s="410"/>
      <c r="F920" s="410"/>
      <c r="G920" s="410"/>
      <c r="H920" s="410"/>
    </row>
    <row r="921" spans="1:8" s="128" customFormat="1" ht="15" customHeight="1" x14ac:dyDescent="0.2">
      <c r="A921" s="334"/>
      <c r="B921" s="337"/>
      <c r="C921" s="351" t="s">
        <v>6</v>
      </c>
      <c r="D921" s="351"/>
      <c r="E921" s="351"/>
      <c r="F921" s="351"/>
      <c r="G921" s="351"/>
      <c r="H921" s="351"/>
    </row>
    <row r="922" spans="1:8" s="128" customFormat="1" ht="20.25" customHeight="1" x14ac:dyDescent="0.2">
      <c r="A922" s="334"/>
      <c r="B922" s="337"/>
      <c r="C922" s="85" t="s">
        <v>703</v>
      </c>
      <c r="D922" s="243" t="s">
        <v>10</v>
      </c>
      <c r="E922" s="243" t="s">
        <v>258</v>
      </c>
      <c r="F922" s="10"/>
      <c r="G922" s="10">
        <f>'Додаток 1 2025-2027'!H129</f>
        <v>11533.08</v>
      </c>
      <c r="H922" s="10"/>
    </row>
    <row r="923" spans="1:8" s="128" customFormat="1" ht="15.75" customHeight="1" x14ac:dyDescent="0.2">
      <c r="A923" s="334"/>
      <c r="B923" s="337"/>
      <c r="C923" s="183" t="s">
        <v>494</v>
      </c>
      <c r="D923" s="156" t="s">
        <v>10</v>
      </c>
      <c r="E923" s="156" t="s">
        <v>258</v>
      </c>
      <c r="F923" s="157"/>
      <c r="G923" s="157">
        <f>'Додаток 1 2025-2027'!H130</f>
        <v>971.36400000000003</v>
      </c>
      <c r="H923" s="157"/>
    </row>
    <row r="924" spans="1:8" s="128" customFormat="1" ht="15.75" customHeight="1" x14ac:dyDescent="0.2">
      <c r="A924" s="334"/>
      <c r="B924" s="337"/>
      <c r="C924" s="351" t="s">
        <v>7</v>
      </c>
      <c r="D924" s="351"/>
      <c r="E924" s="351"/>
      <c r="F924" s="351"/>
      <c r="G924" s="351"/>
      <c r="H924" s="351"/>
    </row>
    <row r="925" spans="1:8" s="128" customFormat="1" ht="15.75" customHeight="1" x14ac:dyDescent="0.2">
      <c r="A925" s="334"/>
      <c r="B925" s="337"/>
      <c r="C925" s="85" t="s">
        <v>691</v>
      </c>
      <c r="D925" s="243" t="s">
        <v>10</v>
      </c>
      <c r="E925" s="243" t="s">
        <v>11</v>
      </c>
      <c r="F925" s="246"/>
      <c r="G925" s="86">
        <v>1</v>
      </c>
      <c r="H925" s="73"/>
    </row>
    <row r="926" spans="1:8" s="128" customFormat="1" ht="15.75" customHeight="1" x14ac:dyDescent="0.2">
      <c r="A926" s="334"/>
      <c r="B926" s="337"/>
      <c r="C926" s="85" t="s">
        <v>288</v>
      </c>
      <c r="D926" s="156" t="s">
        <v>10</v>
      </c>
      <c r="E926" s="243" t="s">
        <v>11</v>
      </c>
      <c r="F926" s="246"/>
      <c r="G926" s="86">
        <v>1</v>
      </c>
      <c r="H926" s="73"/>
    </row>
    <row r="927" spans="1:8" s="128" customFormat="1" ht="15.75" customHeight="1" x14ac:dyDescent="0.2">
      <c r="A927" s="334"/>
      <c r="B927" s="337"/>
      <c r="C927" s="351" t="s">
        <v>8</v>
      </c>
      <c r="D927" s="351"/>
      <c r="E927" s="351"/>
      <c r="F927" s="351"/>
      <c r="G927" s="351"/>
      <c r="H927" s="351"/>
    </row>
    <row r="928" spans="1:8" s="128" customFormat="1" ht="29.25" customHeight="1" x14ac:dyDescent="0.2">
      <c r="A928" s="334"/>
      <c r="B928" s="337"/>
      <c r="C928" s="85" t="s">
        <v>704</v>
      </c>
      <c r="D928" s="243" t="s">
        <v>18</v>
      </c>
      <c r="E928" s="243" t="s">
        <v>690</v>
      </c>
      <c r="F928" s="75"/>
      <c r="G928" s="10">
        <f>G922/G925</f>
        <v>11533.08</v>
      </c>
      <c r="H928" s="10"/>
    </row>
    <row r="929" spans="1:8" s="128" customFormat="1" ht="16.5" customHeight="1" x14ac:dyDescent="0.2">
      <c r="A929" s="334"/>
      <c r="B929" s="337"/>
      <c r="C929" s="85" t="s">
        <v>289</v>
      </c>
      <c r="D929" s="243" t="s">
        <v>18</v>
      </c>
      <c r="E929" s="243" t="s">
        <v>690</v>
      </c>
      <c r="F929" s="10"/>
      <c r="G929" s="10">
        <f>G923/G926</f>
        <v>971.36400000000003</v>
      </c>
      <c r="H929" s="10"/>
    </row>
    <row r="930" spans="1:8" s="128" customFormat="1" ht="15" customHeight="1" x14ac:dyDescent="0.2">
      <c r="A930" s="334"/>
      <c r="B930" s="337"/>
      <c r="C930" s="351" t="s">
        <v>9</v>
      </c>
      <c r="D930" s="351"/>
      <c r="E930" s="351"/>
      <c r="F930" s="351"/>
      <c r="G930" s="351"/>
      <c r="H930" s="351"/>
    </row>
    <row r="931" spans="1:8" s="128" customFormat="1" ht="16.5" customHeight="1" x14ac:dyDescent="0.2">
      <c r="A931" s="334"/>
      <c r="B931" s="337"/>
      <c r="C931" s="85" t="s">
        <v>692</v>
      </c>
      <c r="D931" s="243" t="s">
        <v>20</v>
      </c>
      <c r="E931" s="243" t="s">
        <v>19</v>
      </c>
      <c r="F931" s="243"/>
      <c r="G931" s="243">
        <v>100</v>
      </c>
      <c r="H931" s="243"/>
    </row>
    <row r="932" spans="1:8" s="128" customFormat="1" ht="15.75" customHeight="1" x14ac:dyDescent="0.2">
      <c r="A932" s="335"/>
      <c r="B932" s="338"/>
      <c r="C932" s="85" t="s">
        <v>290</v>
      </c>
      <c r="D932" s="243" t="s">
        <v>20</v>
      </c>
      <c r="E932" s="243" t="s">
        <v>19</v>
      </c>
      <c r="F932" s="243"/>
      <c r="G932" s="243">
        <v>100</v>
      </c>
      <c r="H932" s="243"/>
    </row>
    <row r="933" spans="1:8" s="128" customFormat="1" ht="15.75" customHeight="1" x14ac:dyDescent="0.2">
      <c r="A933" s="333" t="s">
        <v>721</v>
      </c>
      <c r="B933" s="336" t="s">
        <v>750</v>
      </c>
      <c r="C933" s="339" t="str">
        <f>'Додаток 1 2025-2027'!B131</f>
        <v>Роботи з розробки технічних умов на підключення електроенергії</v>
      </c>
      <c r="D933" s="340"/>
      <c r="E933" s="340"/>
      <c r="F933" s="340"/>
      <c r="G933" s="340"/>
      <c r="H933" s="341"/>
    </row>
    <row r="934" spans="1:8" s="128" customFormat="1" ht="15.75" customHeight="1" x14ac:dyDescent="0.2">
      <c r="A934" s="334"/>
      <c r="B934" s="337"/>
      <c r="C934" s="342" t="s">
        <v>6</v>
      </c>
      <c r="D934" s="343"/>
      <c r="E934" s="343"/>
      <c r="F934" s="343"/>
      <c r="G934" s="343"/>
      <c r="H934" s="344"/>
    </row>
    <row r="935" spans="1:8" s="128" customFormat="1" ht="15.75" customHeight="1" x14ac:dyDescent="0.2">
      <c r="A935" s="334"/>
      <c r="B935" s="337"/>
      <c r="C935" s="85" t="s">
        <v>753</v>
      </c>
      <c r="D935" s="311" t="s">
        <v>389</v>
      </c>
      <c r="E935" s="310" t="s">
        <v>258</v>
      </c>
      <c r="F935" s="10"/>
      <c r="G935" s="10">
        <f>'Додаток 1 2025-2027'!H131</f>
        <v>51.668999999999997</v>
      </c>
      <c r="H935" s="10"/>
    </row>
    <row r="936" spans="1:8" s="128" customFormat="1" ht="15.75" customHeight="1" x14ac:dyDescent="0.2">
      <c r="A936" s="334"/>
      <c r="B936" s="337"/>
      <c r="C936" s="345" t="s">
        <v>7</v>
      </c>
      <c r="D936" s="346"/>
      <c r="E936" s="346"/>
      <c r="F936" s="346"/>
      <c r="G936" s="346"/>
      <c r="H936" s="347"/>
    </row>
    <row r="937" spans="1:8" s="128" customFormat="1" ht="15.75" customHeight="1" x14ac:dyDescent="0.2">
      <c r="A937" s="334"/>
      <c r="B937" s="337"/>
      <c r="C937" s="85" t="s">
        <v>755</v>
      </c>
      <c r="D937" s="310" t="s">
        <v>389</v>
      </c>
      <c r="E937" s="310" t="s">
        <v>11</v>
      </c>
      <c r="F937" s="86"/>
      <c r="G937" s="86">
        <v>1</v>
      </c>
      <c r="H937" s="86"/>
    </row>
    <row r="938" spans="1:8" s="128" customFormat="1" ht="15.75" customHeight="1" x14ac:dyDescent="0.2">
      <c r="A938" s="334"/>
      <c r="B938" s="337"/>
      <c r="C938" s="345" t="s">
        <v>8</v>
      </c>
      <c r="D938" s="346"/>
      <c r="E938" s="346"/>
      <c r="F938" s="346"/>
      <c r="G938" s="346"/>
      <c r="H938" s="347"/>
    </row>
    <row r="939" spans="1:8" s="128" customFormat="1" ht="15.75" customHeight="1" x14ac:dyDescent="0.2">
      <c r="A939" s="334"/>
      <c r="B939" s="337"/>
      <c r="C939" s="85" t="s">
        <v>756</v>
      </c>
      <c r="D939" s="310" t="s">
        <v>18</v>
      </c>
      <c r="E939" s="310" t="s">
        <v>257</v>
      </c>
      <c r="F939" s="10"/>
      <c r="G939" s="10">
        <f t="shared" ref="G939" si="37">G935/G937</f>
        <v>51.668999999999997</v>
      </c>
      <c r="H939" s="10"/>
    </row>
    <row r="940" spans="1:8" s="128" customFormat="1" ht="15.75" customHeight="1" x14ac:dyDescent="0.2">
      <c r="A940" s="334"/>
      <c r="B940" s="337"/>
      <c r="C940" s="345" t="s">
        <v>9</v>
      </c>
      <c r="D940" s="346"/>
      <c r="E940" s="346"/>
      <c r="F940" s="346"/>
      <c r="G940" s="346"/>
      <c r="H940" s="347"/>
    </row>
    <row r="941" spans="1:8" s="128" customFormat="1" ht="20.25" customHeight="1" x14ac:dyDescent="0.2">
      <c r="A941" s="335"/>
      <c r="B941" s="338"/>
      <c r="C941" s="85" t="s">
        <v>757</v>
      </c>
      <c r="D941" s="310" t="s">
        <v>20</v>
      </c>
      <c r="E941" s="310" t="s">
        <v>19</v>
      </c>
      <c r="F941" s="310"/>
      <c r="G941" s="310">
        <v>100</v>
      </c>
      <c r="H941" s="310"/>
    </row>
    <row r="942" spans="1:8" s="128" customFormat="1" ht="19.5" customHeight="1" x14ac:dyDescent="0.2">
      <c r="A942" s="333" t="s">
        <v>751</v>
      </c>
      <c r="B942" s="336" t="s">
        <v>750</v>
      </c>
      <c r="C942" s="339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40"/>
      <c r="E942" s="340"/>
      <c r="F942" s="340"/>
      <c r="G942" s="340"/>
      <c r="H942" s="341"/>
    </row>
    <row r="943" spans="1:8" s="128" customFormat="1" ht="15.75" customHeight="1" x14ac:dyDescent="0.2">
      <c r="A943" s="334"/>
      <c r="B943" s="337"/>
      <c r="C943" s="342" t="s">
        <v>6</v>
      </c>
      <c r="D943" s="343"/>
      <c r="E943" s="343"/>
      <c r="F943" s="343"/>
      <c r="G943" s="343"/>
      <c r="H943" s="344"/>
    </row>
    <row r="944" spans="1:8" s="128" customFormat="1" ht="15.75" customHeight="1" x14ac:dyDescent="0.2">
      <c r="A944" s="334"/>
      <c r="B944" s="337"/>
      <c r="C944" s="85" t="s">
        <v>754</v>
      </c>
      <c r="D944" s="311" t="s">
        <v>252</v>
      </c>
      <c r="E944" s="310" t="s">
        <v>258</v>
      </c>
      <c r="F944" s="10"/>
      <c r="G944" s="10">
        <f>'Додаток 1 2025-2027'!H132</f>
        <v>5.694</v>
      </c>
      <c r="H944" s="10"/>
    </row>
    <row r="945" spans="1:8" s="128" customFormat="1" ht="15.75" customHeight="1" x14ac:dyDescent="0.2">
      <c r="A945" s="334"/>
      <c r="B945" s="337"/>
      <c r="C945" s="345" t="s">
        <v>7</v>
      </c>
      <c r="D945" s="346"/>
      <c r="E945" s="346"/>
      <c r="F945" s="346"/>
      <c r="G945" s="346"/>
      <c r="H945" s="347"/>
    </row>
    <row r="946" spans="1:8" s="128" customFormat="1" ht="15.75" customHeight="1" x14ac:dyDescent="0.2">
      <c r="A946" s="334"/>
      <c r="B946" s="337"/>
      <c r="C946" s="85" t="s">
        <v>755</v>
      </c>
      <c r="D946" s="310" t="s">
        <v>389</v>
      </c>
      <c r="E946" s="310" t="s">
        <v>11</v>
      </c>
      <c r="F946" s="86"/>
      <c r="G946" s="86">
        <v>1</v>
      </c>
      <c r="H946" s="86"/>
    </row>
    <row r="947" spans="1:8" s="128" customFormat="1" ht="15.75" customHeight="1" x14ac:dyDescent="0.2">
      <c r="A947" s="334"/>
      <c r="B947" s="337"/>
      <c r="C947" s="345" t="s">
        <v>8</v>
      </c>
      <c r="D947" s="346"/>
      <c r="E947" s="346"/>
      <c r="F947" s="346"/>
      <c r="G947" s="346"/>
      <c r="H947" s="347"/>
    </row>
    <row r="948" spans="1:8" s="128" customFormat="1" ht="30.75" customHeight="1" x14ac:dyDescent="0.2">
      <c r="A948" s="334"/>
      <c r="B948" s="337"/>
      <c r="C948" s="85" t="s">
        <v>758</v>
      </c>
      <c r="D948" s="310" t="s">
        <v>18</v>
      </c>
      <c r="E948" s="310" t="s">
        <v>633</v>
      </c>
      <c r="F948" s="10"/>
      <c r="G948" s="10">
        <f>G944/G946</f>
        <v>5.694</v>
      </c>
      <c r="H948" s="10"/>
    </row>
    <row r="949" spans="1:8" s="128" customFormat="1" ht="15.75" customHeight="1" x14ac:dyDescent="0.2">
      <c r="A949" s="334"/>
      <c r="B949" s="337"/>
      <c r="C949" s="345" t="s">
        <v>9</v>
      </c>
      <c r="D949" s="346"/>
      <c r="E949" s="346"/>
      <c r="F949" s="346"/>
      <c r="G949" s="346"/>
      <c r="H949" s="347"/>
    </row>
    <row r="950" spans="1:8" s="128" customFormat="1" ht="20.25" customHeight="1" x14ac:dyDescent="0.2">
      <c r="A950" s="335"/>
      <c r="B950" s="338"/>
      <c r="C950" s="85" t="s">
        <v>760</v>
      </c>
      <c r="D950" s="310" t="s">
        <v>20</v>
      </c>
      <c r="E950" s="310" t="s">
        <v>19</v>
      </c>
      <c r="F950" s="310"/>
      <c r="G950" s="310">
        <v>100</v>
      </c>
      <c r="H950" s="310"/>
    </row>
    <row r="951" spans="1:8" s="128" customFormat="1" ht="15.75" customHeight="1" x14ac:dyDescent="0.2">
      <c r="A951" s="333" t="s">
        <v>752</v>
      </c>
      <c r="B951" s="348" t="s">
        <v>530</v>
      </c>
      <c r="C951" s="339" t="str">
        <f>'Додаток 1 2025-2027'!B133</f>
        <v xml:space="preserve">Придбання комп'ютера у зборі </v>
      </c>
      <c r="D951" s="340"/>
      <c r="E951" s="340"/>
      <c r="F951" s="340"/>
      <c r="G951" s="340"/>
      <c r="H951" s="341"/>
    </row>
    <row r="952" spans="1:8" s="128" customFormat="1" ht="15.75" customHeight="1" x14ac:dyDescent="0.2">
      <c r="A952" s="334"/>
      <c r="B952" s="349"/>
      <c r="C952" s="342" t="s">
        <v>6</v>
      </c>
      <c r="D952" s="343"/>
      <c r="E952" s="343"/>
      <c r="F952" s="343"/>
      <c r="G952" s="343"/>
      <c r="H952" s="344"/>
    </row>
    <row r="953" spans="1:8" s="128" customFormat="1" ht="15.75" customHeight="1" x14ac:dyDescent="0.2">
      <c r="A953" s="334"/>
      <c r="B953" s="349"/>
      <c r="C953" s="85" t="s">
        <v>532</v>
      </c>
      <c r="D953" s="268" t="s">
        <v>31</v>
      </c>
      <c r="E953" s="268" t="s">
        <v>258</v>
      </c>
      <c r="F953" s="10"/>
      <c r="G953" s="10">
        <f>'Додаток 1 2025-2027'!H133</f>
        <v>49.999000000000002</v>
      </c>
      <c r="H953" s="10"/>
    </row>
    <row r="954" spans="1:8" s="128" customFormat="1" ht="15.75" customHeight="1" x14ac:dyDescent="0.2">
      <c r="A954" s="334"/>
      <c r="B954" s="349"/>
      <c r="C954" s="345" t="s">
        <v>7</v>
      </c>
      <c r="D954" s="346"/>
      <c r="E954" s="346"/>
      <c r="F954" s="346"/>
      <c r="G954" s="346"/>
      <c r="H954" s="347"/>
    </row>
    <row r="955" spans="1:8" s="128" customFormat="1" ht="15.75" customHeight="1" x14ac:dyDescent="0.2">
      <c r="A955" s="334"/>
      <c r="B955" s="349"/>
      <c r="C955" s="85" t="s">
        <v>533</v>
      </c>
      <c r="D955" s="268" t="s">
        <v>389</v>
      </c>
      <c r="E955" s="268" t="s">
        <v>11</v>
      </c>
      <c r="F955" s="86"/>
      <c r="G955" s="86">
        <v>1</v>
      </c>
      <c r="H955" s="86"/>
    </row>
    <row r="956" spans="1:8" s="128" customFormat="1" ht="15.75" customHeight="1" x14ac:dyDescent="0.2">
      <c r="A956" s="334"/>
      <c r="B956" s="349"/>
      <c r="C956" s="345" t="s">
        <v>8</v>
      </c>
      <c r="D956" s="346"/>
      <c r="E956" s="346"/>
      <c r="F956" s="346"/>
      <c r="G956" s="346"/>
      <c r="H956" s="347"/>
    </row>
    <row r="957" spans="1:8" s="128" customFormat="1" ht="15.75" customHeight="1" x14ac:dyDescent="0.2">
      <c r="A957" s="334"/>
      <c r="B957" s="349"/>
      <c r="C957" s="85" t="s">
        <v>534</v>
      </c>
      <c r="D957" s="268" t="s">
        <v>18</v>
      </c>
      <c r="E957" s="268" t="s">
        <v>257</v>
      </c>
      <c r="F957" s="10"/>
      <c r="G957" s="10">
        <f t="shared" ref="G957" si="38">G953/G955</f>
        <v>49.999000000000002</v>
      </c>
      <c r="H957" s="10"/>
    </row>
    <row r="958" spans="1:8" s="128" customFormat="1" ht="15.75" customHeight="1" x14ac:dyDescent="0.2">
      <c r="A958" s="334"/>
      <c r="B958" s="349"/>
      <c r="C958" s="345" t="s">
        <v>9</v>
      </c>
      <c r="D958" s="346"/>
      <c r="E958" s="346"/>
      <c r="F958" s="346"/>
      <c r="G958" s="346"/>
      <c r="H958" s="347"/>
    </row>
    <row r="959" spans="1:8" s="128" customFormat="1" ht="31.5" customHeight="1" x14ac:dyDescent="0.2">
      <c r="A959" s="335"/>
      <c r="B959" s="350"/>
      <c r="C959" s="85" t="s">
        <v>650</v>
      </c>
      <c r="D959" s="268" t="s">
        <v>20</v>
      </c>
      <c r="E959" s="268" t="s">
        <v>19</v>
      </c>
      <c r="F959" s="268"/>
      <c r="G959" s="268">
        <v>100</v>
      </c>
      <c r="H959" s="268"/>
    </row>
    <row r="960" spans="1:8" s="128" customFormat="1" ht="15.75" customHeight="1" x14ac:dyDescent="0.2">
      <c r="A960" s="333" t="s">
        <v>773</v>
      </c>
      <c r="B960" s="348" t="s">
        <v>530</v>
      </c>
      <c r="C960" s="339" t="str">
        <f>'Додаток 1 2025-2027'!B134</f>
        <v>Придбання багатофункціонального пристрою</v>
      </c>
      <c r="D960" s="340"/>
      <c r="E960" s="340"/>
      <c r="F960" s="340"/>
      <c r="G960" s="340"/>
      <c r="H960" s="341"/>
    </row>
    <row r="961" spans="1:8" s="128" customFormat="1" ht="15.75" customHeight="1" x14ac:dyDescent="0.2">
      <c r="A961" s="334"/>
      <c r="B961" s="349"/>
      <c r="C961" s="342" t="s">
        <v>6</v>
      </c>
      <c r="D961" s="343"/>
      <c r="E961" s="343"/>
      <c r="F961" s="343"/>
      <c r="G961" s="343"/>
      <c r="H961" s="344"/>
    </row>
    <row r="962" spans="1:8" s="128" customFormat="1" ht="15.75" customHeight="1" x14ac:dyDescent="0.2">
      <c r="A962" s="334"/>
      <c r="B962" s="349"/>
      <c r="C962" s="85" t="s">
        <v>527</v>
      </c>
      <c r="D962" s="268" t="s">
        <v>31</v>
      </c>
      <c r="E962" s="268" t="s">
        <v>258</v>
      </c>
      <c r="F962" s="10"/>
      <c r="G962" s="10">
        <f>'Додаток 1 2025-2027'!H134</f>
        <v>48</v>
      </c>
      <c r="H962" s="10"/>
    </row>
    <row r="963" spans="1:8" s="128" customFormat="1" ht="15.75" customHeight="1" x14ac:dyDescent="0.2">
      <c r="A963" s="334"/>
      <c r="B963" s="349"/>
      <c r="C963" s="345" t="s">
        <v>7</v>
      </c>
      <c r="D963" s="346"/>
      <c r="E963" s="346"/>
      <c r="F963" s="346"/>
      <c r="G963" s="346"/>
      <c r="H963" s="347"/>
    </row>
    <row r="964" spans="1:8" s="128" customFormat="1" ht="15.75" customHeight="1" x14ac:dyDescent="0.2">
      <c r="A964" s="334"/>
      <c r="B964" s="349"/>
      <c r="C964" s="85" t="s">
        <v>528</v>
      </c>
      <c r="D964" s="268" t="s">
        <v>389</v>
      </c>
      <c r="E964" s="268" t="s">
        <v>11</v>
      </c>
      <c r="F964" s="86"/>
      <c r="G964" s="86">
        <v>2</v>
      </c>
      <c r="H964" s="86"/>
    </row>
    <row r="965" spans="1:8" s="128" customFormat="1" ht="15.75" customHeight="1" x14ac:dyDescent="0.2">
      <c r="A965" s="334"/>
      <c r="B965" s="349"/>
      <c r="C965" s="345" t="s">
        <v>8</v>
      </c>
      <c r="D965" s="346"/>
      <c r="E965" s="346"/>
      <c r="F965" s="346"/>
      <c r="G965" s="346"/>
      <c r="H965" s="347"/>
    </row>
    <row r="966" spans="1:8" s="128" customFormat="1" ht="15.75" customHeight="1" x14ac:dyDescent="0.2">
      <c r="A966" s="334"/>
      <c r="B966" s="349"/>
      <c r="C966" s="85" t="s">
        <v>529</v>
      </c>
      <c r="D966" s="268" t="s">
        <v>18</v>
      </c>
      <c r="E966" s="268" t="s">
        <v>633</v>
      </c>
      <c r="F966" s="10"/>
      <c r="G966" s="10">
        <f>G962/G964</f>
        <v>24</v>
      </c>
      <c r="H966" s="10"/>
    </row>
    <row r="967" spans="1:8" s="128" customFormat="1" ht="15.75" customHeight="1" x14ac:dyDescent="0.2">
      <c r="A967" s="334"/>
      <c r="B967" s="349"/>
      <c r="C967" s="345" t="s">
        <v>9</v>
      </c>
      <c r="D967" s="346"/>
      <c r="E967" s="346"/>
      <c r="F967" s="346"/>
      <c r="G967" s="346"/>
      <c r="H967" s="347"/>
    </row>
    <row r="968" spans="1:8" s="128" customFormat="1" ht="30" customHeight="1" x14ac:dyDescent="0.2">
      <c r="A968" s="335"/>
      <c r="B968" s="350"/>
      <c r="C968" s="85" t="s">
        <v>650</v>
      </c>
      <c r="D968" s="268" t="s">
        <v>20</v>
      </c>
      <c r="E968" s="268" t="s">
        <v>19</v>
      </c>
      <c r="F968" s="268"/>
      <c r="G968" s="268">
        <v>100</v>
      </c>
      <c r="H968" s="268"/>
    </row>
    <row r="969" spans="1:8" ht="15" customHeight="1" x14ac:dyDescent="0.2">
      <c r="A969" s="380" t="s">
        <v>30</v>
      </c>
      <c r="B969" s="380"/>
      <c r="C969" s="380"/>
      <c r="D969" s="380"/>
      <c r="E969" s="380"/>
      <c r="F969" s="103">
        <v>2025</v>
      </c>
      <c r="G969" s="103">
        <v>2026</v>
      </c>
      <c r="H969" s="103">
        <v>2027</v>
      </c>
    </row>
    <row r="970" spans="1:8" ht="15" customHeight="1" x14ac:dyDescent="0.2">
      <c r="A970" s="380"/>
      <c r="B970" s="380"/>
      <c r="C970" s="380"/>
      <c r="D970" s="380"/>
      <c r="E970" s="380"/>
      <c r="F970" s="104">
        <f>F973+F982+F991+F1000+F1009+F1018+F1027</f>
        <v>12753.475000000004</v>
      </c>
      <c r="G970" s="104">
        <f t="shared" ref="G970:H970" si="39">G973+G982+G991+G1000+G1009+G1018+G1027</f>
        <v>14586.046</v>
      </c>
      <c r="H970" s="104">
        <f t="shared" si="39"/>
        <v>13805.542000000001</v>
      </c>
    </row>
    <row r="971" spans="1:8" ht="15" customHeight="1" x14ac:dyDescent="0.2">
      <c r="A971" s="329" t="s">
        <v>117</v>
      </c>
      <c r="B971" s="330" t="s">
        <v>166</v>
      </c>
      <c r="C971" s="379" t="str">
        <f>'Додаток 1 2025-2027'!B138</f>
        <v xml:space="preserve">Поточне утримання мереж зовнішнього освітлення </v>
      </c>
      <c r="D971" s="379"/>
      <c r="E971" s="379"/>
      <c r="F971" s="379"/>
      <c r="G971" s="379"/>
      <c r="H971" s="379"/>
    </row>
    <row r="972" spans="1:8" ht="15" customHeight="1" x14ac:dyDescent="0.2">
      <c r="A972" s="357"/>
      <c r="B972" s="330"/>
      <c r="C972" s="403" t="s">
        <v>6</v>
      </c>
      <c r="D972" s="403"/>
      <c r="E972" s="403"/>
      <c r="F972" s="403"/>
      <c r="G972" s="403"/>
      <c r="H972" s="403"/>
    </row>
    <row r="973" spans="1:8" ht="15" customHeight="1" x14ac:dyDescent="0.2">
      <c r="A973" s="357"/>
      <c r="B973" s="330"/>
      <c r="C973" s="1" t="s">
        <v>375</v>
      </c>
      <c r="D973" s="173" t="s">
        <v>10</v>
      </c>
      <c r="E973" s="173" t="s">
        <v>569</v>
      </c>
      <c r="F973" s="36">
        <f>'Додаток 1 2025-2027'!G138</f>
        <v>2800.6329999999998</v>
      </c>
      <c r="G973" s="36">
        <f>'Додаток 1 2025-2027'!H138</f>
        <v>4049.018</v>
      </c>
      <c r="H973" s="36">
        <f>'Додаток 1 2025-2027'!I138</f>
        <v>3268.5140000000001</v>
      </c>
    </row>
    <row r="974" spans="1:8" ht="15" customHeight="1" x14ac:dyDescent="0.2">
      <c r="A974" s="357"/>
      <c r="B974" s="330"/>
      <c r="C974" s="403" t="s">
        <v>7</v>
      </c>
      <c r="D974" s="403"/>
      <c r="E974" s="403"/>
      <c r="F974" s="403"/>
      <c r="G974" s="403"/>
      <c r="H974" s="403"/>
    </row>
    <row r="975" spans="1:8" ht="21" customHeight="1" x14ac:dyDescent="0.2">
      <c r="A975" s="357"/>
      <c r="B975" s="330"/>
      <c r="C975" s="1" t="s">
        <v>233</v>
      </c>
      <c r="D975" s="169" t="s">
        <v>119</v>
      </c>
      <c r="E975" s="169" t="s">
        <v>122</v>
      </c>
      <c r="F975" s="73">
        <v>78.150899999999993</v>
      </c>
      <c r="G975" s="73">
        <v>78.150899999999993</v>
      </c>
      <c r="H975" s="73">
        <v>79.150899999999993</v>
      </c>
    </row>
    <row r="976" spans="1:8" ht="15" customHeight="1" x14ac:dyDescent="0.2">
      <c r="A976" s="357"/>
      <c r="B976" s="330"/>
      <c r="C976" s="403" t="s">
        <v>8</v>
      </c>
      <c r="D976" s="403"/>
      <c r="E976" s="403"/>
      <c r="F976" s="403"/>
      <c r="G976" s="403"/>
      <c r="H976" s="403"/>
    </row>
    <row r="977" spans="1:8" ht="15" customHeight="1" x14ac:dyDescent="0.25">
      <c r="A977" s="357"/>
      <c r="B977" s="330"/>
      <c r="C977" s="1" t="s">
        <v>570</v>
      </c>
      <c r="D977" s="20" t="s">
        <v>18</v>
      </c>
      <c r="E977" s="173" t="s">
        <v>255</v>
      </c>
      <c r="F977" s="71">
        <f>F973/F975</f>
        <v>35.83622197569062</v>
      </c>
      <c r="G977" s="71">
        <f t="shared" ref="G977:H977" si="40">G973/G975</f>
        <v>51.810254264506234</v>
      </c>
      <c r="H977" s="71">
        <f t="shared" si="40"/>
        <v>41.294716800440682</v>
      </c>
    </row>
    <row r="978" spans="1:8" ht="15" customHeight="1" x14ac:dyDescent="0.2">
      <c r="A978" s="357"/>
      <c r="B978" s="330"/>
      <c r="C978" s="403" t="s">
        <v>9</v>
      </c>
      <c r="D978" s="403"/>
      <c r="E978" s="403"/>
      <c r="F978" s="403"/>
      <c r="G978" s="403"/>
      <c r="H978" s="403"/>
    </row>
    <row r="979" spans="1:8" ht="15" customHeight="1" x14ac:dyDescent="0.2">
      <c r="A979" s="357"/>
      <c r="B979" s="330"/>
      <c r="C979" s="1" t="s">
        <v>232</v>
      </c>
      <c r="D979" s="173" t="s">
        <v>20</v>
      </c>
      <c r="E979" s="173" t="s">
        <v>19</v>
      </c>
      <c r="F979" s="173">
        <v>100</v>
      </c>
      <c r="G979" s="173">
        <v>100</v>
      </c>
      <c r="H979" s="173">
        <v>100</v>
      </c>
    </row>
    <row r="980" spans="1:8" ht="15" customHeight="1" x14ac:dyDescent="0.2">
      <c r="A980" s="383" t="s">
        <v>118</v>
      </c>
      <c r="B980" s="330" t="s">
        <v>40</v>
      </c>
      <c r="C980" s="352" t="str">
        <f>'Додаток 1 2025-2027'!B139</f>
        <v xml:space="preserve">Оплата зовнішнього освітлення </v>
      </c>
      <c r="D980" s="352"/>
      <c r="E980" s="352"/>
      <c r="F980" s="352"/>
      <c r="G980" s="352"/>
      <c r="H980" s="352"/>
    </row>
    <row r="981" spans="1:8" ht="15" customHeight="1" x14ac:dyDescent="0.2">
      <c r="A981" s="357"/>
      <c r="B981" s="330"/>
      <c r="C981" s="403" t="s">
        <v>6</v>
      </c>
      <c r="D981" s="403"/>
      <c r="E981" s="403"/>
      <c r="F981" s="403"/>
      <c r="G981" s="403"/>
      <c r="H981" s="403"/>
    </row>
    <row r="982" spans="1:8" ht="15" customHeight="1" x14ac:dyDescent="0.2">
      <c r="A982" s="357"/>
      <c r="B982" s="330"/>
      <c r="C982" s="66" t="s">
        <v>376</v>
      </c>
      <c r="D982" s="170" t="s">
        <v>10</v>
      </c>
      <c r="E982" s="170" t="s">
        <v>569</v>
      </c>
      <c r="F982" s="7">
        <f>'Додаток 1 2025-2027'!G139</f>
        <v>9838.4920000000002</v>
      </c>
      <c r="G982" s="7">
        <f>'Додаток 1 2025-2027'!H139</f>
        <v>10537.028</v>
      </c>
      <c r="H982" s="7">
        <f>'Додаток 1 2025-2027'!I139</f>
        <v>10537.028</v>
      </c>
    </row>
    <row r="983" spans="1:8" ht="15" customHeight="1" x14ac:dyDescent="0.2">
      <c r="A983" s="357"/>
      <c r="B983" s="330"/>
      <c r="C983" s="407" t="s">
        <v>7</v>
      </c>
      <c r="D983" s="407"/>
      <c r="E983" s="407"/>
      <c r="F983" s="407"/>
      <c r="G983" s="407"/>
      <c r="H983" s="407"/>
    </row>
    <row r="984" spans="1:8" ht="15" customHeight="1" x14ac:dyDescent="0.2">
      <c r="A984" s="357"/>
      <c r="B984" s="330"/>
      <c r="C984" s="66" t="s">
        <v>36</v>
      </c>
      <c r="D984" s="170" t="s">
        <v>389</v>
      </c>
      <c r="E984" s="170" t="s">
        <v>38</v>
      </c>
      <c r="F984" s="70">
        <v>830.55899999999997</v>
      </c>
      <c r="G984" s="70">
        <v>830.55899999999997</v>
      </c>
      <c r="H984" s="70">
        <v>830.55899999999997</v>
      </c>
    </row>
    <row r="985" spans="1:8" ht="15" customHeight="1" x14ac:dyDescent="0.2">
      <c r="A985" s="357"/>
      <c r="B985" s="330"/>
      <c r="C985" s="407" t="s">
        <v>8</v>
      </c>
      <c r="D985" s="407"/>
      <c r="E985" s="407"/>
      <c r="F985" s="407"/>
      <c r="G985" s="407"/>
      <c r="H985" s="407"/>
    </row>
    <row r="986" spans="1:8" ht="15" customHeight="1" x14ac:dyDescent="0.2">
      <c r="A986" s="357"/>
      <c r="B986" s="330"/>
      <c r="C986" s="66" t="s">
        <v>37</v>
      </c>
      <c r="D986" s="170" t="s">
        <v>18</v>
      </c>
      <c r="E986" s="170" t="s">
        <v>278</v>
      </c>
      <c r="F986" s="70">
        <f>F982/F984</f>
        <v>11.84562686094546</v>
      </c>
      <c r="G986" s="70">
        <f t="shared" ref="G986:H986" si="41">G982/G984</f>
        <v>12.686670061970313</v>
      </c>
      <c r="H986" s="70">
        <f t="shared" si="41"/>
        <v>12.686670061970313</v>
      </c>
    </row>
    <row r="987" spans="1:8" ht="15" customHeight="1" x14ac:dyDescent="0.2">
      <c r="A987" s="357"/>
      <c r="B987" s="330"/>
      <c r="C987" s="407" t="s">
        <v>9</v>
      </c>
      <c r="D987" s="407"/>
      <c r="E987" s="407"/>
      <c r="F987" s="407"/>
      <c r="G987" s="407"/>
      <c r="H987" s="407"/>
    </row>
    <row r="988" spans="1:8" ht="15" customHeight="1" x14ac:dyDescent="0.2">
      <c r="A988" s="357"/>
      <c r="B988" s="330"/>
      <c r="C988" s="66" t="s">
        <v>39</v>
      </c>
      <c r="D988" s="170" t="s">
        <v>20</v>
      </c>
      <c r="E988" s="170" t="s">
        <v>19</v>
      </c>
      <c r="F988" s="170">
        <v>100</v>
      </c>
      <c r="G988" s="170">
        <v>100</v>
      </c>
      <c r="H988" s="170">
        <v>100</v>
      </c>
    </row>
    <row r="989" spans="1:8" ht="20.25" customHeight="1" x14ac:dyDescent="0.2">
      <c r="A989" s="383" t="s">
        <v>463</v>
      </c>
      <c r="B989" s="330" t="s">
        <v>40</v>
      </c>
      <c r="C989" s="352" t="str">
        <f>'Додаток 1 2025-2027'!B140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89" s="352"/>
      <c r="E989" s="352"/>
      <c r="F989" s="352"/>
      <c r="G989" s="352"/>
      <c r="H989" s="352"/>
    </row>
    <row r="990" spans="1:8" ht="15" customHeight="1" x14ac:dyDescent="0.2">
      <c r="A990" s="357"/>
      <c r="B990" s="330"/>
      <c r="C990" s="403" t="s">
        <v>6</v>
      </c>
      <c r="D990" s="403"/>
      <c r="E990" s="403"/>
      <c r="F990" s="403"/>
      <c r="G990" s="403"/>
      <c r="H990" s="403"/>
    </row>
    <row r="991" spans="1:8" ht="17.45" customHeight="1" x14ac:dyDescent="0.2">
      <c r="A991" s="357"/>
      <c r="B991" s="330"/>
      <c r="C991" s="85" t="s">
        <v>480</v>
      </c>
      <c r="D991" s="169" t="s">
        <v>31</v>
      </c>
      <c r="E991" s="170" t="s">
        <v>277</v>
      </c>
      <c r="F991" s="7">
        <f>'Додаток 1 2025-2027'!G140</f>
        <v>22.87</v>
      </c>
      <c r="G991" s="7"/>
      <c r="H991" s="7"/>
    </row>
    <row r="992" spans="1:8" ht="15" customHeight="1" x14ac:dyDescent="0.2">
      <c r="A992" s="357"/>
      <c r="B992" s="330"/>
      <c r="C992" s="407" t="s">
        <v>7</v>
      </c>
      <c r="D992" s="407"/>
      <c r="E992" s="407"/>
      <c r="F992" s="407"/>
      <c r="G992" s="407"/>
      <c r="H992" s="407"/>
    </row>
    <row r="993" spans="1:8" ht="15" customHeight="1" x14ac:dyDescent="0.2">
      <c r="A993" s="357"/>
      <c r="B993" s="330"/>
      <c r="C993" s="85" t="s">
        <v>484</v>
      </c>
      <c r="D993" s="169" t="s">
        <v>10</v>
      </c>
      <c r="E993" s="170" t="s">
        <v>468</v>
      </c>
      <c r="F993" s="57">
        <v>1</v>
      </c>
      <c r="G993" s="70"/>
      <c r="H993" s="70"/>
    </row>
    <row r="994" spans="1:8" ht="15" customHeight="1" x14ac:dyDescent="0.2">
      <c r="A994" s="357"/>
      <c r="B994" s="330"/>
      <c r="C994" s="407" t="s">
        <v>8</v>
      </c>
      <c r="D994" s="407"/>
      <c r="E994" s="407"/>
      <c r="F994" s="407"/>
      <c r="G994" s="407"/>
      <c r="H994" s="407"/>
    </row>
    <row r="995" spans="1:8" ht="15" customHeight="1" x14ac:dyDescent="0.2">
      <c r="A995" s="357"/>
      <c r="B995" s="330"/>
      <c r="C995" s="85" t="s">
        <v>470</v>
      </c>
      <c r="D995" s="170" t="s">
        <v>18</v>
      </c>
      <c r="E995" s="170" t="s">
        <v>469</v>
      </c>
      <c r="F995" s="70">
        <f>F991/F993</f>
        <v>22.87</v>
      </c>
      <c r="G995" s="70"/>
      <c r="H995" s="70"/>
    </row>
    <row r="996" spans="1:8" ht="15" customHeight="1" x14ac:dyDescent="0.2">
      <c r="A996" s="357"/>
      <c r="B996" s="330"/>
      <c r="C996" s="407" t="s">
        <v>9</v>
      </c>
      <c r="D996" s="407"/>
      <c r="E996" s="407"/>
      <c r="F996" s="407"/>
      <c r="G996" s="407"/>
      <c r="H996" s="407"/>
    </row>
    <row r="997" spans="1:8" ht="15" customHeight="1" x14ac:dyDescent="0.2">
      <c r="A997" s="357"/>
      <c r="B997" s="330"/>
      <c r="C997" s="85" t="s">
        <v>483</v>
      </c>
      <c r="D997" s="170" t="s">
        <v>20</v>
      </c>
      <c r="E997" s="170" t="s">
        <v>19</v>
      </c>
      <c r="F997" s="170">
        <v>100</v>
      </c>
      <c r="G997" s="170"/>
      <c r="H997" s="170"/>
    </row>
    <row r="998" spans="1:8" ht="31.5" customHeight="1" x14ac:dyDescent="0.2">
      <c r="A998" s="383" t="s">
        <v>471</v>
      </c>
      <c r="B998" s="330" t="s">
        <v>40</v>
      </c>
      <c r="C998" s="352" t="str">
        <f>'Додаток 1 2025-2027'!B141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98" s="352"/>
      <c r="E998" s="352"/>
      <c r="F998" s="352"/>
      <c r="G998" s="352"/>
      <c r="H998" s="352"/>
    </row>
    <row r="999" spans="1:8" ht="15" customHeight="1" x14ac:dyDescent="0.2">
      <c r="A999" s="357"/>
      <c r="B999" s="330"/>
      <c r="C999" s="403" t="s">
        <v>6</v>
      </c>
      <c r="D999" s="403"/>
      <c r="E999" s="403"/>
      <c r="F999" s="403"/>
      <c r="G999" s="403"/>
      <c r="H999" s="403"/>
    </row>
    <row r="1000" spans="1:8" ht="18" customHeight="1" x14ac:dyDescent="0.2">
      <c r="A1000" s="357"/>
      <c r="B1000" s="330"/>
      <c r="C1000" s="85" t="s">
        <v>481</v>
      </c>
      <c r="D1000" s="169" t="s">
        <v>31</v>
      </c>
      <c r="E1000" s="170" t="s">
        <v>277</v>
      </c>
      <c r="F1000" s="7">
        <f>'Додаток 1 2025-2027'!G141</f>
        <v>22.87</v>
      </c>
      <c r="G1000" s="7"/>
      <c r="H1000" s="7"/>
    </row>
    <row r="1001" spans="1:8" ht="15" customHeight="1" x14ac:dyDescent="0.2">
      <c r="A1001" s="357"/>
      <c r="B1001" s="330"/>
      <c r="C1001" s="407" t="s">
        <v>7</v>
      </c>
      <c r="D1001" s="407"/>
      <c r="E1001" s="407"/>
      <c r="F1001" s="407"/>
      <c r="G1001" s="407"/>
      <c r="H1001" s="407"/>
    </row>
    <row r="1002" spans="1:8" ht="15" customHeight="1" x14ac:dyDescent="0.2">
      <c r="A1002" s="357"/>
      <c r="B1002" s="330"/>
      <c r="C1002" s="85" t="s">
        <v>484</v>
      </c>
      <c r="D1002" s="169" t="s">
        <v>10</v>
      </c>
      <c r="E1002" s="170" t="s">
        <v>468</v>
      </c>
      <c r="F1002" s="57">
        <v>1</v>
      </c>
      <c r="G1002" s="70"/>
      <c r="H1002" s="70"/>
    </row>
    <row r="1003" spans="1:8" ht="15" customHeight="1" x14ac:dyDescent="0.2">
      <c r="A1003" s="357"/>
      <c r="B1003" s="330"/>
      <c r="C1003" s="407" t="s">
        <v>8</v>
      </c>
      <c r="D1003" s="407"/>
      <c r="E1003" s="407"/>
      <c r="F1003" s="407"/>
      <c r="G1003" s="407"/>
      <c r="H1003" s="407"/>
    </row>
    <row r="1004" spans="1:8" ht="15" customHeight="1" x14ac:dyDescent="0.2">
      <c r="A1004" s="357"/>
      <c r="B1004" s="330"/>
      <c r="C1004" s="85" t="s">
        <v>470</v>
      </c>
      <c r="D1004" s="170" t="s">
        <v>18</v>
      </c>
      <c r="E1004" s="170" t="s">
        <v>469</v>
      </c>
      <c r="F1004" s="70">
        <f>F1000/F1002</f>
        <v>22.87</v>
      </c>
      <c r="G1004" s="70"/>
      <c r="H1004" s="70"/>
    </row>
    <row r="1005" spans="1:8" ht="15" customHeight="1" x14ac:dyDescent="0.2">
      <c r="A1005" s="357"/>
      <c r="B1005" s="330"/>
      <c r="C1005" s="407" t="s">
        <v>9</v>
      </c>
      <c r="D1005" s="407"/>
      <c r="E1005" s="407"/>
      <c r="F1005" s="407"/>
      <c r="G1005" s="407"/>
      <c r="H1005" s="407"/>
    </row>
    <row r="1006" spans="1:8" ht="15" customHeight="1" x14ac:dyDescent="0.2">
      <c r="A1006" s="357"/>
      <c r="B1006" s="330"/>
      <c r="C1006" s="85" t="s">
        <v>483</v>
      </c>
      <c r="D1006" s="170" t="s">
        <v>20</v>
      </c>
      <c r="E1006" s="170" t="s">
        <v>19</v>
      </c>
      <c r="F1006" s="170">
        <v>100</v>
      </c>
      <c r="G1006" s="170"/>
      <c r="H1006" s="170"/>
    </row>
    <row r="1007" spans="1:8" ht="18.75" customHeight="1" x14ac:dyDescent="0.2">
      <c r="A1007" s="383" t="s">
        <v>472</v>
      </c>
      <c r="B1007" s="330" t="s">
        <v>40</v>
      </c>
      <c r="C1007" s="352" t="str">
        <f>'Додаток 1 2025-2027'!B142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07" s="352"/>
      <c r="E1007" s="352"/>
      <c r="F1007" s="352"/>
      <c r="G1007" s="352"/>
      <c r="H1007" s="352"/>
    </row>
    <row r="1008" spans="1:8" ht="15" customHeight="1" x14ac:dyDescent="0.2">
      <c r="A1008" s="357"/>
      <c r="B1008" s="330"/>
      <c r="C1008" s="403" t="s">
        <v>6</v>
      </c>
      <c r="D1008" s="403"/>
      <c r="E1008" s="403"/>
      <c r="F1008" s="403"/>
      <c r="G1008" s="403"/>
      <c r="H1008" s="403"/>
    </row>
    <row r="1009" spans="1:8" ht="15" customHeight="1" x14ac:dyDescent="0.2">
      <c r="A1009" s="357"/>
      <c r="B1009" s="330"/>
      <c r="C1009" s="85" t="s">
        <v>480</v>
      </c>
      <c r="D1009" s="169" t="s">
        <v>31</v>
      </c>
      <c r="E1009" s="170" t="s">
        <v>277</v>
      </c>
      <c r="F1009" s="7">
        <f>'Додаток 1 2025-2027'!G142</f>
        <v>22.87</v>
      </c>
      <c r="G1009" s="7"/>
      <c r="H1009" s="7"/>
    </row>
    <row r="1010" spans="1:8" ht="15" customHeight="1" x14ac:dyDescent="0.2">
      <c r="A1010" s="357"/>
      <c r="B1010" s="330"/>
      <c r="C1010" s="407" t="s">
        <v>7</v>
      </c>
      <c r="D1010" s="407"/>
      <c r="E1010" s="407"/>
      <c r="F1010" s="407"/>
      <c r="G1010" s="407"/>
      <c r="H1010" s="407"/>
    </row>
    <row r="1011" spans="1:8" ht="15" customHeight="1" x14ac:dyDescent="0.2">
      <c r="A1011" s="357"/>
      <c r="B1011" s="330"/>
      <c r="C1011" s="85" t="s">
        <v>484</v>
      </c>
      <c r="D1011" s="169" t="s">
        <v>10</v>
      </c>
      <c r="E1011" s="170" t="s">
        <v>468</v>
      </c>
      <c r="F1011" s="57">
        <v>1</v>
      </c>
      <c r="G1011" s="70"/>
      <c r="H1011" s="70"/>
    </row>
    <row r="1012" spans="1:8" ht="15" customHeight="1" x14ac:dyDescent="0.2">
      <c r="A1012" s="357"/>
      <c r="B1012" s="330"/>
      <c r="C1012" s="407" t="s">
        <v>8</v>
      </c>
      <c r="D1012" s="407"/>
      <c r="E1012" s="407"/>
      <c r="F1012" s="407"/>
      <c r="G1012" s="407"/>
      <c r="H1012" s="407"/>
    </row>
    <row r="1013" spans="1:8" ht="15" customHeight="1" x14ac:dyDescent="0.2">
      <c r="A1013" s="357"/>
      <c r="B1013" s="330"/>
      <c r="C1013" s="85" t="s">
        <v>470</v>
      </c>
      <c r="D1013" s="170" t="s">
        <v>18</v>
      </c>
      <c r="E1013" s="170" t="s">
        <v>469</v>
      </c>
      <c r="F1013" s="70">
        <f>F1009/F1011</f>
        <v>22.87</v>
      </c>
      <c r="G1013" s="70"/>
      <c r="H1013" s="70"/>
    </row>
    <row r="1014" spans="1:8" ht="15" customHeight="1" x14ac:dyDescent="0.2">
      <c r="A1014" s="357"/>
      <c r="B1014" s="330"/>
      <c r="C1014" s="407" t="s">
        <v>9</v>
      </c>
      <c r="D1014" s="407"/>
      <c r="E1014" s="407"/>
      <c r="F1014" s="407"/>
      <c r="G1014" s="407"/>
      <c r="H1014" s="407"/>
    </row>
    <row r="1015" spans="1:8" ht="15" customHeight="1" x14ac:dyDescent="0.2">
      <c r="A1015" s="357"/>
      <c r="B1015" s="330"/>
      <c r="C1015" s="85" t="s">
        <v>483</v>
      </c>
      <c r="D1015" s="170" t="s">
        <v>20</v>
      </c>
      <c r="E1015" s="170" t="s">
        <v>19</v>
      </c>
      <c r="F1015" s="170">
        <v>100</v>
      </c>
      <c r="G1015" s="170"/>
      <c r="H1015" s="170"/>
    </row>
    <row r="1016" spans="1:8" ht="18" customHeight="1" x14ac:dyDescent="0.2">
      <c r="A1016" s="383" t="s">
        <v>473</v>
      </c>
      <c r="B1016" s="330" t="s">
        <v>40</v>
      </c>
      <c r="C1016" s="352" t="str">
        <f>'Додаток 1 2025-2027'!B143</f>
        <v>Стандартне приєднання електроустановок до електричних мереж ТП 235 (Одеська область, Одеський район, с. Сичавка, вул. Каштанова)</v>
      </c>
      <c r="D1016" s="352"/>
      <c r="E1016" s="352"/>
      <c r="F1016" s="352"/>
      <c r="G1016" s="352"/>
      <c r="H1016" s="352"/>
    </row>
    <row r="1017" spans="1:8" ht="15" customHeight="1" x14ac:dyDescent="0.2">
      <c r="A1017" s="357"/>
      <c r="B1017" s="330"/>
      <c r="C1017" s="403" t="s">
        <v>6</v>
      </c>
      <c r="D1017" s="403"/>
      <c r="E1017" s="403"/>
      <c r="F1017" s="403"/>
      <c r="G1017" s="403"/>
      <c r="H1017" s="403"/>
    </row>
    <row r="1018" spans="1:8" ht="15" customHeight="1" x14ac:dyDescent="0.2">
      <c r="A1018" s="357"/>
      <c r="B1018" s="330"/>
      <c r="C1018" s="85" t="s">
        <v>480</v>
      </c>
      <c r="D1018" s="169" t="s">
        <v>31</v>
      </c>
      <c r="E1018" s="170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57"/>
      <c r="B1019" s="330"/>
      <c r="C1019" s="407" t="s">
        <v>7</v>
      </c>
      <c r="D1019" s="407"/>
      <c r="E1019" s="407"/>
      <c r="F1019" s="407"/>
      <c r="G1019" s="407"/>
      <c r="H1019" s="407"/>
    </row>
    <row r="1020" spans="1:8" ht="15" customHeight="1" x14ac:dyDescent="0.2">
      <c r="A1020" s="357"/>
      <c r="B1020" s="330"/>
      <c r="C1020" s="85" t="s">
        <v>484</v>
      </c>
      <c r="D1020" s="169" t="s">
        <v>10</v>
      </c>
      <c r="E1020" s="170" t="s">
        <v>468</v>
      </c>
      <c r="F1020" s="57">
        <v>1</v>
      </c>
      <c r="G1020" s="70"/>
      <c r="H1020" s="70"/>
    </row>
    <row r="1021" spans="1:8" ht="15" customHeight="1" x14ac:dyDescent="0.2">
      <c r="A1021" s="357"/>
      <c r="B1021" s="330"/>
      <c r="C1021" s="407" t="s">
        <v>8</v>
      </c>
      <c r="D1021" s="407"/>
      <c r="E1021" s="407"/>
      <c r="F1021" s="407"/>
      <c r="G1021" s="407"/>
      <c r="H1021" s="407"/>
    </row>
    <row r="1022" spans="1:8" ht="15" customHeight="1" x14ac:dyDescent="0.2">
      <c r="A1022" s="357"/>
      <c r="B1022" s="330"/>
      <c r="C1022" s="85" t="s">
        <v>470</v>
      </c>
      <c r="D1022" s="170" t="s">
        <v>18</v>
      </c>
      <c r="E1022" s="170" t="s">
        <v>469</v>
      </c>
      <c r="F1022" s="70">
        <f>F1018/F1020</f>
        <v>22.87</v>
      </c>
      <c r="G1022" s="70"/>
      <c r="H1022" s="70"/>
    </row>
    <row r="1023" spans="1:8" ht="15" customHeight="1" x14ac:dyDescent="0.2">
      <c r="A1023" s="357"/>
      <c r="B1023" s="330"/>
      <c r="C1023" s="407" t="s">
        <v>9</v>
      </c>
      <c r="D1023" s="407"/>
      <c r="E1023" s="407"/>
      <c r="F1023" s="407"/>
      <c r="G1023" s="407"/>
      <c r="H1023" s="407"/>
    </row>
    <row r="1024" spans="1:8" ht="15" customHeight="1" x14ac:dyDescent="0.2">
      <c r="A1024" s="357"/>
      <c r="B1024" s="330"/>
      <c r="C1024" s="85" t="s">
        <v>483</v>
      </c>
      <c r="D1024" s="170" t="s">
        <v>20</v>
      </c>
      <c r="E1024" s="170" t="s">
        <v>19</v>
      </c>
      <c r="F1024" s="170">
        <v>100</v>
      </c>
      <c r="G1024" s="170"/>
      <c r="H1024" s="170"/>
    </row>
    <row r="1025" spans="1:8" ht="18.75" customHeight="1" x14ac:dyDescent="0.2">
      <c r="A1025" s="383" t="s">
        <v>474</v>
      </c>
      <c r="B1025" s="330" t="s">
        <v>40</v>
      </c>
      <c r="C1025" s="352" t="str">
        <f>'Додаток 1 2025-2027'!B144</f>
        <v>Стандартне приєднання електроустановок до електричних мереж ТП 230  (Одеська область, Одеський район, с. Сичавка, вул. Хуторська)</v>
      </c>
      <c r="D1025" s="352"/>
      <c r="E1025" s="352"/>
      <c r="F1025" s="352"/>
      <c r="G1025" s="352"/>
      <c r="H1025" s="352"/>
    </row>
    <row r="1026" spans="1:8" ht="15" customHeight="1" x14ac:dyDescent="0.2">
      <c r="A1026" s="357"/>
      <c r="B1026" s="330"/>
      <c r="C1026" s="403" t="s">
        <v>6</v>
      </c>
      <c r="D1026" s="403"/>
      <c r="E1026" s="403"/>
      <c r="F1026" s="403"/>
      <c r="G1026" s="403"/>
      <c r="H1026" s="403"/>
    </row>
    <row r="1027" spans="1:8" ht="15" customHeight="1" x14ac:dyDescent="0.2">
      <c r="A1027" s="357"/>
      <c r="B1027" s="330"/>
      <c r="C1027" s="85" t="s">
        <v>482</v>
      </c>
      <c r="D1027" s="169" t="s">
        <v>31</v>
      </c>
      <c r="E1027" s="170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57"/>
      <c r="B1028" s="330"/>
      <c r="C1028" s="407" t="s">
        <v>7</v>
      </c>
      <c r="D1028" s="407"/>
      <c r="E1028" s="407"/>
      <c r="F1028" s="407"/>
      <c r="G1028" s="407"/>
      <c r="H1028" s="407"/>
    </row>
    <row r="1029" spans="1:8" ht="15" customHeight="1" x14ac:dyDescent="0.2">
      <c r="A1029" s="357"/>
      <c r="B1029" s="330"/>
      <c r="C1029" s="85" t="s">
        <v>484</v>
      </c>
      <c r="D1029" s="169" t="s">
        <v>10</v>
      </c>
      <c r="E1029" s="170" t="s">
        <v>468</v>
      </c>
      <c r="F1029" s="57">
        <v>1</v>
      </c>
      <c r="G1029" s="70"/>
      <c r="H1029" s="70"/>
    </row>
    <row r="1030" spans="1:8" ht="15" customHeight="1" x14ac:dyDescent="0.2">
      <c r="A1030" s="357"/>
      <c r="B1030" s="330"/>
      <c r="C1030" s="407" t="s">
        <v>8</v>
      </c>
      <c r="D1030" s="407"/>
      <c r="E1030" s="407"/>
      <c r="F1030" s="407"/>
      <c r="G1030" s="407"/>
      <c r="H1030" s="407"/>
    </row>
    <row r="1031" spans="1:8" ht="15" customHeight="1" x14ac:dyDescent="0.2">
      <c r="A1031" s="357"/>
      <c r="B1031" s="330"/>
      <c r="C1031" s="85" t="s">
        <v>470</v>
      </c>
      <c r="D1031" s="170" t="s">
        <v>18</v>
      </c>
      <c r="E1031" s="170" t="s">
        <v>469</v>
      </c>
      <c r="F1031" s="70">
        <f>F1027/F1029</f>
        <v>22.87</v>
      </c>
      <c r="G1031" s="70"/>
      <c r="H1031" s="70"/>
    </row>
    <row r="1032" spans="1:8" ht="15" customHeight="1" x14ac:dyDescent="0.2">
      <c r="A1032" s="357"/>
      <c r="B1032" s="330"/>
      <c r="C1032" s="407" t="s">
        <v>9</v>
      </c>
      <c r="D1032" s="407"/>
      <c r="E1032" s="407"/>
      <c r="F1032" s="407"/>
      <c r="G1032" s="407"/>
      <c r="H1032" s="407"/>
    </row>
    <row r="1033" spans="1:8" ht="15" customHeight="1" x14ac:dyDescent="0.2">
      <c r="A1033" s="357"/>
      <c r="B1033" s="330"/>
      <c r="C1033" s="85" t="s">
        <v>483</v>
      </c>
      <c r="D1033" s="170" t="s">
        <v>20</v>
      </c>
      <c r="E1033" s="170" t="s">
        <v>19</v>
      </c>
      <c r="F1033" s="170">
        <v>100</v>
      </c>
      <c r="G1033" s="170"/>
      <c r="H1033" s="170"/>
    </row>
    <row r="1034" spans="1:8" ht="15" customHeight="1" x14ac:dyDescent="0.2">
      <c r="A1034" s="377" t="s">
        <v>25</v>
      </c>
      <c r="B1034" s="377"/>
      <c r="C1034" s="377"/>
      <c r="D1034" s="377"/>
      <c r="E1034" s="377"/>
      <c r="F1034" s="377"/>
      <c r="G1034" s="377"/>
      <c r="H1034" s="377"/>
    </row>
    <row r="1035" spans="1:8" ht="15" customHeight="1" x14ac:dyDescent="0.2">
      <c r="A1035" s="380" t="s">
        <v>30</v>
      </c>
      <c r="B1035" s="380"/>
      <c r="C1035" s="380"/>
      <c r="D1035" s="380"/>
      <c r="E1035" s="380"/>
      <c r="F1035" s="103">
        <v>2025</v>
      </c>
      <c r="G1035" s="103">
        <v>2026</v>
      </c>
      <c r="H1035" s="103">
        <v>2027</v>
      </c>
    </row>
    <row r="1036" spans="1:8" ht="15" customHeight="1" x14ac:dyDescent="0.2">
      <c r="A1036" s="380"/>
      <c r="B1036" s="380"/>
      <c r="C1036" s="380"/>
      <c r="D1036" s="380"/>
      <c r="E1036" s="380"/>
      <c r="F1036" s="104">
        <f>F1039+F1048+F1057+F1066+F1088+F1097+F1106+F1115+F1124+F1133+F1142+F1151+F1160+F1169+F1178</f>
        <v>11442.505999999999</v>
      </c>
      <c r="G1036" s="104">
        <f t="shared" ref="G1036:H1036" si="42">G1039+G1048+G1057+G1066+G1088+G1097+G1106+G1115+G1124+G1133+G1142+G1151+G1160+G1169+G1178</f>
        <v>17248.821999999996</v>
      </c>
      <c r="H1036" s="104">
        <f t="shared" si="42"/>
        <v>29154.335999999999</v>
      </c>
    </row>
    <row r="1037" spans="1:8" ht="15" customHeight="1" x14ac:dyDescent="0.2">
      <c r="A1037" s="329" t="s">
        <v>126</v>
      </c>
      <c r="B1037" s="357" t="s">
        <v>26</v>
      </c>
      <c r="C1037" s="331" t="str">
        <f>'Додаток 1 2025-2027'!B148</f>
        <v xml:space="preserve">Поточне утримання міських доріг </v>
      </c>
      <c r="D1037" s="331"/>
      <c r="E1037" s="331"/>
      <c r="F1037" s="331"/>
      <c r="G1037" s="331"/>
      <c r="H1037" s="331"/>
    </row>
    <row r="1038" spans="1:8" ht="15" customHeight="1" x14ac:dyDescent="0.2">
      <c r="A1038" s="329"/>
      <c r="B1038" s="357"/>
      <c r="C1038" s="332" t="s">
        <v>6</v>
      </c>
      <c r="D1038" s="332"/>
      <c r="E1038" s="332"/>
      <c r="F1038" s="332"/>
      <c r="G1038" s="332"/>
      <c r="H1038" s="332"/>
    </row>
    <row r="1039" spans="1:8" ht="15" customHeight="1" x14ac:dyDescent="0.2">
      <c r="A1039" s="329"/>
      <c r="B1039" s="357"/>
      <c r="C1039" s="1" t="s">
        <v>377</v>
      </c>
      <c r="D1039" s="173" t="s">
        <v>10</v>
      </c>
      <c r="E1039" s="173" t="s">
        <v>258</v>
      </c>
      <c r="F1039" s="71">
        <f>'Додаток 1 2025-2027'!G148</f>
        <v>3945.4650000000001</v>
      </c>
      <c r="G1039" s="71">
        <f>'Додаток 1 2025-2027'!H148</f>
        <v>4146.1059999999998</v>
      </c>
      <c r="H1039" s="71">
        <f>'Додаток 1 2025-2027'!I148</f>
        <v>4146.1059999999998</v>
      </c>
    </row>
    <row r="1040" spans="1:8" ht="15" customHeight="1" x14ac:dyDescent="0.2">
      <c r="A1040" s="329"/>
      <c r="B1040" s="357"/>
      <c r="C1040" s="332" t="s">
        <v>7</v>
      </c>
      <c r="D1040" s="332"/>
      <c r="E1040" s="332"/>
      <c r="F1040" s="332"/>
      <c r="G1040" s="332"/>
      <c r="H1040" s="332"/>
    </row>
    <row r="1041" spans="1:8" ht="15" customHeight="1" x14ac:dyDescent="0.2">
      <c r="A1041" s="329"/>
      <c r="B1041" s="357"/>
      <c r="C1041" s="1" t="s">
        <v>28</v>
      </c>
      <c r="D1041" s="169" t="s">
        <v>292</v>
      </c>
      <c r="E1041" s="169" t="s">
        <v>56</v>
      </c>
      <c r="F1041" s="10">
        <v>142.48599999999999</v>
      </c>
      <c r="G1041" s="10">
        <v>142.48599999999999</v>
      </c>
      <c r="H1041" s="10">
        <v>142.48599999999999</v>
      </c>
    </row>
    <row r="1042" spans="1:8" ht="15" customHeight="1" x14ac:dyDescent="0.2">
      <c r="A1042" s="329"/>
      <c r="B1042" s="357"/>
      <c r="C1042" s="332" t="s">
        <v>8</v>
      </c>
      <c r="D1042" s="332"/>
      <c r="E1042" s="332"/>
      <c r="F1042" s="332"/>
      <c r="G1042" s="332"/>
      <c r="H1042" s="332"/>
    </row>
    <row r="1043" spans="1:8" ht="15" customHeight="1" x14ac:dyDescent="0.2">
      <c r="A1043" s="329"/>
      <c r="B1043" s="357"/>
      <c r="C1043" s="1" t="s">
        <v>129</v>
      </c>
      <c r="D1043" s="173" t="s">
        <v>18</v>
      </c>
      <c r="E1043" s="173" t="s">
        <v>262</v>
      </c>
      <c r="F1043" s="21">
        <f>F1039/F1041</f>
        <v>27.690194124335026</v>
      </c>
      <c r="G1043" s="21">
        <f t="shared" ref="G1043:H1043" si="43">G1039/G1041</f>
        <v>29.098339485984589</v>
      </c>
      <c r="H1043" s="21">
        <f t="shared" si="43"/>
        <v>29.098339485984589</v>
      </c>
    </row>
    <row r="1044" spans="1:8" ht="15" customHeight="1" x14ac:dyDescent="0.2">
      <c r="A1044" s="329"/>
      <c r="B1044" s="357"/>
      <c r="C1044" s="332" t="s">
        <v>9</v>
      </c>
      <c r="D1044" s="332"/>
      <c r="E1044" s="332"/>
      <c r="F1044" s="332"/>
      <c r="G1044" s="332"/>
      <c r="H1044" s="332"/>
    </row>
    <row r="1045" spans="1:8" ht="15" customHeight="1" x14ac:dyDescent="0.2">
      <c r="A1045" s="329"/>
      <c r="B1045" s="357"/>
      <c r="C1045" s="1" t="s">
        <v>29</v>
      </c>
      <c r="D1045" s="173" t="s">
        <v>20</v>
      </c>
      <c r="E1045" s="173" t="s">
        <v>19</v>
      </c>
      <c r="F1045" s="173">
        <v>100</v>
      </c>
      <c r="G1045" s="173">
        <v>100</v>
      </c>
      <c r="H1045" s="173">
        <v>100</v>
      </c>
    </row>
    <row r="1046" spans="1:8" ht="18.75" customHeight="1" x14ac:dyDescent="0.2">
      <c r="A1046" s="329" t="s">
        <v>127</v>
      </c>
      <c r="B1046" s="330" t="str">
        <f t="shared" ref="B1046" si="44">B1037</f>
        <v>Організація належного утримання міських доріг</v>
      </c>
      <c r="C1046" s="331" t="str">
        <f>'Додаток 1 2025-2027'!B149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46" s="331"/>
      <c r="E1046" s="331"/>
      <c r="F1046" s="331"/>
      <c r="G1046" s="331"/>
      <c r="H1046" s="331"/>
    </row>
    <row r="1047" spans="1:8" ht="15" customHeight="1" x14ac:dyDescent="0.2">
      <c r="A1047" s="329"/>
      <c r="B1047" s="330"/>
      <c r="C1047" s="332" t="s">
        <v>6</v>
      </c>
      <c r="D1047" s="332"/>
      <c r="E1047" s="332"/>
      <c r="F1047" s="332"/>
      <c r="G1047" s="332"/>
      <c r="H1047" s="332"/>
    </row>
    <row r="1048" spans="1:8" ht="30.75" customHeight="1" x14ac:dyDescent="0.2">
      <c r="A1048" s="329"/>
      <c r="B1048" s="330"/>
      <c r="C1048" s="1" t="s">
        <v>236</v>
      </c>
      <c r="D1048" s="173" t="s">
        <v>252</v>
      </c>
      <c r="E1048" s="173" t="s">
        <v>258</v>
      </c>
      <c r="F1048" s="70">
        <f>'Додаток 1 2025-2027'!G149</f>
        <v>41.093000000000004</v>
      </c>
      <c r="G1048" s="70"/>
      <c r="H1048" s="70"/>
    </row>
    <row r="1049" spans="1:8" ht="15" customHeight="1" x14ac:dyDescent="0.2">
      <c r="A1049" s="329"/>
      <c r="B1049" s="330"/>
      <c r="C1049" s="332" t="s">
        <v>7</v>
      </c>
      <c r="D1049" s="332"/>
      <c r="E1049" s="332"/>
      <c r="F1049" s="332"/>
      <c r="G1049" s="332"/>
      <c r="H1049" s="332"/>
    </row>
    <row r="1050" spans="1:8" ht="29.25" customHeight="1" x14ac:dyDescent="0.2">
      <c r="A1050" s="329"/>
      <c r="B1050" s="330"/>
      <c r="C1050" s="1" t="s">
        <v>237</v>
      </c>
      <c r="D1050" s="173" t="s">
        <v>18</v>
      </c>
      <c r="E1050" s="173" t="s">
        <v>11</v>
      </c>
      <c r="F1050" s="57">
        <v>12</v>
      </c>
      <c r="G1050" s="6"/>
      <c r="H1050" s="6"/>
    </row>
    <row r="1051" spans="1:8" ht="15" customHeight="1" x14ac:dyDescent="0.2">
      <c r="A1051" s="329"/>
      <c r="B1051" s="330"/>
      <c r="C1051" s="332" t="s">
        <v>8</v>
      </c>
      <c r="D1051" s="332"/>
      <c r="E1051" s="332"/>
      <c r="F1051" s="332"/>
      <c r="G1051" s="332"/>
      <c r="H1051" s="332"/>
    </row>
    <row r="1052" spans="1:8" ht="29.25" customHeight="1" x14ac:dyDescent="0.2">
      <c r="A1052" s="329"/>
      <c r="B1052" s="330"/>
      <c r="C1052" s="1" t="s">
        <v>280</v>
      </c>
      <c r="D1052" s="173" t="s">
        <v>18</v>
      </c>
      <c r="E1052" s="173" t="s">
        <v>257</v>
      </c>
      <c r="F1052" s="71">
        <f>F1048/F1050</f>
        <v>3.4244166666666671</v>
      </c>
      <c r="G1052" s="71"/>
      <c r="H1052" s="71"/>
    </row>
    <row r="1053" spans="1:8" ht="15" customHeight="1" x14ac:dyDescent="0.2">
      <c r="A1053" s="329"/>
      <c r="B1053" s="330"/>
      <c r="C1053" s="332" t="s">
        <v>9</v>
      </c>
      <c r="D1053" s="332"/>
      <c r="E1053" s="332"/>
      <c r="F1053" s="332"/>
      <c r="G1053" s="332"/>
      <c r="H1053" s="332"/>
    </row>
    <row r="1054" spans="1:8" ht="15" customHeight="1" x14ac:dyDescent="0.2">
      <c r="A1054" s="329"/>
      <c r="B1054" s="330"/>
      <c r="C1054" s="66" t="s">
        <v>378</v>
      </c>
      <c r="D1054" s="173" t="s">
        <v>20</v>
      </c>
      <c r="E1054" s="173" t="s">
        <v>19</v>
      </c>
      <c r="F1054" s="173">
        <v>100</v>
      </c>
      <c r="G1054" s="173"/>
      <c r="H1054" s="173"/>
    </row>
    <row r="1055" spans="1:8" ht="30.75" customHeight="1" x14ac:dyDescent="0.2">
      <c r="A1055" s="329" t="s">
        <v>128</v>
      </c>
      <c r="B1055" s="330" t="str">
        <f t="shared" ref="B1055" si="45">B1046</f>
        <v>Організація належного утримання міських доріг</v>
      </c>
      <c r="C1055" s="331" t="str">
        <f>'Додаток 1 2025-2027'!B150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55" s="331"/>
      <c r="E1055" s="331"/>
      <c r="F1055" s="331"/>
      <c r="G1055" s="331"/>
      <c r="H1055" s="331"/>
    </row>
    <row r="1056" spans="1:8" ht="15" customHeight="1" x14ac:dyDescent="0.2">
      <c r="A1056" s="329"/>
      <c r="B1056" s="330"/>
      <c r="C1056" s="332" t="s">
        <v>6</v>
      </c>
      <c r="D1056" s="332"/>
      <c r="E1056" s="332"/>
      <c r="F1056" s="332"/>
      <c r="G1056" s="332"/>
      <c r="H1056" s="332"/>
    </row>
    <row r="1057" spans="1:10" ht="30" customHeight="1" x14ac:dyDescent="0.2">
      <c r="A1057" s="329"/>
      <c r="B1057" s="330"/>
      <c r="C1057" s="1" t="s">
        <v>238</v>
      </c>
      <c r="D1057" s="173" t="s">
        <v>252</v>
      </c>
      <c r="E1057" s="173" t="s">
        <v>258</v>
      </c>
      <c r="F1057" s="70">
        <f>'Додаток 1 2025-2027'!G150</f>
        <v>14.25</v>
      </c>
      <c r="G1057" s="70"/>
      <c r="H1057" s="70"/>
    </row>
    <row r="1058" spans="1:10" ht="15" customHeight="1" x14ac:dyDescent="0.2">
      <c r="A1058" s="329"/>
      <c r="B1058" s="330"/>
      <c r="C1058" s="332" t="s">
        <v>7</v>
      </c>
      <c r="D1058" s="332"/>
      <c r="E1058" s="332"/>
      <c r="F1058" s="332"/>
      <c r="G1058" s="332"/>
      <c r="H1058" s="332"/>
    </row>
    <row r="1059" spans="1:10" ht="30.75" customHeight="1" x14ac:dyDescent="0.2">
      <c r="A1059" s="329"/>
      <c r="B1059" s="330"/>
      <c r="C1059" s="1" t="s">
        <v>239</v>
      </c>
      <c r="D1059" s="173" t="s">
        <v>18</v>
      </c>
      <c r="E1059" s="173" t="s">
        <v>11</v>
      </c>
      <c r="F1059" s="57">
        <v>1</v>
      </c>
      <c r="G1059" s="6"/>
      <c r="H1059" s="6"/>
    </row>
    <row r="1060" spans="1:10" ht="15" customHeight="1" x14ac:dyDescent="0.2">
      <c r="A1060" s="329"/>
      <c r="B1060" s="330"/>
      <c r="C1060" s="332" t="s">
        <v>8</v>
      </c>
      <c r="D1060" s="332"/>
      <c r="E1060" s="332"/>
      <c r="F1060" s="332"/>
      <c r="G1060" s="332"/>
      <c r="H1060" s="332"/>
    </row>
    <row r="1061" spans="1:10" ht="30" customHeight="1" x14ac:dyDescent="0.2">
      <c r="A1061" s="329"/>
      <c r="B1061" s="330"/>
      <c r="C1061" s="1" t="s">
        <v>240</v>
      </c>
      <c r="D1061" s="173" t="s">
        <v>18</v>
      </c>
      <c r="E1061" s="173" t="s">
        <v>257</v>
      </c>
      <c r="F1061" s="71">
        <f>F1057/F1059</f>
        <v>14.25</v>
      </c>
      <c r="G1061" s="71"/>
      <c r="H1061" s="71"/>
    </row>
    <row r="1062" spans="1:10" ht="15" customHeight="1" x14ac:dyDescent="0.2">
      <c r="A1062" s="329"/>
      <c r="B1062" s="330"/>
      <c r="C1062" s="332" t="s">
        <v>9</v>
      </c>
      <c r="D1062" s="332"/>
      <c r="E1062" s="332"/>
      <c r="F1062" s="332"/>
      <c r="G1062" s="332"/>
      <c r="H1062" s="332"/>
    </row>
    <row r="1063" spans="1:10" ht="29.25" customHeight="1" x14ac:dyDescent="0.2">
      <c r="A1063" s="329"/>
      <c r="B1063" s="330"/>
      <c r="C1063" s="66" t="s">
        <v>241</v>
      </c>
      <c r="D1063" s="173" t="s">
        <v>20</v>
      </c>
      <c r="E1063" s="173" t="s">
        <v>19</v>
      </c>
      <c r="F1063" s="173">
        <v>100</v>
      </c>
      <c r="G1063" s="173"/>
      <c r="H1063" s="173"/>
    </row>
    <row r="1064" spans="1:10" ht="22.5" customHeight="1" x14ac:dyDescent="0.2">
      <c r="A1064" s="354" t="s">
        <v>385</v>
      </c>
      <c r="B1064" s="336" t="str">
        <f t="shared" ref="B1064" si="46">B1055</f>
        <v>Організація належного утримання міських доріг</v>
      </c>
      <c r="C1064" s="331" t="str">
        <f>'Додаток 1 2025-2027'!B151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64" s="331"/>
      <c r="E1064" s="331"/>
      <c r="F1064" s="331"/>
      <c r="G1064" s="331"/>
      <c r="H1064" s="331"/>
    </row>
    <row r="1065" spans="1:10" ht="15" customHeight="1" x14ac:dyDescent="0.2">
      <c r="A1065" s="355"/>
      <c r="B1065" s="337"/>
      <c r="C1065" s="351" t="s">
        <v>6</v>
      </c>
      <c r="D1065" s="351"/>
      <c r="E1065" s="351"/>
      <c r="F1065" s="351"/>
      <c r="G1065" s="351"/>
      <c r="H1065" s="351"/>
    </row>
    <row r="1066" spans="1:10" ht="28.5" customHeight="1" x14ac:dyDescent="0.2">
      <c r="A1066" s="355"/>
      <c r="B1066" s="337"/>
      <c r="C1066" s="85" t="s">
        <v>390</v>
      </c>
      <c r="D1066" s="336" t="s">
        <v>10</v>
      </c>
      <c r="E1066" s="169" t="s">
        <v>258</v>
      </c>
      <c r="F1066" s="169">
        <f>'Додаток 1 2025-2027'!G151</f>
        <v>6955.9949999999999</v>
      </c>
      <c r="G1066" s="255">
        <f>'Додаток 1 2025-2027'!H151</f>
        <v>6748.2110000000002</v>
      </c>
      <c r="H1066" s="255">
        <f>'Додаток 1 2025-2027'!I151</f>
        <v>25008.23</v>
      </c>
    </row>
    <row r="1067" spans="1:10" ht="32.25" customHeight="1" x14ac:dyDescent="0.2">
      <c r="A1067" s="355"/>
      <c r="B1067" s="337"/>
      <c r="C1067" s="183" t="s">
        <v>391</v>
      </c>
      <c r="D1067" s="337"/>
      <c r="E1067" s="169" t="s">
        <v>258</v>
      </c>
      <c r="F1067" s="169">
        <f>'Додаток 1 2025-2027'!G152</f>
        <v>6955.9949999999999</v>
      </c>
      <c r="G1067" s="290">
        <f>'Додаток 1 2025-2027'!H152</f>
        <v>605.55399999999997</v>
      </c>
      <c r="H1067" s="233"/>
    </row>
    <row r="1068" spans="1:10" ht="32.25" customHeight="1" x14ac:dyDescent="0.2">
      <c r="A1068" s="355"/>
      <c r="B1068" s="337"/>
      <c r="C1068" s="183" t="s">
        <v>392</v>
      </c>
      <c r="D1068" s="337"/>
      <c r="E1068" s="169" t="s">
        <v>258</v>
      </c>
      <c r="F1068" s="222"/>
      <c r="G1068" s="10">
        <f>'Додаток 1 2025-2027'!H153</f>
        <v>6142.6570000000002</v>
      </c>
      <c r="H1068" s="233"/>
    </row>
    <row r="1069" spans="1:10" ht="32.25" customHeight="1" x14ac:dyDescent="0.2">
      <c r="A1069" s="355"/>
      <c r="B1069" s="337"/>
      <c r="C1069" s="183" t="s">
        <v>393</v>
      </c>
      <c r="D1069" s="337"/>
      <c r="E1069" s="169" t="s">
        <v>258</v>
      </c>
      <c r="F1069" s="222"/>
      <c r="G1069" s="233"/>
      <c r="H1069" s="233">
        <f>'Додаток 1 2025-2027'!I154</f>
        <v>3312.3580000000002</v>
      </c>
    </row>
    <row r="1070" spans="1:10" ht="32.25" customHeight="1" x14ac:dyDescent="0.2">
      <c r="A1070" s="355"/>
      <c r="B1070" s="337"/>
      <c r="C1070" s="183" t="s">
        <v>394</v>
      </c>
      <c r="D1070" s="338"/>
      <c r="E1070" s="169" t="s">
        <v>258</v>
      </c>
      <c r="F1070" s="222"/>
      <c r="G1070" s="233"/>
      <c r="H1070" s="233">
        <f>'Додаток 1 2025-2027'!I155</f>
        <v>21695.871999999999</v>
      </c>
    </row>
    <row r="1071" spans="1:10" ht="15" customHeight="1" x14ac:dyDescent="0.2">
      <c r="A1071" s="355"/>
      <c r="B1071" s="337"/>
      <c r="C1071" s="351" t="s">
        <v>7</v>
      </c>
      <c r="D1071" s="351"/>
      <c r="E1071" s="351"/>
      <c r="F1071" s="351"/>
      <c r="G1071" s="351"/>
      <c r="H1071" s="351"/>
    </row>
    <row r="1072" spans="1:10" ht="19.5" customHeight="1" x14ac:dyDescent="0.2">
      <c r="A1072" s="355"/>
      <c r="B1072" s="337"/>
      <c r="C1072" s="85" t="s">
        <v>395</v>
      </c>
      <c r="D1072" s="169" t="s">
        <v>114</v>
      </c>
      <c r="E1072" s="169" t="s">
        <v>397</v>
      </c>
      <c r="F1072" s="9">
        <v>0.92</v>
      </c>
      <c r="G1072" s="10">
        <v>8.2000000000000003E-2</v>
      </c>
      <c r="H1072" s="190"/>
      <c r="J1072" s="158"/>
    </row>
    <row r="1073" spans="1:10" s="128" customFormat="1" ht="19.899999999999999" customHeight="1" x14ac:dyDescent="0.2">
      <c r="A1073" s="355"/>
      <c r="B1073" s="337"/>
      <c r="C1073" s="85" t="s">
        <v>488</v>
      </c>
      <c r="D1073" s="222" t="s">
        <v>114</v>
      </c>
      <c r="E1073" s="222" t="s">
        <v>11</v>
      </c>
      <c r="F1073" s="102"/>
      <c r="G1073" s="102">
        <v>35</v>
      </c>
      <c r="H1073" s="102"/>
      <c r="J1073" s="94"/>
    </row>
    <row r="1074" spans="1:10" ht="18.600000000000001" customHeight="1" x14ac:dyDescent="0.25">
      <c r="A1074" s="355"/>
      <c r="B1074" s="337"/>
      <c r="C1074" s="85" t="s">
        <v>490</v>
      </c>
      <c r="D1074" s="169" t="s">
        <v>114</v>
      </c>
      <c r="E1074" s="169" t="s">
        <v>397</v>
      </c>
      <c r="F1074" s="9"/>
      <c r="G1074" s="9"/>
      <c r="H1074" s="9">
        <v>1.2350000000000001</v>
      </c>
      <c r="J1074" s="159"/>
    </row>
    <row r="1075" spans="1:10" ht="18.600000000000001" customHeight="1" x14ac:dyDescent="0.25">
      <c r="A1075" s="355"/>
      <c r="B1075" s="337"/>
      <c r="C1075" s="85" t="s">
        <v>396</v>
      </c>
      <c r="D1075" s="169" t="s">
        <v>114</v>
      </c>
      <c r="E1075" s="169" t="s">
        <v>397</v>
      </c>
      <c r="F1075" s="9"/>
      <c r="G1075" s="9"/>
      <c r="H1075" s="9">
        <v>4.9189999999999996</v>
      </c>
      <c r="J1075" s="159"/>
    </row>
    <row r="1076" spans="1:10" ht="15.6" customHeight="1" x14ac:dyDescent="0.2">
      <c r="A1076" s="355"/>
      <c r="B1076" s="337"/>
      <c r="C1076" s="351" t="s">
        <v>8</v>
      </c>
      <c r="D1076" s="351"/>
      <c r="E1076" s="351"/>
      <c r="F1076" s="351"/>
      <c r="G1076" s="351"/>
      <c r="H1076" s="351"/>
    </row>
    <row r="1077" spans="1:10" ht="28.5" customHeight="1" x14ac:dyDescent="0.2">
      <c r="A1077" s="355"/>
      <c r="B1077" s="337"/>
      <c r="C1077" s="85" t="s">
        <v>398</v>
      </c>
      <c r="D1077" s="169" t="s">
        <v>18</v>
      </c>
      <c r="E1077" s="172" t="s">
        <v>262</v>
      </c>
      <c r="F1077" s="10">
        <f>F1067/F1072</f>
        <v>7560.8641304347821</v>
      </c>
      <c r="G1077" s="10">
        <f>G1067/G1072</f>
        <v>7384.8048780487798</v>
      </c>
      <c r="H1077" s="190"/>
    </row>
    <row r="1078" spans="1:10" ht="29.25" customHeight="1" x14ac:dyDescent="0.2">
      <c r="A1078" s="355"/>
      <c r="B1078" s="337"/>
      <c r="C1078" s="85" t="s">
        <v>489</v>
      </c>
      <c r="D1078" s="169" t="s">
        <v>18</v>
      </c>
      <c r="E1078" s="172" t="s">
        <v>257</v>
      </c>
      <c r="F1078" s="10"/>
      <c r="G1078" s="10">
        <f>G1068/G1073</f>
        <v>175.50448571428572</v>
      </c>
      <c r="H1078" s="10"/>
    </row>
    <row r="1079" spans="1:10" ht="27.75" customHeight="1" x14ac:dyDescent="0.2">
      <c r="A1079" s="355"/>
      <c r="B1079" s="337"/>
      <c r="C1079" s="85" t="s">
        <v>491</v>
      </c>
      <c r="D1079" s="169" t="s">
        <v>18</v>
      </c>
      <c r="E1079" s="172" t="s">
        <v>262</v>
      </c>
      <c r="F1079" s="10"/>
      <c r="G1079" s="10"/>
      <c r="H1079" s="10">
        <f t="shared" ref="H1079:H1080" si="47">H1069/H1074</f>
        <v>2682.0712550607286</v>
      </c>
    </row>
    <row r="1080" spans="1:10" ht="20.25" customHeight="1" x14ac:dyDescent="0.2">
      <c r="A1080" s="355"/>
      <c r="B1080" s="337"/>
      <c r="C1080" s="85" t="s">
        <v>399</v>
      </c>
      <c r="D1080" s="169" t="s">
        <v>18</v>
      </c>
      <c r="E1080" s="172" t="s">
        <v>262</v>
      </c>
      <c r="F1080" s="10"/>
      <c r="G1080" s="10"/>
      <c r="H1080" s="10">
        <f t="shared" si="47"/>
        <v>4410.6265501118114</v>
      </c>
    </row>
    <row r="1081" spans="1:10" ht="13.9" customHeight="1" x14ac:dyDescent="0.2">
      <c r="A1081" s="355"/>
      <c r="B1081" s="337"/>
      <c r="C1081" s="351" t="s">
        <v>9</v>
      </c>
      <c r="D1081" s="351"/>
      <c r="E1081" s="351"/>
      <c r="F1081" s="351"/>
      <c r="G1081" s="351"/>
      <c r="H1081" s="351"/>
    </row>
    <row r="1082" spans="1:10" ht="18" customHeight="1" x14ac:dyDescent="0.2">
      <c r="A1082" s="355"/>
      <c r="B1082" s="337"/>
      <c r="C1082" s="85" t="s">
        <v>400</v>
      </c>
      <c r="D1082" s="169" t="s">
        <v>20</v>
      </c>
      <c r="E1082" s="169" t="s">
        <v>19</v>
      </c>
      <c r="F1082" s="169">
        <v>94</v>
      </c>
      <c r="G1082" s="169">
        <v>100</v>
      </c>
      <c r="H1082" s="169"/>
    </row>
    <row r="1083" spans="1:10" ht="18" customHeight="1" x14ac:dyDescent="0.2">
      <c r="A1083" s="355"/>
      <c r="B1083" s="337"/>
      <c r="C1083" s="85" t="s">
        <v>401</v>
      </c>
      <c r="D1083" s="169" t="s">
        <v>20</v>
      </c>
      <c r="E1083" s="169" t="s">
        <v>19</v>
      </c>
      <c r="F1083" s="222"/>
      <c r="G1083" s="234">
        <v>100</v>
      </c>
      <c r="H1083" s="234"/>
    </row>
    <row r="1084" spans="1:10" ht="18" customHeight="1" x14ac:dyDescent="0.2">
      <c r="A1084" s="355"/>
      <c r="B1084" s="337"/>
      <c r="C1084" s="85" t="s">
        <v>402</v>
      </c>
      <c r="D1084" s="169" t="s">
        <v>20</v>
      </c>
      <c r="E1084" s="169" t="s">
        <v>19</v>
      </c>
      <c r="F1084" s="222"/>
      <c r="G1084" s="169"/>
      <c r="H1084" s="169">
        <v>100</v>
      </c>
    </row>
    <row r="1085" spans="1:10" ht="18" customHeight="1" x14ac:dyDescent="0.2">
      <c r="A1085" s="356"/>
      <c r="B1085" s="338"/>
      <c r="C1085" s="85" t="s">
        <v>403</v>
      </c>
      <c r="D1085" s="169" t="s">
        <v>20</v>
      </c>
      <c r="E1085" s="169" t="s">
        <v>19</v>
      </c>
      <c r="F1085" s="222"/>
      <c r="G1085" s="169"/>
      <c r="H1085" s="169">
        <v>100</v>
      </c>
    </row>
    <row r="1086" spans="1:10" ht="18" customHeight="1" x14ac:dyDescent="0.2">
      <c r="A1086" s="329" t="s">
        <v>616</v>
      </c>
      <c r="B1086" s="330" t="s">
        <v>26</v>
      </c>
      <c r="C1086" s="331" t="str">
        <f>'Додаток 1 2025-2027'!B156</f>
        <v>Поточний ремонт вул. Новобілярської м. Південного Одеського району Одеської області</v>
      </c>
      <c r="D1086" s="331"/>
      <c r="E1086" s="331"/>
      <c r="F1086" s="331"/>
      <c r="G1086" s="331"/>
      <c r="H1086" s="331"/>
    </row>
    <row r="1087" spans="1:10" ht="18" customHeight="1" x14ac:dyDescent="0.2">
      <c r="A1087" s="329"/>
      <c r="B1087" s="330"/>
      <c r="C1087" s="332" t="s">
        <v>6</v>
      </c>
      <c r="D1087" s="332"/>
      <c r="E1087" s="332"/>
      <c r="F1087" s="332"/>
      <c r="G1087" s="332"/>
      <c r="H1087" s="332"/>
    </row>
    <row r="1088" spans="1:10" ht="18" customHeight="1" x14ac:dyDescent="0.2">
      <c r="A1088" s="329"/>
      <c r="B1088" s="330"/>
      <c r="C1088" s="216" t="s">
        <v>617</v>
      </c>
      <c r="D1088" s="212" t="s">
        <v>10</v>
      </c>
      <c r="E1088" s="212" t="s">
        <v>258</v>
      </c>
      <c r="F1088" s="70">
        <f>'Додаток 1 2025-2027'!G156</f>
        <v>37.049999999999997</v>
      </c>
      <c r="G1088" s="70">
        <f>'Додаток 1 2025-2027'!H156</f>
        <v>176.233</v>
      </c>
      <c r="H1088" s="70"/>
    </row>
    <row r="1089" spans="1:8" ht="18" customHeight="1" x14ac:dyDescent="0.2">
      <c r="A1089" s="329"/>
      <c r="B1089" s="330"/>
      <c r="C1089" s="332" t="s">
        <v>7</v>
      </c>
      <c r="D1089" s="332"/>
      <c r="E1089" s="332"/>
      <c r="F1089" s="332"/>
      <c r="G1089" s="332"/>
      <c r="H1089" s="332"/>
    </row>
    <row r="1090" spans="1:8" ht="15.75" customHeight="1" x14ac:dyDescent="0.2">
      <c r="A1090" s="329"/>
      <c r="B1090" s="330"/>
      <c r="C1090" s="217" t="s">
        <v>618</v>
      </c>
      <c r="D1090" s="212" t="s">
        <v>114</v>
      </c>
      <c r="E1090" s="212" t="s">
        <v>626</v>
      </c>
      <c r="F1090" s="51">
        <v>27.39</v>
      </c>
      <c r="G1090" s="21">
        <v>115</v>
      </c>
      <c r="H1090" s="6"/>
    </row>
    <row r="1091" spans="1:8" ht="18" customHeight="1" x14ac:dyDescent="0.2">
      <c r="A1091" s="329"/>
      <c r="B1091" s="330"/>
      <c r="C1091" s="332"/>
      <c r="D1091" s="332"/>
      <c r="E1091" s="332"/>
      <c r="F1091" s="332"/>
      <c r="G1091" s="332"/>
      <c r="H1091" s="332"/>
    </row>
    <row r="1092" spans="1:8" ht="28.5" customHeight="1" x14ac:dyDescent="0.2">
      <c r="A1092" s="329"/>
      <c r="B1092" s="330"/>
      <c r="C1092" s="217" t="s">
        <v>619</v>
      </c>
      <c r="D1092" s="212" t="s">
        <v>18</v>
      </c>
      <c r="E1092" s="212" t="s">
        <v>632</v>
      </c>
      <c r="F1092" s="71">
        <f>F1088/F1090</f>
        <v>1.3526834611171958</v>
      </c>
      <c r="G1092" s="71">
        <f>G1088/G1090</f>
        <v>1.5324608695652173</v>
      </c>
      <c r="H1092" s="71"/>
    </row>
    <row r="1093" spans="1:8" ht="18" customHeight="1" x14ac:dyDescent="0.2">
      <c r="A1093" s="329"/>
      <c r="B1093" s="330"/>
      <c r="C1093" s="332" t="s">
        <v>9</v>
      </c>
      <c r="D1093" s="332"/>
      <c r="E1093" s="332"/>
      <c r="F1093" s="332"/>
      <c r="G1093" s="332"/>
      <c r="H1093" s="332"/>
    </row>
    <row r="1094" spans="1:8" ht="29.25" customHeight="1" x14ac:dyDescent="0.2">
      <c r="A1094" s="329"/>
      <c r="B1094" s="330"/>
      <c r="C1094" s="217" t="s">
        <v>620</v>
      </c>
      <c r="D1094" s="212" t="s">
        <v>20</v>
      </c>
      <c r="E1094" s="212" t="s">
        <v>19</v>
      </c>
      <c r="F1094" s="212">
        <v>100</v>
      </c>
      <c r="G1094" s="212">
        <v>100</v>
      </c>
      <c r="H1094" s="212"/>
    </row>
    <row r="1095" spans="1:8" ht="18" customHeight="1" x14ac:dyDescent="0.2">
      <c r="A1095" s="329" t="s">
        <v>621</v>
      </c>
      <c r="B1095" s="330" t="s">
        <v>26</v>
      </c>
      <c r="C1095" s="331" t="str">
        <f>'Додаток 1 2025-2027'!B157</f>
        <v>Поточний ремонт вул. Центральної МІЗ м. Південного Одеського району Одеської області</v>
      </c>
      <c r="D1095" s="331"/>
      <c r="E1095" s="331"/>
      <c r="F1095" s="331"/>
      <c r="G1095" s="331"/>
      <c r="H1095" s="331"/>
    </row>
    <row r="1096" spans="1:8" ht="18" customHeight="1" x14ac:dyDescent="0.2">
      <c r="A1096" s="329"/>
      <c r="B1096" s="330"/>
      <c r="C1096" s="332" t="s">
        <v>6</v>
      </c>
      <c r="D1096" s="332"/>
      <c r="E1096" s="332"/>
      <c r="F1096" s="332"/>
      <c r="G1096" s="332"/>
      <c r="H1096" s="332"/>
    </row>
    <row r="1097" spans="1:8" ht="18" customHeight="1" x14ac:dyDescent="0.2">
      <c r="A1097" s="329"/>
      <c r="B1097" s="330"/>
      <c r="C1097" s="216" t="s">
        <v>617</v>
      </c>
      <c r="D1097" s="212" t="s">
        <v>10</v>
      </c>
      <c r="E1097" s="212" t="s">
        <v>258</v>
      </c>
      <c r="F1097" s="70">
        <f>'Додаток 1 2025-2027'!G157</f>
        <v>50.898000000000003</v>
      </c>
      <c r="G1097" s="70">
        <f>'Додаток 1 2025-2027'!H157</f>
        <v>92.025000000000006</v>
      </c>
      <c r="H1097" s="70"/>
    </row>
    <row r="1098" spans="1:8" ht="18" customHeight="1" x14ac:dyDescent="0.2">
      <c r="A1098" s="329"/>
      <c r="B1098" s="330"/>
      <c r="C1098" s="332" t="s">
        <v>7</v>
      </c>
      <c r="D1098" s="332"/>
      <c r="E1098" s="332"/>
      <c r="F1098" s="332"/>
      <c r="G1098" s="332"/>
      <c r="H1098" s="332"/>
    </row>
    <row r="1099" spans="1:8" ht="18" customHeight="1" x14ac:dyDescent="0.2">
      <c r="A1099" s="329"/>
      <c r="B1099" s="330"/>
      <c r="C1099" s="217" t="s">
        <v>618</v>
      </c>
      <c r="D1099" s="212" t="s">
        <v>114</v>
      </c>
      <c r="E1099" s="212" t="s">
        <v>497</v>
      </c>
      <c r="F1099" s="75">
        <v>35</v>
      </c>
      <c r="G1099" s="75">
        <v>55</v>
      </c>
      <c r="H1099" s="6"/>
    </row>
    <row r="1100" spans="1:8" ht="18" customHeight="1" x14ac:dyDescent="0.2">
      <c r="A1100" s="329"/>
      <c r="B1100" s="330"/>
      <c r="C1100" s="332" t="s">
        <v>8</v>
      </c>
      <c r="D1100" s="332"/>
      <c r="E1100" s="332"/>
      <c r="F1100" s="332"/>
      <c r="G1100" s="332"/>
      <c r="H1100" s="332"/>
    </row>
    <row r="1101" spans="1:8" ht="27.75" customHeight="1" x14ac:dyDescent="0.2">
      <c r="A1101" s="329"/>
      <c r="B1101" s="330"/>
      <c r="C1101" s="217" t="s">
        <v>619</v>
      </c>
      <c r="D1101" s="212" t="s">
        <v>18</v>
      </c>
      <c r="E1101" s="212" t="s">
        <v>632</v>
      </c>
      <c r="F1101" s="71">
        <f>F1097/F1099</f>
        <v>1.4542285714285714</v>
      </c>
      <c r="G1101" s="71">
        <f>G1097/G1099</f>
        <v>1.6731818181818183</v>
      </c>
      <c r="H1101" s="71"/>
    </row>
    <row r="1102" spans="1:8" ht="18" customHeight="1" x14ac:dyDescent="0.2">
      <c r="A1102" s="329"/>
      <c r="B1102" s="330"/>
      <c r="C1102" s="332" t="s">
        <v>9</v>
      </c>
      <c r="D1102" s="332"/>
      <c r="E1102" s="332"/>
      <c r="F1102" s="332"/>
      <c r="G1102" s="332"/>
      <c r="H1102" s="332"/>
    </row>
    <row r="1103" spans="1:8" ht="27" customHeight="1" x14ac:dyDescent="0.2">
      <c r="A1103" s="329"/>
      <c r="B1103" s="330"/>
      <c r="C1103" s="217" t="s">
        <v>620</v>
      </c>
      <c r="D1103" s="212" t="s">
        <v>20</v>
      </c>
      <c r="E1103" s="212" t="s">
        <v>19</v>
      </c>
      <c r="F1103" s="212">
        <v>100</v>
      </c>
      <c r="G1103" s="327">
        <v>100</v>
      </c>
      <c r="H1103" s="212"/>
    </row>
    <row r="1104" spans="1:8" ht="18" customHeight="1" x14ac:dyDescent="0.2">
      <c r="A1104" s="329" t="s">
        <v>622</v>
      </c>
      <c r="B1104" s="330" t="s">
        <v>26</v>
      </c>
      <c r="C1104" s="331" t="str">
        <f>'Додаток 1 2025-2027'!B158</f>
        <v>Поточний ремонт дороги біля АЗК "WOG" м. Південного Одеського району Одеської області</v>
      </c>
      <c r="D1104" s="331"/>
      <c r="E1104" s="331"/>
      <c r="F1104" s="331"/>
      <c r="G1104" s="331"/>
      <c r="H1104" s="331"/>
    </row>
    <row r="1105" spans="1:8" ht="18" customHeight="1" x14ac:dyDescent="0.2">
      <c r="A1105" s="329"/>
      <c r="B1105" s="330"/>
      <c r="C1105" s="332" t="s">
        <v>6</v>
      </c>
      <c r="D1105" s="332"/>
      <c r="E1105" s="332"/>
      <c r="F1105" s="332"/>
      <c r="G1105" s="332"/>
      <c r="H1105" s="332"/>
    </row>
    <row r="1106" spans="1:8" ht="18" customHeight="1" x14ac:dyDescent="0.2">
      <c r="A1106" s="329"/>
      <c r="B1106" s="330"/>
      <c r="C1106" s="216" t="s">
        <v>617</v>
      </c>
      <c r="D1106" s="212" t="s">
        <v>10</v>
      </c>
      <c r="E1106" s="212" t="s">
        <v>258</v>
      </c>
      <c r="F1106" s="70">
        <f>'Додаток 1 2025-2027'!G158</f>
        <v>118.39</v>
      </c>
      <c r="G1106" s="70"/>
      <c r="H1106" s="70"/>
    </row>
    <row r="1107" spans="1:8" ht="18" customHeight="1" x14ac:dyDescent="0.2">
      <c r="A1107" s="329"/>
      <c r="B1107" s="330"/>
      <c r="C1107" s="332" t="s">
        <v>7</v>
      </c>
      <c r="D1107" s="332"/>
      <c r="E1107" s="332"/>
      <c r="F1107" s="332"/>
      <c r="G1107" s="332"/>
      <c r="H1107" s="332"/>
    </row>
    <row r="1108" spans="1:8" ht="18" customHeight="1" x14ac:dyDescent="0.2">
      <c r="A1108" s="329"/>
      <c r="B1108" s="330"/>
      <c r="C1108" s="217" t="s">
        <v>618</v>
      </c>
      <c r="D1108" s="212" t="s">
        <v>114</v>
      </c>
      <c r="E1108" s="212" t="s">
        <v>626</v>
      </c>
      <c r="F1108" s="75">
        <v>114</v>
      </c>
      <c r="G1108" s="6"/>
      <c r="H1108" s="6"/>
    </row>
    <row r="1109" spans="1:8" ht="18" customHeight="1" x14ac:dyDescent="0.2">
      <c r="A1109" s="329"/>
      <c r="B1109" s="330"/>
      <c r="C1109" s="332" t="s">
        <v>8</v>
      </c>
      <c r="D1109" s="332"/>
      <c r="E1109" s="332"/>
      <c r="F1109" s="332"/>
      <c r="G1109" s="332"/>
      <c r="H1109" s="332"/>
    </row>
    <row r="1110" spans="1:8" ht="28.5" customHeight="1" x14ac:dyDescent="0.2">
      <c r="A1110" s="329"/>
      <c r="B1110" s="330"/>
      <c r="C1110" s="217" t="s">
        <v>619</v>
      </c>
      <c r="D1110" s="212" t="s">
        <v>18</v>
      </c>
      <c r="E1110" s="212" t="s">
        <v>632</v>
      </c>
      <c r="F1110" s="71">
        <f>F1106/F1108</f>
        <v>1.0385087719298245</v>
      </c>
      <c r="G1110" s="71"/>
      <c r="H1110" s="71"/>
    </row>
    <row r="1111" spans="1:8" ht="18" customHeight="1" x14ac:dyDescent="0.2">
      <c r="A1111" s="329"/>
      <c r="B1111" s="330"/>
      <c r="C1111" s="332" t="s">
        <v>9</v>
      </c>
      <c r="D1111" s="332"/>
      <c r="E1111" s="332"/>
      <c r="F1111" s="332"/>
      <c r="G1111" s="332"/>
      <c r="H1111" s="332"/>
    </row>
    <row r="1112" spans="1:8" ht="28.5" customHeight="1" x14ac:dyDescent="0.2">
      <c r="A1112" s="329"/>
      <c r="B1112" s="330"/>
      <c r="C1112" s="217" t="s">
        <v>620</v>
      </c>
      <c r="D1112" s="212" t="s">
        <v>20</v>
      </c>
      <c r="E1112" s="212" t="s">
        <v>19</v>
      </c>
      <c r="F1112" s="212">
        <v>100</v>
      </c>
      <c r="G1112" s="212"/>
      <c r="H1112" s="212"/>
    </row>
    <row r="1113" spans="1:8" ht="18" customHeight="1" x14ac:dyDescent="0.2">
      <c r="A1113" s="329" t="s">
        <v>623</v>
      </c>
      <c r="B1113" s="330" t="s">
        <v>26</v>
      </c>
      <c r="C1113" s="331" t="str">
        <f>'Додаток 1 2025-2027'!B159</f>
        <v>Поточний ремонт вул. Будівельників м. Південного Одеського району Одеської області</v>
      </c>
      <c r="D1113" s="331"/>
      <c r="E1113" s="331"/>
      <c r="F1113" s="331"/>
      <c r="G1113" s="331"/>
      <c r="H1113" s="331"/>
    </row>
    <row r="1114" spans="1:8" ht="18" customHeight="1" x14ac:dyDescent="0.2">
      <c r="A1114" s="329"/>
      <c r="B1114" s="330"/>
      <c r="C1114" s="332" t="s">
        <v>6</v>
      </c>
      <c r="D1114" s="332"/>
      <c r="E1114" s="332"/>
      <c r="F1114" s="332"/>
      <c r="G1114" s="332"/>
      <c r="H1114" s="332"/>
    </row>
    <row r="1115" spans="1:8" ht="18" customHeight="1" x14ac:dyDescent="0.2">
      <c r="A1115" s="329"/>
      <c r="B1115" s="330"/>
      <c r="C1115" s="216" t="s">
        <v>617</v>
      </c>
      <c r="D1115" s="212" t="s">
        <v>10</v>
      </c>
      <c r="E1115" s="212" t="s">
        <v>258</v>
      </c>
      <c r="F1115" s="70">
        <f>'Додаток 1 2025-2027'!G159</f>
        <v>6.1079999999999997</v>
      </c>
      <c r="G1115" s="70"/>
      <c r="H1115" s="70"/>
    </row>
    <row r="1116" spans="1:8" ht="18" customHeight="1" x14ac:dyDescent="0.2">
      <c r="A1116" s="329"/>
      <c r="B1116" s="330"/>
      <c r="C1116" s="332" t="s">
        <v>7</v>
      </c>
      <c r="D1116" s="332"/>
      <c r="E1116" s="332"/>
      <c r="F1116" s="332"/>
      <c r="G1116" s="332"/>
      <c r="H1116" s="332"/>
    </row>
    <row r="1117" spans="1:8" ht="18" customHeight="1" x14ac:dyDescent="0.2">
      <c r="A1117" s="329"/>
      <c r="B1117" s="330"/>
      <c r="C1117" s="217" t="s">
        <v>618</v>
      </c>
      <c r="D1117" s="212" t="s">
        <v>114</v>
      </c>
      <c r="E1117" s="212" t="s">
        <v>626</v>
      </c>
      <c r="F1117" s="75">
        <v>4.2</v>
      </c>
      <c r="G1117" s="6"/>
      <c r="H1117" s="6"/>
    </row>
    <row r="1118" spans="1:8" ht="18" customHeight="1" x14ac:dyDescent="0.2">
      <c r="A1118" s="329"/>
      <c r="B1118" s="330"/>
      <c r="C1118" s="332" t="s">
        <v>8</v>
      </c>
      <c r="D1118" s="332"/>
      <c r="E1118" s="332"/>
      <c r="F1118" s="332"/>
      <c r="G1118" s="332"/>
      <c r="H1118" s="332"/>
    </row>
    <row r="1119" spans="1:8" ht="27.75" customHeight="1" x14ac:dyDescent="0.2">
      <c r="A1119" s="329"/>
      <c r="B1119" s="330"/>
      <c r="C1119" s="217" t="s">
        <v>619</v>
      </c>
      <c r="D1119" s="212" t="s">
        <v>18</v>
      </c>
      <c r="E1119" s="212" t="s">
        <v>632</v>
      </c>
      <c r="F1119" s="71">
        <f>F1115/F1117</f>
        <v>1.4542857142857142</v>
      </c>
      <c r="G1119" s="71"/>
      <c r="H1119" s="71"/>
    </row>
    <row r="1120" spans="1:8" ht="18" customHeight="1" x14ac:dyDescent="0.2">
      <c r="A1120" s="329"/>
      <c r="B1120" s="330"/>
      <c r="C1120" s="332" t="s">
        <v>9</v>
      </c>
      <c r="D1120" s="332"/>
      <c r="E1120" s="332"/>
      <c r="F1120" s="332"/>
      <c r="G1120" s="332"/>
      <c r="H1120" s="332"/>
    </row>
    <row r="1121" spans="1:8" ht="28.5" customHeight="1" x14ac:dyDescent="0.2">
      <c r="A1121" s="329"/>
      <c r="B1121" s="330"/>
      <c r="C1121" s="217" t="s">
        <v>620</v>
      </c>
      <c r="D1121" s="212" t="s">
        <v>20</v>
      </c>
      <c r="E1121" s="212" t="s">
        <v>19</v>
      </c>
      <c r="F1121" s="212">
        <v>100</v>
      </c>
      <c r="G1121" s="212"/>
      <c r="H1121" s="212"/>
    </row>
    <row r="1122" spans="1:8" ht="18" customHeight="1" x14ac:dyDescent="0.2">
      <c r="A1122" s="329" t="s">
        <v>625</v>
      </c>
      <c r="B1122" s="330" t="s">
        <v>26</v>
      </c>
      <c r="C1122" s="331" t="str">
        <f>'Додаток 1 2025-2027'!B160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22" s="331"/>
      <c r="E1122" s="331"/>
      <c r="F1122" s="331"/>
      <c r="G1122" s="331"/>
      <c r="H1122" s="331"/>
    </row>
    <row r="1123" spans="1:8" ht="18" customHeight="1" x14ac:dyDescent="0.2">
      <c r="A1123" s="329"/>
      <c r="B1123" s="330"/>
      <c r="C1123" s="332" t="s">
        <v>6</v>
      </c>
      <c r="D1123" s="332"/>
      <c r="E1123" s="332"/>
      <c r="F1123" s="332"/>
      <c r="G1123" s="332"/>
      <c r="H1123" s="332"/>
    </row>
    <row r="1124" spans="1:8" ht="18" customHeight="1" x14ac:dyDescent="0.2">
      <c r="A1124" s="329"/>
      <c r="B1124" s="330"/>
      <c r="C1124" s="216" t="s">
        <v>617</v>
      </c>
      <c r="D1124" s="212" t="s">
        <v>10</v>
      </c>
      <c r="E1124" s="212" t="s">
        <v>258</v>
      </c>
      <c r="F1124" s="70">
        <f>'Додаток 1 2025-2027'!G160</f>
        <v>199.429</v>
      </c>
      <c r="G1124" s="70">
        <f>'Додаток 1 2025-2027'!H160</f>
        <v>174.75</v>
      </c>
      <c r="H1124" s="70"/>
    </row>
    <row r="1125" spans="1:8" ht="13.5" customHeight="1" x14ac:dyDescent="0.2">
      <c r="A1125" s="329"/>
      <c r="B1125" s="330"/>
      <c r="C1125" s="332" t="s">
        <v>7</v>
      </c>
      <c r="D1125" s="332"/>
      <c r="E1125" s="332"/>
      <c r="F1125" s="332"/>
      <c r="G1125" s="332"/>
      <c r="H1125" s="332"/>
    </row>
    <row r="1126" spans="1:8" ht="18" customHeight="1" x14ac:dyDescent="0.2">
      <c r="A1126" s="329"/>
      <c r="B1126" s="330"/>
      <c r="C1126" s="217" t="s">
        <v>618</v>
      </c>
      <c r="D1126" s="212" t="s">
        <v>114</v>
      </c>
      <c r="E1126" s="212" t="s">
        <v>497</v>
      </c>
      <c r="F1126" s="75">
        <v>69.849999999999994</v>
      </c>
      <c r="G1126" s="21">
        <v>114</v>
      </c>
      <c r="H1126" s="6"/>
    </row>
    <row r="1127" spans="1:8" ht="16.5" customHeight="1" x14ac:dyDescent="0.2">
      <c r="A1127" s="329"/>
      <c r="B1127" s="330"/>
      <c r="C1127" s="332" t="s">
        <v>8</v>
      </c>
      <c r="D1127" s="332"/>
      <c r="E1127" s="332"/>
      <c r="F1127" s="332"/>
      <c r="G1127" s="332"/>
      <c r="H1127" s="332"/>
    </row>
    <row r="1128" spans="1:8" ht="30" customHeight="1" x14ac:dyDescent="0.2">
      <c r="A1128" s="329"/>
      <c r="B1128" s="330"/>
      <c r="C1128" s="217" t="s">
        <v>619</v>
      </c>
      <c r="D1128" s="212" t="s">
        <v>18</v>
      </c>
      <c r="E1128" s="212" t="s">
        <v>632</v>
      </c>
      <c r="F1128" s="71">
        <f>F1124/F1126</f>
        <v>2.8551037938439516</v>
      </c>
      <c r="G1128" s="71">
        <f>G1124/G1126</f>
        <v>1.5328947368421053</v>
      </c>
      <c r="H1128" s="71"/>
    </row>
    <row r="1129" spans="1:8" ht="15" customHeight="1" x14ac:dyDescent="0.2">
      <c r="A1129" s="329"/>
      <c r="B1129" s="330"/>
      <c r="C1129" s="332" t="s">
        <v>9</v>
      </c>
      <c r="D1129" s="332"/>
      <c r="E1129" s="332"/>
      <c r="F1129" s="332"/>
      <c r="G1129" s="332"/>
      <c r="H1129" s="332"/>
    </row>
    <row r="1130" spans="1:8" ht="28.5" customHeight="1" x14ac:dyDescent="0.2">
      <c r="A1130" s="329"/>
      <c r="B1130" s="330"/>
      <c r="C1130" s="217" t="s">
        <v>620</v>
      </c>
      <c r="D1130" s="212" t="s">
        <v>20</v>
      </c>
      <c r="E1130" s="212" t="s">
        <v>19</v>
      </c>
      <c r="F1130" s="212">
        <v>100</v>
      </c>
      <c r="G1130" s="212">
        <v>100</v>
      </c>
      <c r="H1130" s="212"/>
    </row>
    <row r="1131" spans="1:8" ht="18" customHeight="1" x14ac:dyDescent="0.2">
      <c r="A1131" s="329" t="s">
        <v>627</v>
      </c>
      <c r="B1131" s="330" t="s">
        <v>26</v>
      </c>
      <c r="C1131" s="331" t="str">
        <f>'Додаток 1 2025-2027'!B161</f>
        <v>Поточний ремонт вул. Комунальної м. Південного Одеського району Одеської області</v>
      </c>
      <c r="D1131" s="331"/>
      <c r="E1131" s="331"/>
      <c r="F1131" s="331"/>
      <c r="G1131" s="331"/>
      <c r="H1131" s="331"/>
    </row>
    <row r="1132" spans="1:8" ht="18" customHeight="1" x14ac:dyDescent="0.2">
      <c r="A1132" s="329"/>
      <c r="B1132" s="330"/>
      <c r="C1132" s="332" t="s">
        <v>6</v>
      </c>
      <c r="D1132" s="332"/>
      <c r="E1132" s="332"/>
      <c r="F1132" s="332"/>
      <c r="G1132" s="332"/>
      <c r="H1132" s="332"/>
    </row>
    <row r="1133" spans="1:8" ht="18" customHeight="1" x14ac:dyDescent="0.2">
      <c r="A1133" s="329"/>
      <c r="B1133" s="330"/>
      <c r="C1133" s="216" t="s">
        <v>617</v>
      </c>
      <c r="D1133" s="212" t="s">
        <v>10</v>
      </c>
      <c r="E1133" s="212" t="s">
        <v>258</v>
      </c>
      <c r="F1133" s="70">
        <f>'Додаток 1 2025-2027'!G161</f>
        <v>19.294</v>
      </c>
      <c r="G1133" s="70">
        <f>'Додаток 1 2025-2027'!H161</f>
        <v>31.791</v>
      </c>
      <c r="H1133" s="70"/>
    </row>
    <row r="1134" spans="1:8" ht="18" customHeight="1" x14ac:dyDescent="0.2">
      <c r="A1134" s="329"/>
      <c r="B1134" s="330"/>
      <c r="C1134" s="332" t="s">
        <v>7</v>
      </c>
      <c r="D1134" s="332"/>
      <c r="E1134" s="332"/>
      <c r="F1134" s="332"/>
      <c r="G1134" s="332"/>
      <c r="H1134" s="332"/>
    </row>
    <row r="1135" spans="1:8" ht="18" customHeight="1" x14ac:dyDescent="0.2">
      <c r="A1135" s="329"/>
      <c r="B1135" s="330"/>
      <c r="C1135" s="217" t="s">
        <v>618</v>
      </c>
      <c r="D1135" s="212" t="s">
        <v>114</v>
      </c>
      <c r="E1135" s="212" t="s">
        <v>497</v>
      </c>
      <c r="F1135" s="75">
        <v>14.5</v>
      </c>
      <c r="G1135" s="21">
        <v>19</v>
      </c>
      <c r="H1135" s="6"/>
    </row>
    <row r="1136" spans="1:8" ht="18" customHeight="1" x14ac:dyDescent="0.2">
      <c r="A1136" s="329"/>
      <c r="B1136" s="330"/>
      <c r="C1136" s="332" t="s">
        <v>8</v>
      </c>
      <c r="D1136" s="332"/>
      <c r="E1136" s="332"/>
      <c r="F1136" s="332"/>
      <c r="G1136" s="332"/>
      <c r="H1136" s="332"/>
    </row>
    <row r="1137" spans="1:8" ht="25.5" customHeight="1" x14ac:dyDescent="0.2">
      <c r="A1137" s="329"/>
      <c r="B1137" s="330"/>
      <c r="C1137" s="217" t="s">
        <v>619</v>
      </c>
      <c r="D1137" s="212" t="s">
        <v>18</v>
      </c>
      <c r="E1137" s="212" t="s">
        <v>632</v>
      </c>
      <c r="F1137" s="71">
        <f>F1133/F1135</f>
        <v>1.3306206896551724</v>
      </c>
      <c r="G1137" s="71">
        <f>G1133/G1135</f>
        <v>1.6732105263157895</v>
      </c>
      <c r="H1137" s="71"/>
    </row>
    <row r="1138" spans="1:8" ht="18" customHeight="1" x14ac:dyDescent="0.2">
      <c r="A1138" s="329"/>
      <c r="B1138" s="330"/>
      <c r="C1138" s="332" t="s">
        <v>9</v>
      </c>
      <c r="D1138" s="332"/>
      <c r="E1138" s="332"/>
      <c r="F1138" s="332"/>
      <c r="G1138" s="332"/>
      <c r="H1138" s="332"/>
    </row>
    <row r="1139" spans="1:8" ht="27" customHeight="1" x14ac:dyDescent="0.2">
      <c r="A1139" s="329"/>
      <c r="B1139" s="330"/>
      <c r="C1139" s="217" t="s">
        <v>620</v>
      </c>
      <c r="D1139" s="212" t="s">
        <v>20</v>
      </c>
      <c r="E1139" s="212" t="s">
        <v>19</v>
      </c>
      <c r="F1139" s="212">
        <v>100</v>
      </c>
      <c r="G1139" s="327">
        <v>100</v>
      </c>
      <c r="H1139" s="212"/>
    </row>
    <row r="1140" spans="1:8" ht="21" customHeight="1" x14ac:dyDescent="0.2">
      <c r="A1140" s="329" t="s">
        <v>629</v>
      </c>
      <c r="B1140" s="330" t="s">
        <v>26</v>
      </c>
      <c r="C1140" s="331" t="str">
        <f>'Додаток 1 2025-2027'!B162</f>
        <v>Поточний ремонт просп. Григорівського десанту м. Південного Одеського району Одеської області</v>
      </c>
      <c r="D1140" s="331"/>
      <c r="E1140" s="331"/>
      <c r="F1140" s="331"/>
      <c r="G1140" s="331"/>
      <c r="H1140" s="331"/>
    </row>
    <row r="1141" spans="1:8" ht="17.25" customHeight="1" x14ac:dyDescent="0.2">
      <c r="A1141" s="329"/>
      <c r="B1141" s="330"/>
      <c r="C1141" s="332" t="s">
        <v>6</v>
      </c>
      <c r="D1141" s="332"/>
      <c r="E1141" s="332"/>
      <c r="F1141" s="332"/>
      <c r="G1141" s="332"/>
      <c r="H1141" s="332"/>
    </row>
    <row r="1142" spans="1:8" ht="17.25" customHeight="1" x14ac:dyDescent="0.2">
      <c r="A1142" s="329"/>
      <c r="B1142" s="330"/>
      <c r="C1142" s="216" t="s">
        <v>617</v>
      </c>
      <c r="D1142" s="212" t="s">
        <v>10</v>
      </c>
      <c r="E1142" s="212" t="s">
        <v>258</v>
      </c>
      <c r="F1142" s="70">
        <f>'Додаток 1 2025-2027'!G162</f>
        <v>13.289</v>
      </c>
      <c r="G1142" s="70">
        <f>'Додаток 1 2025-2027'!H162</f>
        <v>75.25</v>
      </c>
      <c r="H1142" s="70"/>
    </row>
    <row r="1143" spans="1:8" ht="17.25" customHeight="1" x14ac:dyDescent="0.2">
      <c r="A1143" s="329"/>
      <c r="B1143" s="330"/>
      <c r="C1143" s="332" t="s">
        <v>7</v>
      </c>
      <c r="D1143" s="332"/>
      <c r="E1143" s="332"/>
      <c r="F1143" s="332"/>
      <c r="G1143" s="332"/>
      <c r="H1143" s="332"/>
    </row>
    <row r="1144" spans="1:8" ht="17.25" customHeight="1" x14ac:dyDescent="0.2">
      <c r="A1144" s="329"/>
      <c r="B1144" s="330"/>
      <c r="C1144" s="217" t="s">
        <v>618</v>
      </c>
      <c r="D1144" s="212" t="s">
        <v>114</v>
      </c>
      <c r="E1144" s="212" t="s">
        <v>497</v>
      </c>
      <c r="F1144" s="75">
        <v>9.68</v>
      </c>
      <c r="G1144" s="21">
        <v>35</v>
      </c>
      <c r="H1144" s="6"/>
    </row>
    <row r="1145" spans="1:8" ht="17.25" customHeight="1" x14ac:dyDescent="0.2">
      <c r="A1145" s="329"/>
      <c r="B1145" s="330"/>
      <c r="C1145" s="332" t="s">
        <v>8</v>
      </c>
      <c r="D1145" s="332"/>
      <c r="E1145" s="332"/>
      <c r="F1145" s="332"/>
      <c r="G1145" s="332"/>
      <c r="H1145" s="332"/>
    </row>
    <row r="1146" spans="1:8" ht="27" customHeight="1" x14ac:dyDescent="0.2">
      <c r="A1146" s="329"/>
      <c r="B1146" s="330"/>
      <c r="C1146" s="217" t="s">
        <v>619</v>
      </c>
      <c r="D1146" s="212" t="s">
        <v>18</v>
      </c>
      <c r="E1146" s="212" t="s">
        <v>632</v>
      </c>
      <c r="F1146" s="71">
        <f>F1142/F1144</f>
        <v>1.3728305785123966</v>
      </c>
      <c r="G1146" s="71">
        <f>G1142/G1144</f>
        <v>2.15</v>
      </c>
      <c r="H1146" s="71"/>
    </row>
    <row r="1147" spans="1:8" ht="15" customHeight="1" x14ac:dyDescent="0.2">
      <c r="A1147" s="329"/>
      <c r="B1147" s="330"/>
      <c r="C1147" s="332" t="s">
        <v>9</v>
      </c>
      <c r="D1147" s="332"/>
      <c r="E1147" s="332"/>
      <c r="F1147" s="332"/>
      <c r="G1147" s="332"/>
      <c r="H1147" s="332"/>
    </row>
    <row r="1148" spans="1:8" ht="28.5" customHeight="1" x14ac:dyDescent="0.2">
      <c r="A1148" s="329"/>
      <c r="B1148" s="330"/>
      <c r="C1148" s="217" t="s">
        <v>620</v>
      </c>
      <c r="D1148" s="212" t="s">
        <v>20</v>
      </c>
      <c r="E1148" s="212" t="s">
        <v>19</v>
      </c>
      <c r="F1148" s="212">
        <v>100</v>
      </c>
      <c r="G1148" s="327">
        <v>100</v>
      </c>
      <c r="H1148" s="212"/>
    </row>
    <row r="1149" spans="1:8" ht="17.25" customHeight="1" x14ac:dyDescent="0.2">
      <c r="A1149" s="329" t="s">
        <v>630</v>
      </c>
      <c r="B1149" s="330" t="s">
        <v>26</v>
      </c>
      <c r="C1149" s="331" t="str">
        <f>'Додаток 1 2025-2027'!B163</f>
        <v>Поточний ремонт вул. Т.Г. Шевченка м. Південного Одеського району Одеської області</v>
      </c>
      <c r="D1149" s="331"/>
      <c r="E1149" s="331"/>
      <c r="F1149" s="331"/>
      <c r="G1149" s="331"/>
      <c r="H1149" s="331"/>
    </row>
    <row r="1150" spans="1:8" ht="17.25" customHeight="1" x14ac:dyDescent="0.2">
      <c r="A1150" s="329"/>
      <c r="B1150" s="330"/>
      <c r="C1150" s="332" t="s">
        <v>6</v>
      </c>
      <c r="D1150" s="332"/>
      <c r="E1150" s="332"/>
      <c r="F1150" s="332"/>
      <c r="G1150" s="332"/>
      <c r="H1150" s="332"/>
    </row>
    <row r="1151" spans="1:8" ht="17.25" customHeight="1" x14ac:dyDescent="0.2">
      <c r="A1151" s="329"/>
      <c r="B1151" s="330"/>
      <c r="C1151" s="216" t="s">
        <v>617</v>
      </c>
      <c r="D1151" s="212" t="s">
        <v>10</v>
      </c>
      <c r="E1151" s="212" t="s">
        <v>258</v>
      </c>
      <c r="F1151" s="70">
        <f>'Додаток 1 2025-2027'!G163</f>
        <v>16.404</v>
      </c>
      <c r="G1151" s="70">
        <f>'Додаток 1 2025-2027'!H163</f>
        <v>160.453</v>
      </c>
      <c r="H1151" s="70"/>
    </row>
    <row r="1152" spans="1:8" ht="17.25" customHeight="1" x14ac:dyDescent="0.2">
      <c r="A1152" s="329"/>
      <c r="B1152" s="330"/>
      <c r="C1152" s="332" t="s">
        <v>7</v>
      </c>
      <c r="D1152" s="332"/>
      <c r="E1152" s="332"/>
      <c r="F1152" s="332"/>
      <c r="G1152" s="332"/>
      <c r="H1152" s="332"/>
    </row>
    <row r="1153" spans="1:8" ht="17.25" customHeight="1" x14ac:dyDescent="0.2">
      <c r="A1153" s="329"/>
      <c r="B1153" s="330"/>
      <c r="C1153" s="217" t="s">
        <v>618</v>
      </c>
      <c r="D1153" s="212" t="s">
        <v>114</v>
      </c>
      <c r="E1153" s="212" t="s">
        <v>497</v>
      </c>
      <c r="F1153" s="75">
        <v>11.28</v>
      </c>
      <c r="G1153" s="21">
        <v>105</v>
      </c>
      <c r="H1153" s="6"/>
    </row>
    <row r="1154" spans="1:8" ht="17.25" customHeight="1" x14ac:dyDescent="0.2">
      <c r="A1154" s="329"/>
      <c r="B1154" s="330"/>
      <c r="C1154" s="332" t="s">
        <v>8</v>
      </c>
      <c r="D1154" s="332"/>
      <c r="E1154" s="332"/>
      <c r="F1154" s="332"/>
      <c r="G1154" s="332"/>
      <c r="H1154" s="332"/>
    </row>
    <row r="1155" spans="1:8" ht="27.75" customHeight="1" x14ac:dyDescent="0.2">
      <c r="A1155" s="329"/>
      <c r="B1155" s="330"/>
      <c r="C1155" s="217" t="s">
        <v>619</v>
      </c>
      <c r="D1155" s="212" t="s">
        <v>18</v>
      </c>
      <c r="E1155" s="212" t="s">
        <v>632</v>
      </c>
      <c r="F1155" s="71">
        <f>F1151/F1153</f>
        <v>1.4542553191489362</v>
      </c>
      <c r="G1155" s="71">
        <f>G1151/G1153</f>
        <v>1.5281238095238097</v>
      </c>
      <c r="H1155" s="71"/>
    </row>
    <row r="1156" spans="1:8" ht="18" customHeight="1" x14ac:dyDescent="0.2">
      <c r="A1156" s="329"/>
      <c r="B1156" s="330"/>
      <c r="C1156" s="332" t="s">
        <v>9</v>
      </c>
      <c r="D1156" s="332"/>
      <c r="E1156" s="332"/>
      <c r="F1156" s="332"/>
      <c r="G1156" s="332"/>
      <c r="H1156" s="332"/>
    </row>
    <row r="1157" spans="1:8" ht="30" customHeight="1" x14ac:dyDescent="0.2">
      <c r="A1157" s="329"/>
      <c r="B1157" s="330"/>
      <c r="C1157" s="217" t="s">
        <v>620</v>
      </c>
      <c r="D1157" s="212" t="s">
        <v>20</v>
      </c>
      <c r="E1157" s="212" t="s">
        <v>19</v>
      </c>
      <c r="F1157" s="212">
        <v>100</v>
      </c>
      <c r="G1157" s="327">
        <v>100</v>
      </c>
      <c r="H1157" s="212"/>
    </row>
    <row r="1158" spans="1:8" ht="20.25" customHeight="1" x14ac:dyDescent="0.2">
      <c r="A1158" s="329" t="s">
        <v>631</v>
      </c>
      <c r="B1158" s="330" t="s">
        <v>26</v>
      </c>
      <c r="C1158" s="331" t="str">
        <f>'Додаток 1 2025-2027'!B164</f>
        <v>Поточний ремонт вул. Іванова м. Південного Одеського району Одеської області</v>
      </c>
      <c r="D1158" s="331"/>
      <c r="E1158" s="331"/>
      <c r="F1158" s="331"/>
      <c r="G1158" s="331"/>
      <c r="H1158" s="331"/>
    </row>
    <row r="1159" spans="1:8" ht="15" customHeight="1" x14ac:dyDescent="0.2">
      <c r="A1159" s="329"/>
      <c r="B1159" s="330"/>
      <c r="C1159" s="332" t="s">
        <v>6</v>
      </c>
      <c r="D1159" s="332"/>
      <c r="E1159" s="332"/>
      <c r="F1159" s="332"/>
      <c r="G1159" s="332"/>
      <c r="H1159" s="332"/>
    </row>
    <row r="1160" spans="1:8" ht="15" customHeight="1" x14ac:dyDescent="0.2">
      <c r="A1160" s="329"/>
      <c r="B1160" s="330"/>
      <c r="C1160" s="216" t="s">
        <v>617</v>
      </c>
      <c r="D1160" s="212" t="s">
        <v>10</v>
      </c>
      <c r="E1160" s="212" t="s">
        <v>258</v>
      </c>
      <c r="F1160" s="70">
        <f>'Додаток 1 2025-2027'!G164</f>
        <v>24.841000000000001</v>
      </c>
      <c r="G1160" s="70">
        <f>'Додаток 1 2025-2027'!H164</f>
        <v>33.463999999999999</v>
      </c>
      <c r="H1160" s="70"/>
    </row>
    <row r="1161" spans="1:8" ht="15" customHeight="1" x14ac:dyDescent="0.2">
      <c r="A1161" s="329"/>
      <c r="B1161" s="330"/>
      <c r="C1161" s="332" t="s">
        <v>7</v>
      </c>
      <c r="D1161" s="332"/>
      <c r="E1161" s="332"/>
      <c r="F1161" s="332"/>
      <c r="G1161" s="332"/>
      <c r="H1161" s="332"/>
    </row>
    <row r="1162" spans="1:8" ht="15" customHeight="1" x14ac:dyDescent="0.2">
      <c r="A1162" s="329"/>
      <c r="B1162" s="330"/>
      <c r="C1162" s="217" t="s">
        <v>618</v>
      </c>
      <c r="D1162" s="212" t="s">
        <v>114</v>
      </c>
      <c r="E1162" s="212" t="s">
        <v>497</v>
      </c>
      <c r="F1162" s="75">
        <v>18.239999999999998</v>
      </c>
      <c r="G1162" s="21">
        <v>20</v>
      </c>
      <c r="H1162" s="6"/>
    </row>
    <row r="1163" spans="1:8" ht="15.75" customHeight="1" x14ac:dyDescent="0.2">
      <c r="A1163" s="329"/>
      <c r="B1163" s="330"/>
      <c r="C1163" s="332" t="s">
        <v>8</v>
      </c>
      <c r="D1163" s="332"/>
      <c r="E1163" s="332"/>
      <c r="F1163" s="332"/>
      <c r="G1163" s="332"/>
      <c r="H1163" s="332"/>
    </row>
    <row r="1164" spans="1:8" ht="28.5" customHeight="1" x14ac:dyDescent="0.2">
      <c r="A1164" s="329"/>
      <c r="B1164" s="330"/>
      <c r="C1164" s="217" t="s">
        <v>619</v>
      </c>
      <c r="D1164" s="212" t="s">
        <v>18</v>
      </c>
      <c r="E1164" s="212" t="s">
        <v>632</v>
      </c>
      <c r="F1164" s="71">
        <f>F1160/F1162</f>
        <v>1.3618969298245616</v>
      </c>
      <c r="G1164" s="71">
        <f>G1160/G1162</f>
        <v>1.6732</v>
      </c>
      <c r="H1164" s="71"/>
    </row>
    <row r="1165" spans="1:8" ht="18" customHeight="1" x14ac:dyDescent="0.2">
      <c r="A1165" s="329"/>
      <c r="B1165" s="330"/>
      <c r="C1165" s="332" t="s">
        <v>9</v>
      </c>
      <c r="D1165" s="332"/>
      <c r="E1165" s="332"/>
      <c r="F1165" s="332"/>
      <c r="G1165" s="332"/>
      <c r="H1165" s="332"/>
    </row>
    <row r="1166" spans="1:8" ht="30" customHeight="1" x14ac:dyDescent="0.2">
      <c r="A1166" s="329"/>
      <c r="B1166" s="330"/>
      <c r="C1166" s="217" t="s">
        <v>620</v>
      </c>
      <c r="D1166" s="212" t="s">
        <v>20</v>
      </c>
      <c r="E1166" s="212" t="s">
        <v>19</v>
      </c>
      <c r="F1166" s="212">
        <v>100</v>
      </c>
      <c r="G1166" s="212">
        <v>100</v>
      </c>
      <c r="H1166" s="212"/>
    </row>
    <row r="1167" spans="1:8" ht="15.75" customHeight="1" x14ac:dyDescent="0.2">
      <c r="A1167" s="329" t="s">
        <v>735</v>
      </c>
      <c r="B1167" s="330" t="s">
        <v>26</v>
      </c>
      <c r="C1167" s="331" t="str">
        <f>'Додаток 1 2025-2027'!B165</f>
        <v>Придбання сміттєвозу</v>
      </c>
      <c r="D1167" s="331"/>
      <c r="E1167" s="331"/>
      <c r="F1167" s="331"/>
      <c r="G1167" s="331"/>
      <c r="H1167" s="331"/>
    </row>
    <row r="1168" spans="1:8" ht="15.75" customHeight="1" x14ac:dyDescent="0.2">
      <c r="A1168" s="329"/>
      <c r="B1168" s="330"/>
      <c r="C1168" s="332" t="s">
        <v>6</v>
      </c>
      <c r="D1168" s="332"/>
      <c r="E1168" s="332"/>
      <c r="F1168" s="332"/>
      <c r="G1168" s="332"/>
      <c r="H1168" s="332"/>
    </row>
    <row r="1169" spans="1:8" ht="15" customHeight="1" x14ac:dyDescent="0.2">
      <c r="A1169" s="329"/>
      <c r="B1169" s="330"/>
      <c r="C1169" s="216" t="s">
        <v>736</v>
      </c>
      <c r="D1169" s="283" t="s">
        <v>156</v>
      </c>
      <c r="E1169" s="284" t="s">
        <v>258</v>
      </c>
      <c r="F1169" s="70"/>
      <c r="G1169" s="70">
        <f>'Додаток 1 2025-2027'!H165</f>
        <v>5600.5</v>
      </c>
      <c r="H1169" s="70"/>
    </row>
    <row r="1170" spans="1:8" ht="14.25" customHeight="1" x14ac:dyDescent="0.2">
      <c r="A1170" s="329"/>
      <c r="B1170" s="330"/>
      <c r="C1170" s="332" t="s">
        <v>7</v>
      </c>
      <c r="D1170" s="332"/>
      <c r="E1170" s="332"/>
      <c r="F1170" s="332"/>
      <c r="G1170" s="332"/>
      <c r="H1170" s="332"/>
    </row>
    <row r="1171" spans="1:8" ht="15.75" customHeight="1" x14ac:dyDescent="0.2">
      <c r="A1171" s="329"/>
      <c r="B1171" s="330"/>
      <c r="C1171" s="217" t="s">
        <v>737</v>
      </c>
      <c r="D1171" s="284" t="s">
        <v>389</v>
      </c>
      <c r="E1171" s="284" t="s">
        <v>11</v>
      </c>
      <c r="F1171" s="75"/>
      <c r="G1171" s="6">
        <v>1</v>
      </c>
      <c r="H1171" s="6"/>
    </row>
    <row r="1172" spans="1:8" ht="14.25" customHeight="1" x14ac:dyDescent="0.2">
      <c r="A1172" s="329"/>
      <c r="B1172" s="330"/>
      <c r="C1172" s="332" t="s">
        <v>8</v>
      </c>
      <c r="D1172" s="332"/>
      <c r="E1172" s="332"/>
      <c r="F1172" s="332"/>
      <c r="G1172" s="332"/>
      <c r="H1172" s="332"/>
    </row>
    <row r="1173" spans="1:8" ht="16.5" customHeight="1" x14ac:dyDescent="0.2">
      <c r="A1173" s="329"/>
      <c r="B1173" s="330"/>
      <c r="C1173" s="217" t="s">
        <v>738</v>
      </c>
      <c r="D1173" s="284" t="s">
        <v>18</v>
      </c>
      <c r="E1173" s="284" t="s">
        <v>633</v>
      </c>
      <c r="F1173" s="71"/>
      <c r="G1173" s="71">
        <f>G1169/G1171</f>
        <v>5600.5</v>
      </c>
      <c r="H1173" s="71"/>
    </row>
    <row r="1174" spans="1:8" ht="15" customHeight="1" x14ac:dyDescent="0.2">
      <c r="A1174" s="329"/>
      <c r="B1174" s="330"/>
      <c r="C1174" s="332" t="s">
        <v>9</v>
      </c>
      <c r="D1174" s="332"/>
      <c r="E1174" s="332"/>
      <c r="F1174" s="332"/>
      <c r="G1174" s="332"/>
      <c r="H1174" s="332"/>
    </row>
    <row r="1175" spans="1:8" ht="30" customHeight="1" x14ac:dyDescent="0.2">
      <c r="A1175" s="329"/>
      <c r="B1175" s="330"/>
      <c r="C1175" s="217" t="s">
        <v>739</v>
      </c>
      <c r="D1175" s="284" t="s">
        <v>20</v>
      </c>
      <c r="E1175" s="284" t="s">
        <v>19</v>
      </c>
      <c r="F1175" s="284"/>
      <c r="G1175" s="284">
        <v>100</v>
      </c>
      <c r="H1175" s="284"/>
    </row>
    <row r="1176" spans="1:8" ht="20.25" customHeight="1" x14ac:dyDescent="0.2">
      <c r="A1176" s="329" t="s">
        <v>774</v>
      </c>
      <c r="B1176" s="330" t="s">
        <v>26</v>
      </c>
      <c r="C1176" s="331" t="str">
        <f>'Додаток 1 2025-2027'!B166</f>
        <v>Поточний ремонт вул. Хіміків м. Південного Одеського району Одеської області</v>
      </c>
      <c r="D1176" s="331"/>
      <c r="E1176" s="331"/>
      <c r="F1176" s="331"/>
      <c r="G1176" s="331"/>
      <c r="H1176" s="331"/>
    </row>
    <row r="1177" spans="1:8" ht="15" customHeight="1" x14ac:dyDescent="0.2">
      <c r="A1177" s="329"/>
      <c r="B1177" s="330"/>
      <c r="C1177" s="332" t="s">
        <v>6</v>
      </c>
      <c r="D1177" s="332"/>
      <c r="E1177" s="332"/>
      <c r="F1177" s="332"/>
      <c r="G1177" s="332"/>
      <c r="H1177" s="332"/>
    </row>
    <row r="1178" spans="1:8" ht="15" customHeight="1" x14ac:dyDescent="0.2">
      <c r="A1178" s="329"/>
      <c r="B1178" s="330"/>
      <c r="C1178" s="216" t="s">
        <v>617</v>
      </c>
      <c r="D1178" s="325" t="s">
        <v>10</v>
      </c>
      <c r="E1178" s="325" t="s">
        <v>258</v>
      </c>
      <c r="F1178" s="70"/>
      <c r="G1178" s="70">
        <f>'Додаток 1 2025-2027'!H166</f>
        <v>10.039</v>
      </c>
      <c r="H1178" s="70"/>
    </row>
    <row r="1179" spans="1:8" ht="15" customHeight="1" x14ac:dyDescent="0.2">
      <c r="A1179" s="329"/>
      <c r="B1179" s="330"/>
      <c r="C1179" s="332" t="s">
        <v>7</v>
      </c>
      <c r="D1179" s="332"/>
      <c r="E1179" s="332"/>
      <c r="F1179" s="332"/>
      <c r="G1179" s="332"/>
      <c r="H1179" s="332"/>
    </row>
    <row r="1180" spans="1:8" ht="15" customHeight="1" x14ac:dyDescent="0.2">
      <c r="A1180" s="329"/>
      <c r="B1180" s="330"/>
      <c r="C1180" s="217" t="s">
        <v>618</v>
      </c>
      <c r="D1180" s="325" t="s">
        <v>114</v>
      </c>
      <c r="E1180" s="325" t="s">
        <v>497</v>
      </c>
      <c r="F1180" s="75"/>
      <c r="G1180" s="21">
        <v>6</v>
      </c>
      <c r="H1180" s="6"/>
    </row>
    <row r="1181" spans="1:8" ht="15.75" customHeight="1" x14ac:dyDescent="0.2">
      <c r="A1181" s="329"/>
      <c r="B1181" s="330"/>
      <c r="C1181" s="332" t="s">
        <v>8</v>
      </c>
      <c r="D1181" s="332"/>
      <c r="E1181" s="332"/>
      <c r="F1181" s="332"/>
      <c r="G1181" s="332"/>
      <c r="H1181" s="332"/>
    </row>
    <row r="1182" spans="1:8" ht="28.5" customHeight="1" x14ac:dyDescent="0.2">
      <c r="A1182" s="329"/>
      <c r="B1182" s="330"/>
      <c r="C1182" s="217" t="s">
        <v>619</v>
      </c>
      <c r="D1182" s="325" t="s">
        <v>18</v>
      </c>
      <c r="E1182" s="325" t="s">
        <v>632</v>
      </c>
      <c r="F1182" s="71"/>
      <c r="G1182" s="71">
        <f>G1178/G1180</f>
        <v>1.6731666666666667</v>
      </c>
      <c r="H1182" s="71"/>
    </row>
    <row r="1183" spans="1:8" ht="18" customHeight="1" x14ac:dyDescent="0.2">
      <c r="A1183" s="329"/>
      <c r="B1183" s="330"/>
      <c r="C1183" s="332" t="s">
        <v>9</v>
      </c>
      <c r="D1183" s="332"/>
      <c r="E1183" s="332"/>
      <c r="F1183" s="332"/>
      <c r="G1183" s="332"/>
      <c r="H1183" s="332"/>
    </row>
    <row r="1184" spans="1:8" ht="30" customHeight="1" x14ac:dyDescent="0.2">
      <c r="A1184" s="329"/>
      <c r="B1184" s="330"/>
      <c r="C1184" s="217" t="s">
        <v>620</v>
      </c>
      <c r="D1184" s="325" t="s">
        <v>20</v>
      </c>
      <c r="E1184" s="325" t="s">
        <v>19</v>
      </c>
      <c r="F1184" s="325"/>
      <c r="G1184" s="325">
        <v>100</v>
      </c>
      <c r="H1184" s="325"/>
    </row>
    <row r="1185" spans="1:8" ht="15" customHeight="1" x14ac:dyDescent="0.2">
      <c r="A1185" s="365" t="s">
        <v>271</v>
      </c>
      <c r="B1185" s="366"/>
      <c r="C1185" s="366"/>
      <c r="D1185" s="366"/>
      <c r="E1185" s="366"/>
      <c r="F1185" s="366"/>
      <c r="G1185" s="366"/>
      <c r="H1185" s="367"/>
    </row>
    <row r="1186" spans="1:8" ht="14.45" customHeight="1" x14ac:dyDescent="0.2">
      <c r="A1186" s="368" t="s">
        <v>30</v>
      </c>
      <c r="B1186" s="369"/>
      <c r="C1186" s="369"/>
      <c r="D1186" s="369"/>
      <c r="E1186" s="370"/>
      <c r="F1186" s="103">
        <v>2025</v>
      </c>
      <c r="G1186" s="103">
        <v>2026</v>
      </c>
      <c r="H1186" s="103">
        <v>2027</v>
      </c>
    </row>
    <row r="1187" spans="1:8" ht="14.45" customHeight="1" x14ac:dyDescent="0.2">
      <c r="A1187" s="371"/>
      <c r="B1187" s="372"/>
      <c r="C1187" s="372"/>
      <c r="D1187" s="372"/>
      <c r="E1187" s="373"/>
      <c r="F1187" s="104">
        <f>F1190+F1199+F1208+F1217+F1226+F1235+F1244+F1257+F1266</f>
        <v>1383.223</v>
      </c>
      <c r="G1187" s="104">
        <f t="shared" ref="G1187:H1187" si="48">G1190+G1199+G1208+G1217+G1226+G1235+G1244+G1257+G1266</f>
        <v>4082.3660000000004</v>
      </c>
      <c r="H1187" s="104">
        <f t="shared" si="48"/>
        <v>174.72</v>
      </c>
    </row>
    <row r="1188" spans="1:8" ht="22.5" customHeight="1" x14ac:dyDescent="0.2">
      <c r="A1188" s="329" t="s">
        <v>316</v>
      </c>
      <c r="B1188" s="357" t="s">
        <v>699</v>
      </c>
      <c r="C1188" s="331" t="str">
        <f>'Додаток 1 2025-2027'!B170</f>
        <v>Проведення технічного обслуговування системи автоматичного відкриття ПРУ м. Південного Одеського району Одеської області</v>
      </c>
      <c r="D1188" s="331"/>
      <c r="E1188" s="331"/>
      <c r="F1188" s="331"/>
      <c r="G1188" s="331"/>
      <c r="H1188" s="331"/>
    </row>
    <row r="1189" spans="1:8" ht="15" customHeight="1" x14ac:dyDescent="0.2">
      <c r="A1189" s="329"/>
      <c r="B1189" s="357"/>
      <c r="C1189" s="332" t="s">
        <v>6</v>
      </c>
      <c r="D1189" s="332"/>
      <c r="E1189" s="332"/>
      <c r="F1189" s="332"/>
      <c r="G1189" s="332"/>
      <c r="H1189" s="332"/>
    </row>
    <row r="1190" spans="1:8" ht="19.899999999999999" customHeight="1" x14ac:dyDescent="0.2">
      <c r="A1190" s="329"/>
      <c r="B1190" s="357"/>
      <c r="C1190" s="66" t="s">
        <v>379</v>
      </c>
      <c r="D1190" s="170" t="s">
        <v>156</v>
      </c>
      <c r="E1190" s="170" t="s">
        <v>258</v>
      </c>
      <c r="F1190" s="70">
        <f>'Додаток 1 2025-2027'!G170</f>
        <v>121.47199999999999</v>
      </c>
      <c r="G1190" s="70">
        <f>'Додаток 1 2025-2027'!H170</f>
        <v>145.6</v>
      </c>
      <c r="H1190" s="70">
        <f>'Додаток 1 2025-2027'!I170</f>
        <v>174.72</v>
      </c>
    </row>
    <row r="1191" spans="1:8" ht="15" customHeight="1" x14ac:dyDescent="0.2">
      <c r="A1191" s="329"/>
      <c r="B1191" s="357"/>
      <c r="C1191" s="353" t="s">
        <v>7</v>
      </c>
      <c r="D1191" s="353"/>
      <c r="E1191" s="353"/>
      <c r="F1191" s="353"/>
      <c r="G1191" s="353"/>
      <c r="H1191" s="353"/>
    </row>
    <row r="1192" spans="1:8" ht="15" customHeight="1" x14ac:dyDescent="0.2">
      <c r="A1192" s="329"/>
      <c r="B1192" s="357"/>
      <c r="C1192" s="66" t="s">
        <v>218</v>
      </c>
      <c r="D1192" s="170" t="s">
        <v>114</v>
      </c>
      <c r="E1192" s="170" t="s">
        <v>11</v>
      </c>
      <c r="F1192" s="57">
        <v>52</v>
      </c>
      <c r="G1192" s="57">
        <v>52</v>
      </c>
      <c r="H1192" s="57">
        <v>52</v>
      </c>
    </row>
    <row r="1193" spans="1:8" ht="15" customHeight="1" x14ac:dyDescent="0.2">
      <c r="A1193" s="329"/>
      <c r="B1193" s="357"/>
      <c r="C1193" s="353" t="s">
        <v>8</v>
      </c>
      <c r="D1193" s="353"/>
      <c r="E1193" s="353"/>
      <c r="F1193" s="353"/>
      <c r="G1193" s="353"/>
      <c r="H1193" s="353"/>
    </row>
    <row r="1194" spans="1:8" ht="17.25" customHeight="1" x14ac:dyDescent="0.2">
      <c r="A1194" s="329"/>
      <c r="B1194" s="357"/>
      <c r="C1194" s="66" t="s">
        <v>219</v>
      </c>
      <c r="D1194" s="170" t="s">
        <v>18</v>
      </c>
      <c r="E1194" s="170" t="s">
        <v>257</v>
      </c>
      <c r="F1194" s="70">
        <f>F1190/F1192</f>
        <v>2.3359999999999999</v>
      </c>
      <c r="G1194" s="70">
        <f>G1190/G1192</f>
        <v>2.8</v>
      </c>
      <c r="H1194" s="70">
        <f>H1190/H1192</f>
        <v>3.36</v>
      </c>
    </row>
    <row r="1195" spans="1:8" ht="15" customHeight="1" x14ac:dyDescent="0.2">
      <c r="A1195" s="329"/>
      <c r="B1195" s="357"/>
      <c r="C1195" s="332" t="s">
        <v>9</v>
      </c>
      <c r="D1195" s="332"/>
      <c r="E1195" s="332"/>
      <c r="F1195" s="332"/>
      <c r="G1195" s="332"/>
      <c r="H1195" s="332"/>
    </row>
    <row r="1196" spans="1:8" ht="16.5" customHeight="1" x14ac:dyDescent="0.2">
      <c r="A1196" s="329"/>
      <c r="B1196" s="357"/>
      <c r="C1196" s="66" t="s">
        <v>220</v>
      </c>
      <c r="D1196" s="173" t="s">
        <v>20</v>
      </c>
      <c r="E1196" s="173" t="s">
        <v>19</v>
      </c>
      <c r="F1196" s="173">
        <v>100</v>
      </c>
      <c r="G1196" s="173">
        <v>100</v>
      </c>
      <c r="H1196" s="192">
        <v>100</v>
      </c>
    </row>
    <row r="1197" spans="1:8" ht="18" customHeight="1" x14ac:dyDescent="0.2">
      <c r="A1197" s="329" t="s">
        <v>419</v>
      </c>
      <c r="B1197" s="330" t="s">
        <v>424</v>
      </c>
      <c r="C1197" s="331" t="str">
        <f>'Додаток 1 2025-2027'!B171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97" s="331"/>
      <c r="E1197" s="331"/>
      <c r="F1197" s="331"/>
      <c r="G1197" s="331"/>
      <c r="H1197" s="331"/>
    </row>
    <row r="1198" spans="1:8" ht="15" customHeight="1" x14ac:dyDescent="0.2">
      <c r="A1198" s="329"/>
      <c r="B1198" s="330"/>
      <c r="C1198" s="332" t="s">
        <v>6</v>
      </c>
      <c r="D1198" s="332"/>
      <c r="E1198" s="332"/>
      <c r="F1198" s="332"/>
      <c r="G1198" s="332"/>
      <c r="H1198" s="332"/>
    </row>
    <row r="1199" spans="1:8" ht="18" customHeight="1" x14ac:dyDescent="0.2">
      <c r="A1199" s="329"/>
      <c r="B1199" s="330"/>
      <c r="C1199" s="66" t="s">
        <v>420</v>
      </c>
      <c r="D1199" s="169" t="s">
        <v>423</v>
      </c>
      <c r="E1199" s="170" t="s">
        <v>258</v>
      </c>
      <c r="F1199" s="70">
        <f>'Додаток 1 2025-2027'!G171</f>
        <v>583</v>
      </c>
      <c r="G1199" s="70">
        <f>'Додаток 1 2025-2027'!H171</f>
        <v>640</v>
      </c>
      <c r="H1199" s="70"/>
    </row>
    <row r="1200" spans="1:8" ht="15" customHeight="1" x14ac:dyDescent="0.2">
      <c r="A1200" s="329"/>
      <c r="B1200" s="330"/>
      <c r="C1200" s="353" t="s">
        <v>7</v>
      </c>
      <c r="D1200" s="353"/>
      <c r="E1200" s="353"/>
      <c r="F1200" s="353"/>
      <c r="G1200" s="353"/>
      <c r="H1200" s="353"/>
    </row>
    <row r="1201" spans="1:8" ht="27.75" customHeight="1" x14ac:dyDescent="0.2">
      <c r="A1201" s="329"/>
      <c r="B1201" s="330"/>
      <c r="C1201" s="66" t="s">
        <v>421</v>
      </c>
      <c r="D1201" s="169" t="s">
        <v>423</v>
      </c>
      <c r="E1201" s="170" t="s">
        <v>426</v>
      </c>
      <c r="F1201" s="57">
        <v>28</v>
      </c>
      <c r="G1201" s="57">
        <v>28</v>
      </c>
      <c r="H1201" s="57"/>
    </row>
    <row r="1202" spans="1:8" ht="15" customHeight="1" x14ac:dyDescent="0.2">
      <c r="A1202" s="329"/>
      <c r="B1202" s="330"/>
      <c r="C1202" s="353" t="s">
        <v>8</v>
      </c>
      <c r="D1202" s="353"/>
      <c r="E1202" s="353"/>
      <c r="F1202" s="353"/>
      <c r="G1202" s="353"/>
      <c r="H1202" s="353"/>
    </row>
    <row r="1203" spans="1:8" ht="31.5" customHeight="1" x14ac:dyDescent="0.2">
      <c r="A1203" s="329"/>
      <c r="B1203" s="330"/>
      <c r="C1203" s="66" t="s">
        <v>422</v>
      </c>
      <c r="D1203" s="170" t="s">
        <v>18</v>
      </c>
      <c r="E1203" s="170" t="s">
        <v>427</v>
      </c>
      <c r="F1203" s="70">
        <f>F1199/F1201</f>
        <v>20.821428571428573</v>
      </c>
      <c r="G1203" s="70">
        <f>G1199/G1201</f>
        <v>22.857142857142858</v>
      </c>
      <c r="H1203" s="70"/>
    </row>
    <row r="1204" spans="1:8" ht="15" customHeight="1" x14ac:dyDescent="0.2">
      <c r="A1204" s="329"/>
      <c r="B1204" s="330"/>
      <c r="C1204" s="332" t="s">
        <v>9</v>
      </c>
      <c r="D1204" s="332"/>
      <c r="E1204" s="332"/>
      <c r="F1204" s="332"/>
      <c r="G1204" s="332"/>
      <c r="H1204" s="332"/>
    </row>
    <row r="1205" spans="1:8" ht="28.5" customHeight="1" x14ac:dyDescent="0.2">
      <c r="A1205" s="329"/>
      <c r="B1205" s="330"/>
      <c r="C1205" s="66" t="s">
        <v>425</v>
      </c>
      <c r="D1205" s="173" t="s">
        <v>20</v>
      </c>
      <c r="E1205" s="173" t="s">
        <v>19</v>
      </c>
      <c r="F1205" s="173">
        <v>100</v>
      </c>
      <c r="G1205" s="173">
        <v>100</v>
      </c>
      <c r="H1205" s="173"/>
    </row>
    <row r="1206" spans="1:8" ht="32.25" customHeight="1" x14ac:dyDescent="0.2">
      <c r="A1206" s="329" t="s">
        <v>548</v>
      </c>
      <c r="B1206" s="330" t="s">
        <v>576</v>
      </c>
      <c r="C1206" s="352" t="str">
        <f>'Додаток 1 2025-2027'!B172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06" s="331"/>
      <c r="E1206" s="331"/>
      <c r="F1206" s="331"/>
      <c r="G1206" s="331"/>
      <c r="H1206" s="331"/>
    </row>
    <row r="1207" spans="1:8" ht="15" customHeight="1" x14ac:dyDescent="0.2">
      <c r="A1207" s="329"/>
      <c r="B1207" s="330"/>
      <c r="C1207" s="351" t="s">
        <v>6</v>
      </c>
      <c r="D1207" s="351"/>
      <c r="E1207" s="351"/>
      <c r="F1207" s="351"/>
      <c r="G1207" s="351"/>
      <c r="H1207" s="351"/>
    </row>
    <row r="1208" spans="1:8" ht="16.149999999999999" customHeight="1" x14ac:dyDescent="0.2">
      <c r="A1208" s="329"/>
      <c r="B1208" s="330"/>
      <c r="C1208" s="85" t="s">
        <v>552</v>
      </c>
      <c r="D1208" s="169" t="s">
        <v>10</v>
      </c>
      <c r="E1208" s="169" t="s">
        <v>258</v>
      </c>
      <c r="F1208" s="10">
        <f>'Додаток 1 2025-2027'!G172</f>
        <v>579.92399999999998</v>
      </c>
      <c r="G1208" s="10"/>
      <c r="H1208" s="10"/>
    </row>
    <row r="1209" spans="1:8" ht="16.899999999999999" customHeight="1" x14ac:dyDescent="0.2">
      <c r="A1209" s="329"/>
      <c r="B1209" s="330"/>
      <c r="C1209" s="351" t="s">
        <v>7</v>
      </c>
      <c r="D1209" s="351"/>
      <c r="E1209" s="351"/>
      <c r="F1209" s="351"/>
      <c r="G1209" s="351"/>
      <c r="H1209" s="351"/>
    </row>
    <row r="1210" spans="1:8" ht="18" customHeight="1" x14ac:dyDescent="0.2">
      <c r="A1210" s="329"/>
      <c r="B1210" s="330"/>
      <c r="C1210" s="176" t="s">
        <v>551</v>
      </c>
      <c r="D1210" s="169" t="s">
        <v>114</v>
      </c>
      <c r="E1210" s="169" t="s">
        <v>550</v>
      </c>
      <c r="F1210" s="75">
        <v>41.15</v>
      </c>
      <c r="G1210" s="86"/>
      <c r="H1210" s="86"/>
    </row>
    <row r="1211" spans="1:8" ht="16.899999999999999" customHeight="1" x14ac:dyDescent="0.2">
      <c r="A1211" s="329"/>
      <c r="B1211" s="330"/>
      <c r="C1211" s="351" t="s">
        <v>8</v>
      </c>
      <c r="D1211" s="351"/>
      <c r="E1211" s="351"/>
      <c r="F1211" s="351"/>
      <c r="G1211" s="351"/>
      <c r="H1211" s="351"/>
    </row>
    <row r="1212" spans="1:8" ht="16.899999999999999" customHeight="1" x14ac:dyDescent="0.2">
      <c r="A1212" s="329"/>
      <c r="B1212" s="330"/>
      <c r="C1212" s="85" t="s">
        <v>553</v>
      </c>
      <c r="D1212" s="169" t="s">
        <v>18</v>
      </c>
      <c r="E1212" s="169" t="s">
        <v>717</v>
      </c>
      <c r="F1212" s="10">
        <f>F1208/F1210</f>
        <v>14.092928311057108</v>
      </c>
      <c r="G1212" s="10"/>
      <c r="H1212" s="10"/>
    </row>
    <row r="1213" spans="1:8" ht="16.899999999999999" customHeight="1" x14ac:dyDescent="0.2">
      <c r="A1213" s="329"/>
      <c r="B1213" s="330"/>
      <c r="C1213" s="351" t="s">
        <v>9</v>
      </c>
      <c r="D1213" s="351"/>
      <c r="E1213" s="351"/>
      <c r="F1213" s="351"/>
      <c r="G1213" s="351"/>
      <c r="H1213" s="351"/>
    </row>
    <row r="1214" spans="1:8" ht="16.899999999999999" customHeight="1" x14ac:dyDescent="0.2">
      <c r="A1214" s="329"/>
      <c r="B1214" s="330"/>
      <c r="C1214" s="85" t="s">
        <v>549</v>
      </c>
      <c r="D1214" s="169" t="s">
        <v>20</v>
      </c>
      <c r="E1214" s="169" t="s">
        <v>19</v>
      </c>
      <c r="F1214" s="187">
        <v>100</v>
      </c>
      <c r="G1214" s="169"/>
      <c r="H1214" s="169"/>
    </row>
    <row r="1215" spans="1:8" ht="16.899999999999999" customHeight="1" x14ac:dyDescent="0.2">
      <c r="A1215" s="329" t="s">
        <v>562</v>
      </c>
      <c r="B1215" s="330" t="s">
        <v>604</v>
      </c>
      <c r="C1215" s="352" t="str">
        <f>'Додаток 1 2025-2027'!B173</f>
        <v>Оплата теплопостачання приміщення комунальної власності по просп. Миру, б. 16 м. Південного Одеського району Одеської області</v>
      </c>
      <c r="D1215" s="331"/>
      <c r="E1215" s="331"/>
      <c r="F1215" s="331"/>
      <c r="G1215" s="331"/>
      <c r="H1215" s="331"/>
    </row>
    <row r="1216" spans="1:8" ht="16.899999999999999" customHeight="1" x14ac:dyDescent="0.2">
      <c r="A1216" s="329"/>
      <c r="B1216" s="330"/>
      <c r="C1216" s="351" t="s">
        <v>6</v>
      </c>
      <c r="D1216" s="351"/>
      <c r="E1216" s="351"/>
      <c r="F1216" s="351"/>
      <c r="G1216" s="351"/>
      <c r="H1216" s="351"/>
    </row>
    <row r="1217" spans="1:8" ht="16.899999999999999" customHeight="1" x14ac:dyDescent="0.2">
      <c r="A1217" s="329"/>
      <c r="B1217" s="330"/>
      <c r="C1217" s="85" t="s">
        <v>598</v>
      </c>
      <c r="D1217" s="208" t="s">
        <v>389</v>
      </c>
      <c r="E1217" s="204" t="s">
        <v>258</v>
      </c>
      <c r="F1217" s="10"/>
      <c r="G1217" s="10">
        <f>'Додаток 1 2025-2027'!H173</f>
        <v>58.731999999999999</v>
      </c>
      <c r="H1217" s="10"/>
    </row>
    <row r="1218" spans="1:8" ht="16.899999999999999" customHeight="1" x14ac:dyDescent="0.2">
      <c r="A1218" s="329"/>
      <c r="B1218" s="330"/>
      <c r="C1218" s="351" t="s">
        <v>7</v>
      </c>
      <c r="D1218" s="351"/>
      <c r="E1218" s="351"/>
      <c r="F1218" s="351"/>
      <c r="G1218" s="351"/>
      <c r="H1218" s="351"/>
    </row>
    <row r="1219" spans="1:8" ht="16.899999999999999" customHeight="1" x14ac:dyDescent="0.2">
      <c r="A1219" s="329"/>
      <c r="B1219" s="330"/>
      <c r="C1219" s="205" t="s">
        <v>599</v>
      </c>
      <c r="D1219" s="204" t="s">
        <v>600</v>
      </c>
      <c r="E1219" s="204" t="s">
        <v>550</v>
      </c>
      <c r="F1219" s="75"/>
      <c r="G1219" s="75">
        <v>137.28</v>
      </c>
      <c r="H1219" s="86"/>
    </row>
    <row r="1220" spans="1:8" ht="16.899999999999999" customHeight="1" x14ac:dyDescent="0.2">
      <c r="A1220" s="329"/>
      <c r="B1220" s="330"/>
      <c r="C1220" s="351" t="s">
        <v>8</v>
      </c>
      <c r="D1220" s="351"/>
      <c r="E1220" s="351"/>
      <c r="F1220" s="351"/>
      <c r="G1220" s="351"/>
      <c r="H1220" s="351"/>
    </row>
    <row r="1221" spans="1:8" ht="22.5" customHeight="1" x14ac:dyDescent="0.2">
      <c r="A1221" s="329"/>
      <c r="B1221" s="330"/>
      <c r="C1221" s="85" t="s">
        <v>601</v>
      </c>
      <c r="D1221" s="204" t="s">
        <v>18</v>
      </c>
      <c r="E1221" s="204" t="s">
        <v>602</v>
      </c>
      <c r="F1221" s="75"/>
      <c r="G1221" s="10">
        <f>G1217/G1219</f>
        <v>0.42782634032634032</v>
      </c>
      <c r="H1221" s="10"/>
    </row>
    <row r="1222" spans="1:8" ht="16.899999999999999" customHeight="1" x14ac:dyDescent="0.2">
      <c r="A1222" s="329"/>
      <c r="B1222" s="330"/>
      <c r="C1222" s="351" t="s">
        <v>9</v>
      </c>
      <c r="D1222" s="351"/>
      <c r="E1222" s="351"/>
      <c r="F1222" s="351"/>
      <c r="G1222" s="351"/>
      <c r="H1222" s="351"/>
    </row>
    <row r="1223" spans="1:8" ht="16.899999999999999" customHeight="1" x14ac:dyDescent="0.2">
      <c r="A1223" s="329"/>
      <c r="B1223" s="330"/>
      <c r="C1223" s="85" t="s">
        <v>603</v>
      </c>
      <c r="D1223" s="204" t="s">
        <v>20</v>
      </c>
      <c r="E1223" s="204" t="s">
        <v>19</v>
      </c>
      <c r="F1223" s="187"/>
      <c r="G1223" s="204">
        <v>100</v>
      </c>
      <c r="H1223" s="204"/>
    </row>
    <row r="1224" spans="1:8" ht="19.5" customHeight="1" x14ac:dyDescent="0.2">
      <c r="A1224" s="329" t="s">
        <v>605</v>
      </c>
      <c r="B1224" s="330" t="s">
        <v>604</v>
      </c>
      <c r="C1224" s="352" t="str">
        <f>'Додаток 1 2025-2027'!B174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24" s="331"/>
      <c r="E1224" s="331"/>
      <c r="F1224" s="331"/>
      <c r="G1224" s="331"/>
      <c r="H1224" s="331"/>
    </row>
    <row r="1225" spans="1:8" ht="16.899999999999999" customHeight="1" x14ac:dyDescent="0.2">
      <c r="A1225" s="329"/>
      <c r="B1225" s="330"/>
      <c r="C1225" s="351" t="s">
        <v>6</v>
      </c>
      <c r="D1225" s="351"/>
      <c r="E1225" s="351"/>
      <c r="F1225" s="351"/>
      <c r="G1225" s="351"/>
      <c r="H1225" s="351"/>
    </row>
    <row r="1226" spans="1:8" ht="16.899999999999999" customHeight="1" x14ac:dyDescent="0.2">
      <c r="A1226" s="329"/>
      <c r="B1226" s="330"/>
      <c r="C1226" s="85" t="s">
        <v>598</v>
      </c>
      <c r="D1226" s="208" t="s">
        <v>389</v>
      </c>
      <c r="E1226" s="208" t="s">
        <v>258</v>
      </c>
      <c r="F1226" s="10"/>
      <c r="G1226" s="10">
        <f>'Додаток 1 2025-2027'!H174</f>
        <v>43.652999999999999</v>
      </c>
      <c r="H1226" s="10"/>
    </row>
    <row r="1227" spans="1:8" ht="16.899999999999999" customHeight="1" x14ac:dyDescent="0.2">
      <c r="A1227" s="329"/>
      <c r="B1227" s="330"/>
      <c r="C1227" s="351" t="s">
        <v>7</v>
      </c>
      <c r="D1227" s="351"/>
      <c r="E1227" s="351"/>
      <c r="F1227" s="351"/>
      <c r="G1227" s="351"/>
      <c r="H1227" s="351"/>
    </row>
    <row r="1228" spans="1:8" ht="16.899999999999999" customHeight="1" x14ac:dyDescent="0.2">
      <c r="A1228" s="329"/>
      <c r="B1228" s="330"/>
      <c r="C1228" s="209" t="s">
        <v>599</v>
      </c>
      <c r="D1228" s="208" t="s">
        <v>600</v>
      </c>
      <c r="E1228" s="208" t="s">
        <v>550</v>
      </c>
      <c r="F1228" s="75"/>
      <c r="G1228" s="75">
        <v>121.3</v>
      </c>
      <c r="H1228" s="86"/>
    </row>
    <row r="1229" spans="1:8" ht="16.899999999999999" customHeight="1" x14ac:dyDescent="0.2">
      <c r="A1229" s="329"/>
      <c r="B1229" s="330"/>
      <c r="C1229" s="351" t="s">
        <v>8</v>
      </c>
      <c r="D1229" s="351"/>
      <c r="E1229" s="351"/>
      <c r="F1229" s="351"/>
      <c r="G1229" s="351"/>
      <c r="H1229" s="351"/>
    </row>
    <row r="1230" spans="1:8" ht="16.899999999999999" customHeight="1" x14ac:dyDescent="0.2">
      <c r="A1230" s="329"/>
      <c r="B1230" s="330"/>
      <c r="C1230" s="85" t="s">
        <v>601</v>
      </c>
      <c r="D1230" s="208" t="s">
        <v>18</v>
      </c>
      <c r="E1230" s="208" t="s">
        <v>602</v>
      </c>
      <c r="F1230" s="75"/>
      <c r="G1230" s="10">
        <f>G1226/G1228</f>
        <v>0.35987633965375104</v>
      </c>
      <c r="H1230" s="10"/>
    </row>
    <row r="1231" spans="1:8" ht="16.899999999999999" customHeight="1" x14ac:dyDescent="0.2">
      <c r="A1231" s="329"/>
      <c r="B1231" s="330"/>
      <c r="C1231" s="351" t="s">
        <v>9</v>
      </c>
      <c r="D1231" s="351"/>
      <c r="E1231" s="351"/>
      <c r="F1231" s="351"/>
      <c r="G1231" s="351"/>
      <c r="H1231" s="351"/>
    </row>
    <row r="1232" spans="1:8" ht="16.899999999999999" customHeight="1" x14ac:dyDescent="0.2">
      <c r="A1232" s="329"/>
      <c r="B1232" s="330"/>
      <c r="C1232" s="85" t="s">
        <v>603</v>
      </c>
      <c r="D1232" s="208" t="s">
        <v>20</v>
      </c>
      <c r="E1232" s="208" t="s">
        <v>19</v>
      </c>
      <c r="F1232" s="187"/>
      <c r="G1232" s="208">
        <v>100</v>
      </c>
      <c r="H1232" s="208"/>
    </row>
    <row r="1233" spans="1:8" ht="18.75" customHeight="1" x14ac:dyDescent="0.2">
      <c r="A1233" s="329" t="s">
        <v>606</v>
      </c>
      <c r="B1233" s="330" t="s">
        <v>604</v>
      </c>
      <c r="C1233" s="352" t="str">
        <f>'Додаток 1 2025-2027'!B175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33" s="331"/>
      <c r="E1233" s="331"/>
      <c r="F1233" s="331"/>
      <c r="G1233" s="331"/>
      <c r="H1233" s="331"/>
    </row>
    <row r="1234" spans="1:8" ht="16.899999999999999" customHeight="1" x14ac:dyDescent="0.2">
      <c r="A1234" s="329"/>
      <c r="B1234" s="330"/>
      <c r="C1234" s="351" t="s">
        <v>6</v>
      </c>
      <c r="D1234" s="351"/>
      <c r="E1234" s="351"/>
      <c r="F1234" s="351"/>
      <c r="G1234" s="351"/>
      <c r="H1234" s="351"/>
    </row>
    <row r="1235" spans="1:8" ht="16.899999999999999" customHeight="1" x14ac:dyDescent="0.2">
      <c r="A1235" s="329"/>
      <c r="B1235" s="330"/>
      <c r="C1235" s="85" t="s">
        <v>598</v>
      </c>
      <c r="D1235" s="208" t="s">
        <v>389</v>
      </c>
      <c r="E1235" s="208" t="s">
        <v>258</v>
      </c>
      <c r="F1235" s="10"/>
      <c r="G1235" s="10">
        <f>'Додаток 1 2025-2027'!H175</f>
        <v>17.648</v>
      </c>
      <c r="H1235" s="10"/>
    </row>
    <row r="1236" spans="1:8" ht="16.899999999999999" customHeight="1" x14ac:dyDescent="0.2">
      <c r="A1236" s="329"/>
      <c r="B1236" s="330"/>
      <c r="C1236" s="351" t="s">
        <v>7</v>
      </c>
      <c r="D1236" s="351"/>
      <c r="E1236" s="351"/>
      <c r="F1236" s="351"/>
      <c r="G1236" s="351"/>
      <c r="H1236" s="351"/>
    </row>
    <row r="1237" spans="1:8" ht="16.899999999999999" customHeight="1" x14ac:dyDescent="0.2">
      <c r="A1237" s="329"/>
      <c r="B1237" s="330"/>
      <c r="C1237" s="209" t="s">
        <v>599</v>
      </c>
      <c r="D1237" s="208" t="s">
        <v>600</v>
      </c>
      <c r="E1237" s="208" t="s">
        <v>550</v>
      </c>
      <c r="F1237" s="75"/>
      <c r="G1237" s="75">
        <v>52.5</v>
      </c>
      <c r="H1237" s="86"/>
    </row>
    <row r="1238" spans="1:8" ht="16.899999999999999" customHeight="1" x14ac:dyDescent="0.2">
      <c r="A1238" s="329"/>
      <c r="B1238" s="330"/>
      <c r="C1238" s="351" t="s">
        <v>8</v>
      </c>
      <c r="D1238" s="351"/>
      <c r="E1238" s="351"/>
      <c r="F1238" s="351"/>
      <c r="G1238" s="351"/>
      <c r="H1238" s="351"/>
    </row>
    <row r="1239" spans="1:8" ht="16.899999999999999" customHeight="1" x14ac:dyDescent="0.2">
      <c r="A1239" s="329"/>
      <c r="B1239" s="330"/>
      <c r="C1239" s="85" t="s">
        <v>601</v>
      </c>
      <c r="D1239" s="208" t="s">
        <v>18</v>
      </c>
      <c r="E1239" s="208" t="s">
        <v>602</v>
      </c>
      <c r="F1239" s="75"/>
      <c r="G1239" s="10">
        <f>G1235/G1237</f>
        <v>0.33615238095238092</v>
      </c>
      <c r="H1239" s="10"/>
    </row>
    <row r="1240" spans="1:8" ht="16.899999999999999" customHeight="1" x14ac:dyDescent="0.2">
      <c r="A1240" s="329"/>
      <c r="B1240" s="330"/>
      <c r="C1240" s="351" t="s">
        <v>9</v>
      </c>
      <c r="D1240" s="351"/>
      <c r="E1240" s="351"/>
      <c r="F1240" s="351"/>
      <c r="G1240" s="351"/>
      <c r="H1240" s="351"/>
    </row>
    <row r="1241" spans="1:8" ht="16.899999999999999" customHeight="1" x14ac:dyDescent="0.2">
      <c r="A1241" s="329"/>
      <c r="B1241" s="330"/>
      <c r="C1241" s="85" t="s">
        <v>603</v>
      </c>
      <c r="D1241" s="208" t="s">
        <v>20</v>
      </c>
      <c r="E1241" s="208" t="s">
        <v>19</v>
      </c>
      <c r="F1241" s="187"/>
      <c r="G1241" s="208">
        <v>100</v>
      </c>
      <c r="H1241" s="208"/>
    </row>
    <row r="1242" spans="1:8" ht="44.45" customHeight="1" x14ac:dyDescent="0.2">
      <c r="A1242" s="329" t="s">
        <v>607</v>
      </c>
      <c r="B1242" s="330" t="s">
        <v>676</v>
      </c>
      <c r="C1242" s="352" t="s">
        <v>561</v>
      </c>
      <c r="D1242" s="331"/>
      <c r="E1242" s="331"/>
      <c r="F1242" s="331"/>
      <c r="G1242" s="331"/>
      <c r="H1242" s="331"/>
    </row>
    <row r="1243" spans="1:8" ht="12.6" customHeight="1" x14ac:dyDescent="0.2">
      <c r="A1243" s="329"/>
      <c r="B1243" s="330"/>
      <c r="C1243" s="353" t="s">
        <v>6</v>
      </c>
      <c r="D1243" s="353"/>
      <c r="E1243" s="353"/>
      <c r="F1243" s="353"/>
      <c r="G1243" s="353"/>
      <c r="H1243" s="353"/>
    </row>
    <row r="1244" spans="1:8" ht="31.5" customHeight="1" x14ac:dyDescent="0.2">
      <c r="A1244" s="329"/>
      <c r="B1244" s="330"/>
      <c r="C1244" s="85" t="s">
        <v>702</v>
      </c>
      <c r="D1244" s="218" t="s">
        <v>10</v>
      </c>
      <c r="E1244" s="194" t="s">
        <v>258</v>
      </c>
      <c r="F1244" s="10">
        <f>'Додаток 1 2025-2027'!G176</f>
        <v>98.826999999999998</v>
      </c>
      <c r="G1244" s="10">
        <f>'Додаток 1 2025-2027'!H176</f>
        <v>2749.28</v>
      </c>
      <c r="H1244" s="195"/>
    </row>
    <row r="1245" spans="1:8" ht="15" customHeight="1" x14ac:dyDescent="0.2">
      <c r="A1245" s="329"/>
      <c r="B1245" s="330"/>
      <c r="C1245" s="183" t="s">
        <v>494</v>
      </c>
      <c r="D1245" s="169" t="s">
        <v>10</v>
      </c>
      <c r="E1245" s="169" t="s">
        <v>258</v>
      </c>
      <c r="F1245" s="157">
        <f>'Додаток 1 2025-2027'!G177</f>
        <v>98.826999999999998</v>
      </c>
      <c r="G1245" s="157"/>
      <c r="H1245" s="10"/>
    </row>
    <row r="1246" spans="1:8" ht="12" customHeight="1" x14ac:dyDescent="0.2">
      <c r="A1246" s="329"/>
      <c r="B1246" s="330"/>
      <c r="C1246" s="351" t="s">
        <v>7</v>
      </c>
      <c r="D1246" s="351"/>
      <c r="E1246" s="351"/>
      <c r="F1246" s="351"/>
      <c r="G1246" s="351"/>
      <c r="H1246" s="351"/>
    </row>
    <row r="1247" spans="1:8" ht="16.899999999999999" customHeight="1" x14ac:dyDescent="0.2">
      <c r="A1247" s="329"/>
      <c r="B1247" s="330"/>
      <c r="C1247" s="85" t="s">
        <v>730</v>
      </c>
      <c r="D1247" s="218" t="s">
        <v>10</v>
      </c>
      <c r="E1247" s="214" t="s">
        <v>731</v>
      </c>
      <c r="F1247" s="215"/>
      <c r="G1247" s="75">
        <f>666.6+110</f>
        <v>776.6</v>
      </c>
      <c r="H1247" s="193"/>
    </row>
    <row r="1248" spans="1:8" ht="14.45" customHeight="1" x14ac:dyDescent="0.2">
      <c r="A1248" s="329"/>
      <c r="B1248" s="330"/>
      <c r="C1248" s="85" t="s">
        <v>494</v>
      </c>
      <c r="D1248" s="169" t="s">
        <v>10</v>
      </c>
      <c r="E1248" s="169" t="s">
        <v>11</v>
      </c>
      <c r="F1248" s="86">
        <v>1</v>
      </c>
      <c r="G1248" s="86"/>
      <c r="H1248" s="86"/>
    </row>
    <row r="1249" spans="1:8" ht="13.15" customHeight="1" x14ac:dyDescent="0.2">
      <c r="A1249" s="329"/>
      <c r="B1249" s="330"/>
      <c r="C1249" s="351" t="s">
        <v>8</v>
      </c>
      <c r="D1249" s="351"/>
      <c r="E1249" s="351"/>
      <c r="F1249" s="351"/>
      <c r="G1249" s="351"/>
      <c r="H1249" s="351"/>
    </row>
    <row r="1250" spans="1:8" ht="14.45" customHeight="1" x14ac:dyDescent="0.2">
      <c r="A1250" s="329"/>
      <c r="B1250" s="330"/>
      <c r="C1250" s="85" t="s">
        <v>732</v>
      </c>
      <c r="D1250" s="194" t="s">
        <v>18</v>
      </c>
      <c r="E1250" s="194" t="s">
        <v>624</v>
      </c>
      <c r="F1250" s="193"/>
      <c r="G1250" s="10">
        <f>G1244/G1247</f>
        <v>3.5401493690445531</v>
      </c>
      <c r="H1250" s="193"/>
    </row>
    <row r="1251" spans="1:8" ht="14.45" customHeight="1" x14ac:dyDescent="0.2">
      <c r="A1251" s="329"/>
      <c r="B1251" s="330"/>
      <c r="C1251" s="85" t="s">
        <v>289</v>
      </c>
      <c r="D1251" s="169" t="s">
        <v>18</v>
      </c>
      <c r="E1251" s="169" t="s">
        <v>633</v>
      </c>
      <c r="F1251" s="9">
        <f>F1245/F1248</f>
        <v>98.826999999999998</v>
      </c>
      <c r="G1251" s="9"/>
      <c r="H1251" s="9"/>
    </row>
    <row r="1252" spans="1:8" ht="12.6" customHeight="1" x14ac:dyDescent="0.2">
      <c r="A1252" s="329"/>
      <c r="B1252" s="330"/>
      <c r="C1252" s="351" t="s">
        <v>9</v>
      </c>
      <c r="D1252" s="351"/>
      <c r="E1252" s="351"/>
      <c r="F1252" s="351"/>
      <c r="G1252" s="351"/>
      <c r="H1252" s="351"/>
    </row>
    <row r="1253" spans="1:8" ht="13.5" customHeight="1" x14ac:dyDescent="0.2">
      <c r="A1253" s="329"/>
      <c r="B1253" s="330"/>
      <c r="C1253" s="85" t="s">
        <v>131</v>
      </c>
      <c r="D1253" s="223" t="s">
        <v>20</v>
      </c>
      <c r="E1253" s="223" t="s">
        <v>19</v>
      </c>
      <c r="F1253" s="223"/>
      <c r="G1253" s="223">
        <v>100</v>
      </c>
      <c r="H1253" s="224"/>
    </row>
    <row r="1254" spans="1:8" ht="16.899999999999999" customHeight="1" x14ac:dyDescent="0.2">
      <c r="A1254" s="329"/>
      <c r="B1254" s="330"/>
      <c r="C1254" s="85" t="s">
        <v>209</v>
      </c>
      <c r="D1254" s="169" t="s">
        <v>20</v>
      </c>
      <c r="E1254" s="169" t="s">
        <v>19</v>
      </c>
      <c r="F1254" s="290">
        <v>100</v>
      </c>
      <c r="G1254" s="169"/>
      <c r="H1254" s="169"/>
    </row>
    <row r="1255" spans="1:8" ht="31.5" customHeight="1" x14ac:dyDescent="0.2">
      <c r="A1255" s="329" t="s">
        <v>681</v>
      </c>
      <c r="B1255" s="330" t="s">
        <v>676</v>
      </c>
      <c r="C1255" s="352" t="str">
        <f>'Додаток 1 2025-2027'!B178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55" s="331"/>
      <c r="E1255" s="331"/>
      <c r="F1255" s="331"/>
      <c r="G1255" s="331"/>
      <c r="H1255" s="331"/>
    </row>
    <row r="1256" spans="1:8" s="128" customFormat="1" ht="15.75" customHeight="1" x14ac:dyDescent="0.2">
      <c r="A1256" s="329"/>
      <c r="B1256" s="330"/>
      <c r="C1256" s="351" t="s">
        <v>6</v>
      </c>
      <c r="D1256" s="351"/>
      <c r="E1256" s="351"/>
      <c r="F1256" s="351"/>
      <c r="G1256" s="351"/>
      <c r="H1256" s="351"/>
    </row>
    <row r="1257" spans="1:8" s="128" customFormat="1" ht="16.5" customHeight="1" x14ac:dyDescent="0.2">
      <c r="A1257" s="329"/>
      <c r="B1257" s="330"/>
      <c r="C1257" s="85" t="s">
        <v>685</v>
      </c>
      <c r="D1257" s="241" t="s">
        <v>389</v>
      </c>
      <c r="E1257" s="241" t="s">
        <v>258</v>
      </c>
      <c r="F1257" s="242"/>
      <c r="G1257" s="10">
        <f>'Додаток 1 2025-2027'!H178</f>
        <v>279.553</v>
      </c>
      <c r="H1257" s="242"/>
    </row>
    <row r="1258" spans="1:8" s="128" customFormat="1" ht="16.899999999999999" customHeight="1" x14ac:dyDescent="0.2">
      <c r="A1258" s="329"/>
      <c r="B1258" s="330"/>
      <c r="C1258" s="351" t="s">
        <v>7</v>
      </c>
      <c r="D1258" s="351"/>
      <c r="E1258" s="351"/>
      <c r="F1258" s="351"/>
      <c r="G1258" s="351"/>
      <c r="H1258" s="351"/>
    </row>
    <row r="1259" spans="1:8" s="128" customFormat="1" ht="16.899999999999999" customHeight="1" x14ac:dyDescent="0.2">
      <c r="A1259" s="329"/>
      <c r="B1259" s="330"/>
      <c r="C1259" s="85" t="s">
        <v>686</v>
      </c>
      <c r="D1259" s="241" t="s">
        <v>389</v>
      </c>
      <c r="E1259" s="241" t="s">
        <v>11</v>
      </c>
      <c r="F1259" s="242"/>
      <c r="G1259" s="86">
        <v>1</v>
      </c>
      <c r="H1259" s="242"/>
    </row>
    <row r="1260" spans="1:8" s="128" customFormat="1" ht="16.899999999999999" customHeight="1" x14ac:dyDescent="0.2">
      <c r="A1260" s="329"/>
      <c r="B1260" s="330"/>
      <c r="C1260" s="351" t="s">
        <v>8</v>
      </c>
      <c r="D1260" s="351"/>
      <c r="E1260" s="351"/>
      <c r="F1260" s="351"/>
      <c r="G1260" s="351"/>
      <c r="H1260" s="351"/>
    </row>
    <row r="1261" spans="1:8" s="128" customFormat="1" ht="17.25" customHeight="1" x14ac:dyDescent="0.2">
      <c r="A1261" s="329"/>
      <c r="B1261" s="330"/>
      <c r="C1261" s="85" t="s">
        <v>687</v>
      </c>
      <c r="D1261" s="241" t="s">
        <v>18</v>
      </c>
      <c r="E1261" s="241" t="s">
        <v>633</v>
      </c>
      <c r="F1261" s="242"/>
      <c r="G1261" s="10">
        <f>G1257/G1259</f>
        <v>279.553</v>
      </c>
      <c r="H1261" s="242"/>
    </row>
    <row r="1262" spans="1:8" s="128" customFormat="1" ht="14.25" customHeight="1" x14ac:dyDescent="0.2">
      <c r="A1262" s="329"/>
      <c r="B1262" s="330"/>
      <c r="C1262" s="351" t="s">
        <v>9</v>
      </c>
      <c r="D1262" s="351"/>
      <c r="E1262" s="351"/>
      <c r="F1262" s="351"/>
      <c r="G1262" s="351"/>
      <c r="H1262" s="351"/>
    </row>
    <row r="1263" spans="1:8" s="128" customFormat="1" ht="30" customHeight="1" x14ac:dyDescent="0.2">
      <c r="A1263" s="329"/>
      <c r="B1263" s="330"/>
      <c r="C1263" s="85" t="s">
        <v>688</v>
      </c>
      <c r="D1263" s="241" t="s">
        <v>20</v>
      </c>
      <c r="E1263" s="241" t="s">
        <v>19</v>
      </c>
      <c r="F1263" s="241"/>
      <c r="G1263" s="241">
        <v>100</v>
      </c>
      <c r="H1263" s="242"/>
    </row>
    <row r="1264" spans="1:8" s="128" customFormat="1" ht="18" customHeight="1" x14ac:dyDescent="0.2">
      <c r="A1264" s="329" t="s">
        <v>705</v>
      </c>
      <c r="B1264" s="357" t="s">
        <v>697</v>
      </c>
      <c r="C1264" s="331" t="str">
        <f>'Додаток 1 2025-2027'!B179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64" s="331"/>
      <c r="E1264" s="331"/>
      <c r="F1264" s="331"/>
      <c r="G1264" s="331"/>
      <c r="H1264" s="331"/>
    </row>
    <row r="1265" spans="1:8" s="128" customFormat="1" ht="14.25" customHeight="1" x14ac:dyDescent="0.2">
      <c r="A1265" s="329"/>
      <c r="B1265" s="357"/>
      <c r="C1265" s="332" t="s">
        <v>6</v>
      </c>
      <c r="D1265" s="332"/>
      <c r="E1265" s="332"/>
      <c r="F1265" s="332"/>
      <c r="G1265" s="332"/>
      <c r="H1265" s="332"/>
    </row>
    <row r="1266" spans="1:8" s="128" customFormat="1" ht="14.25" customHeight="1" x14ac:dyDescent="0.2">
      <c r="A1266" s="329"/>
      <c r="B1266" s="357"/>
      <c r="C1266" s="66" t="s">
        <v>696</v>
      </c>
      <c r="D1266" s="245" t="s">
        <v>156</v>
      </c>
      <c r="E1266" s="245" t="s">
        <v>258</v>
      </c>
      <c r="F1266" s="70"/>
      <c r="G1266" s="70">
        <f>'Додаток 1 2025-2027'!H179</f>
        <v>147.9</v>
      </c>
      <c r="H1266" s="70"/>
    </row>
    <row r="1267" spans="1:8" s="128" customFormat="1" ht="14.25" customHeight="1" x14ac:dyDescent="0.2">
      <c r="A1267" s="329"/>
      <c r="B1267" s="357"/>
      <c r="C1267" s="353" t="s">
        <v>7</v>
      </c>
      <c r="D1267" s="353"/>
      <c r="E1267" s="353"/>
      <c r="F1267" s="353"/>
      <c r="G1267" s="353"/>
      <c r="H1267" s="353"/>
    </row>
    <row r="1268" spans="1:8" s="128" customFormat="1" ht="14.25" customHeight="1" x14ac:dyDescent="0.2">
      <c r="A1268" s="329"/>
      <c r="B1268" s="357"/>
      <c r="C1268" s="66" t="s">
        <v>695</v>
      </c>
      <c r="D1268" s="245" t="s">
        <v>114</v>
      </c>
      <c r="E1268" s="245" t="s">
        <v>11</v>
      </c>
      <c r="F1268" s="57"/>
      <c r="G1268" s="57">
        <v>52</v>
      </c>
      <c r="H1268" s="57"/>
    </row>
    <row r="1269" spans="1:8" s="128" customFormat="1" ht="14.25" customHeight="1" x14ac:dyDescent="0.2">
      <c r="A1269" s="329"/>
      <c r="B1269" s="357"/>
      <c r="C1269" s="353" t="s">
        <v>8</v>
      </c>
      <c r="D1269" s="353"/>
      <c r="E1269" s="353"/>
      <c r="F1269" s="353"/>
      <c r="G1269" s="353"/>
      <c r="H1269" s="353"/>
    </row>
    <row r="1270" spans="1:8" s="128" customFormat="1" ht="15" customHeight="1" x14ac:dyDescent="0.2">
      <c r="A1270" s="329"/>
      <c r="B1270" s="357"/>
      <c r="C1270" s="85" t="s">
        <v>698</v>
      </c>
      <c r="D1270" s="245" t="s">
        <v>18</v>
      </c>
      <c r="E1270" s="245" t="s">
        <v>266</v>
      </c>
      <c r="F1270" s="70"/>
      <c r="G1270" s="70">
        <f>G1266/G1268</f>
        <v>2.8442307692307693</v>
      </c>
      <c r="H1270" s="70"/>
    </row>
    <row r="1271" spans="1:8" s="128" customFormat="1" ht="15" customHeight="1" x14ac:dyDescent="0.2">
      <c r="A1271" s="329"/>
      <c r="B1271" s="357"/>
      <c r="C1271" s="332" t="s">
        <v>9</v>
      </c>
      <c r="D1271" s="332"/>
      <c r="E1271" s="332"/>
      <c r="F1271" s="332"/>
      <c r="G1271" s="332"/>
      <c r="H1271" s="332"/>
    </row>
    <row r="1272" spans="1:8" s="128" customFormat="1" ht="22.5" customHeight="1" x14ac:dyDescent="0.2">
      <c r="A1272" s="329"/>
      <c r="B1272" s="357"/>
      <c r="C1272" s="85" t="s">
        <v>700</v>
      </c>
      <c r="D1272" s="244" t="s">
        <v>20</v>
      </c>
      <c r="E1272" s="244" t="s">
        <v>19</v>
      </c>
      <c r="F1272" s="249"/>
      <c r="G1272" s="244">
        <v>100</v>
      </c>
      <c r="H1272" s="244"/>
    </row>
    <row r="1273" spans="1:8" s="128" customFormat="1" ht="14.25" customHeight="1" x14ac:dyDescent="0.2">
      <c r="A1273" s="115"/>
      <c r="B1273" s="179"/>
      <c r="C1273" s="185"/>
      <c r="D1273" s="179"/>
      <c r="E1273" s="179"/>
      <c r="F1273" s="116"/>
      <c r="G1273" s="179"/>
      <c r="H1273" s="248"/>
    </row>
    <row r="1274" spans="1:8" s="128" customFormat="1" ht="3.75" customHeight="1" x14ac:dyDescent="0.2">
      <c r="A1274" s="115"/>
      <c r="B1274" s="179"/>
      <c r="C1274" s="185"/>
      <c r="D1274" s="179"/>
      <c r="E1274" s="179"/>
      <c r="F1274" s="179"/>
      <c r="G1274" s="179"/>
      <c r="H1274" s="248"/>
    </row>
    <row r="1275" spans="1:8" s="128" customFormat="1" ht="14.25" hidden="1" customHeight="1" x14ac:dyDescent="0.2">
      <c r="A1275" s="115"/>
      <c r="B1275" s="179"/>
      <c r="C1275" s="185"/>
      <c r="D1275" s="179"/>
      <c r="E1275" s="179"/>
      <c r="F1275" s="179"/>
      <c r="G1275" s="179"/>
      <c r="H1275" s="248"/>
    </row>
    <row r="1276" spans="1:8" s="128" customFormat="1" ht="14.25" customHeight="1" x14ac:dyDescent="0.2">
      <c r="A1276" s="468" t="s">
        <v>776</v>
      </c>
      <c r="B1276" s="467"/>
      <c r="C1276" s="467"/>
      <c r="D1276" s="467"/>
      <c r="E1276" s="467"/>
      <c r="F1276" s="467"/>
      <c r="G1276" s="467"/>
      <c r="H1276" s="467"/>
    </row>
    <row r="1277" spans="1:8" ht="16.5" hidden="1" customHeight="1" x14ac:dyDescent="0.2">
      <c r="A1277" s="467"/>
      <c r="B1277" s="467"/>
      <c r="C1277" s="467"/>
      <c r="D1277" s="467"/>
      <c r="E1277" s="467"/>
      <c r="F1277" s="467"/>
      <c r="G1277" s="467"/>
      <c r="H1277" s="467"/>
    </row>
    <row r="1278" spans="1:8" ht="6" customHeight="1" x14ac:dyDescent="0.2">
      <c r="A1278" s="467"/>
      <c r="B1278" s="467"/>
      <c r="C1278" s="467"/>
      <c r="D1278" s="467"/>
      <c r="E1278" s="467"/>
      <c r="F1278" s="467"/>
      <c r="G1278" s="467"/>
      <c r="H1278" s="467"/>
    </row>
    <row r="1279" spans="1:8" x14ac:dyDescent="0.2">
      <c r="A1279" s="467"/>
      <c r="B1279" s="467"/>
      <c r="C1279" s="467"/>
      <c r="D1279" s="467"/>
      <c r="E1279" s="467"/>
      <c r="F1279" s="467"/>
      <c r="G1279" s="467"/>
      <c r="H1279" s="467"/>
    </row>
    <row r="1280" spans="1:8" ht="15" customHeight="1" x14ac:dyDescent="0.2">
      <c r="A1280" s="467"/>
      <c r="B1280" s="467"/>
      <c r="C1280" s="467"/>
      <c r="D1280" s="467"/>
      <c r="E1280" s="467"/>
      <c r="F1280" s="467"/>
      <c r="G1280" s="467"/>
      <c r="H1280" s="467"/>
    </row>
  </sheetData>
  <mergeCells count="959">
    <mergeCell ref="A1276:H1280"/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  <mergeCell ref="A1264:A1272"/>
    <mergeCell ref="B1264:B1272"/>
    <mergeCell ref="C1264:H1264"/>
    <mergeCell ref="C1265:H1265"/>
    <mergeCell ref="C1267:H1267"/>
    <mergeCell ref="C1269:H1269"/>
    <mergeCell ref="C1271:H1271"/>
    <mergeCell ref="C920:H920"/>
    <mergeCell ref="C921:H921"/>
    <mergeCell ref="C924:H924"/>
    <mergeCell ref="C927:H927"/>
    <mergeCell ref="C930:H930"/>
    <mergeCell ref="A920:A932"/>
    <mergeCell ref="B920:B932"/>
    <mergeCell ref="C1012:H1012"/>
    <mergeCell ref="C1016:H1016"/>
    <mergeCell ref="A1007:A1015"/>
    <mergeCell ref="B1007:B1015"/>
    <mergeCell ref="A1255:A1263"/>
    <mergeCell ref="B1255:B1263"/>
    <mergeCell ref="C1255:H1255"/>
    <mergeCell ref="C1256:H1256"/>
    <mergeCell ref="C1258:H1258"/>
    <mergeCell ref="C1260:H1260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384:A392"/>
    <mergeCell ref="B384:B392"/>
    <mergeCell ref="C385:H385"/>
    <mergeCell ref="C387:H387"/>
    <mergeCell ref="C389:H389"/>
    <mergeCell ref="C391:H391"/>
    <mergeCell ref="C1262:H1262"/>
    <mergeCell ref="B902:B910"/>
    <mergeCell ref="C902:H902"/>
    <mergeCell ref="C903:H903"/>
    <mergeCell ref="C905:H905"/>
    <mergeCell ref="C907:H907"/>
    <mergeCell ref="C909:H909"/>
    <mergeCell ref="A902:A910"/>
    <mergeCell ref="C1047:H1047"/>
    <mergeCell ref="C1049:H1049"/>
    <mergeCell ref="C1051:H1051"/>
    <mergeCell ref="C1007:H1007"/>
    <mergeCell ref="C1008:H1008"/>
    <mergeCell ref="C1010:H1010"/>
    <mergeCell ref="C1014:H1014"/>
    <mergeCell ref="A971:A979"/>
    <mergeCell ref="C1032:H1032"/>
    <mergeCell ref="C1005:H1005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A980:A988"/>
    <mergeCell ref="C981:H981"/>
    <mergeCell ref="C983:H983"/>
    <mergeCell ref="C985:H985"/>
    <mergeCell ref="C994:H994"/>
    <mergeCell ref="C996:H996"/>
    <mergeCell ref="C971:H971"/>
    <mergeCell ref="C972:H972"/>
    <mergeCell ref="C987:H987"/>
    <mergeCell ref="C978:H978"/>
    <mergeCell ref="C976:H976"/>
    <mergeCell ref="C999:H999"/>
    <mergeCell ref="A989:A997"/>
    <mergeCell ref="B989:B997"/>
    <mergeCell ref="C1001:H1001"/>
    <mergeCell ref="C1003:H1003"/>
    <mergeCell ref="A1016:A1024"/>
    <mergeCell ref="B1016:B1024"/>
    <mergeCell ref="C1017:H1017"/>
    <mergeCell ref="C1019:H1019"/>
    <mergeCell ref="C1021:H1021"/>
    <mergeCell ref="C1023:H1023"/>
    <mergeCell ref="A998:A1006"/>
    <mergeCell ref="B998:B1006"/>
    <mergeCell ref="C998:H998"/>
    <mergeCell ref="C989:H989"/>
    <mergeCell ref="C990:H990"/>
    <mergeCell ref="C992:H992"/>
    <mergeCell ref="A1046:A1054"/>
    <mergeCell ref="B1046:B1054"/>
    <mergeCell ref="C1046:H1046"/>
    <mergeCell ref="A1025:A1033"/>
    <mergeCell ref="B1025:B1033"/>
    <mergeCell ref="C1025:H1025"/>
    <mergeCell ref="C1026:H1026"/>
    <mergeCell ref="C1028:H1028"/>
    <mergeCell ref="C1030:H1030"/>
    <mergeCell ref="C1053:H1053"/>
    <mergeCell ref="A1037:A1045"/>
    <mergeCell ref="B1037:B1045"/>
    <mergeCell ref="C1037:H1037"/>
    <mergeCell ref="C1038:H1038"/>
    <mergeCell ref="C1040:H1040"/>
    <mergeCell ref="C1042:H1042"/>
    <mergeCell ref="C1044:H1044"/>
    <mergeCell ref="A1035:E1036"/>
    <mergeCell ref="A969:E970"/>
    <mergeCell ref="C974:H974"/>
    <mergeCell ref="B980:B988"/>
    <mergeCell ref="C980:H980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71:B979"/>
    <mergeCell ref="A866:A874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B616:B624"/>
    <mergeCell ref="B643:B655"/>
    <mergeCell ref="C643:H643"/>
    <mergeCell ref="A625:A633"/>
    <mergeCell ref="C686:H686"/>
    <mergeCell ref="C688:H688"/>
    <mergeCell ref="C1107:H1107"/>
    <mergeCell ref="C1104:H1104"/>
    <mergeCell ref="C1105:H1105"/>
    <mergeCell ref="C616:H616"/>
    <mergeCell ref="A1034:H1034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081:H1081"/>
    <mergeCell ref="C1064:H1064"/>
    <mergeCell ref="C1065:H1065"/>
    <mergeCell ref="B857:B865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C1188:H1188"/>
    <mergeCell ref="C1189:H1189"/>
    <mergeCell ref="A1185:H1185"/>
    <mergeCell ref="A1186:E1187"/>
    <mergeCell ref="A1055:A1063"/>
    <mergeCell ref="C1055:H1055"/>
    <mergeCell ref="C1056:H1056"/>
    <mergeCell ref="C1058:H1058"/>
    <mergeCell ref="C1060:H1060"/>
    <mergeCell ref="C1062:H1062"/>
    <mergeCell ref="B1055:B1063"/>
    <mergeCell ref="C1076:H1076"/>
    <mergeCell ref="C1095:H1095"/>
    <mergeCell ref="C1096:H1096"/>
    <mergeCell ref="C1098:H1098"/>
    <mergeCell ref="C1100:H1100"/>
    <mergeCell ref="C1102:H1102"/>
    <mergeCell ref="A1104:A1112"/>
    <mergeCell ref="B1104:B1112"/>
    <mergeCell ref="B1064:B1085"/>
    <mergeCell ref="C1109:H1109"/>
    <mergeCell ref="C1111:H1111"/>
    <mergeCell ref="A1113:A1121"/>
    <mergeCell ref="B1113:B1121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A1242:A1254"/>
    <mergeCell ref="B1242:B1254"/>
    <mergeCell ref="C1242:H1242"/>
    <mergeCell ref="C1243:H1243"/>
    <mergeCell ref="C1246:H1246"/>
    <mergeCell ref="C1249:H1249"/>
    <mergeCell ref="C1252:H1252"/>
    <mergeCell ref="B1206:B1214"/>
    <mergeCell ref="C1206:H1206"/>
    <mergeCell ref="C1209:H1209"/>
    <mergeCell ref="C1211:H1211"/>
    <mergeCell ref="C1213:H1213"/>
    <mergeCell ref="A1206:A1214"/>
    <mergeCell ref="A1215:A1223"/>
    <mergeCell ref="B1215:B1223"/>
    <mergeCell ref="C1215:H1215"/>
    <mergeCell ref="C1216:H1216"/>
    <mergeCell ref="C1218:H1218"/>
    <mergeCell ref="C1220:H1220"/>
    <mergeCell ref="C1222:H1222"/>
    <mergeCell ref="C1207:H1207"/>
    <mergeCell ref="A1224:A1232"/>
    <mergeCell ref="B1224:B1232"/>
    <mergeCell ref="C1224:H1224"/>
    <mergeCell ref="A1197:A1205"/>
    <mergeCell ref="B1197:B1205"/>
    <mergeCell ref="C1197:H1197"/>
    <mergeCell ref="C1198:H1198"/>
    <mergeCell ref="C1200:H1200"/>
    <mergeCell ref="C1202:H1202"/>
    <mergeCell ref="C1204:H1204"/>
    <mergeCell ref="A1064:A1085"/>
    <mergeCell ref="D1066:D1070"/>
    <mergeCell ref="A1188:A1196"/>
    <mergeCell ref="B1188:B1196"/>
    <mergeCell ref="C1191:H1191"/>
    <mergeCell ref="C1193:H1193"/>
    <mergeCell ref="C1195:H1195"/>
    <mergeCell ref="C1071:H1071"/>
    <mergeCell ref="A1086:A1094"/>
    <mergeCell ref="B1086:B1094"/>
    <mergeCell ref="C1086:H1086"/>
    <mergeCell ref="C1087:H1087"/>
    <mergeCell ref="C1089:H1089"/>
    <mergeCell ref="C1091:H1091"/>
    <mergeCell ref="C1093:H1093"/>
    <mergeCell ref="A1095:A1103"/>
    <mergeCell ref="B1095:B1103"/>
    <mergeCell ref="C1225:H1225"/>
    <mergeCell ref="C1227:H1227"/>
    <mergeCell ref="C1229:H1229"/>
    <mergeCell ref="C1231:H1231"/>
    <mergeCell ref="A1233:A1241"/>
    <mergeCell ref="B1233:B1241"/>
    <mergeCell ref="C1233:H1233"/>
    <mergeCell ref="C1234:H1234"/>
    <mergeCell ref="C1236:H1236"/>
    <mergeCell ref="C1238:H1238"/>
    <mergeCell ref="C1240:H1240"/>
    <mergeCell ref="C1113:H1113"/>
    <mergeCell ref="C1114:H1114"/>
    <mergeCell ref="C1116:H1116"/>
    <mergeCell ref="C1118:H1118"/>
    <mergeCell ref="C1120:H1120"/>
    <mergeCell ref="A1122:A1130"/>
    <mergeCell ref="C1125:H1125"/>
    <mergeCell ref="C1127:H1127"/>
    <mergeCell ref="C1129:H1129"/>
    <mergeCell ref="A1131:A1139"/>
    <mergeCell ref="B1131:B1139"/>
    <mergeCell ref="C1131:H1131"/>
    <mergeCell ref="C1132:H1132"/>
    <mergeCell ref="C1134:H1134"/>
    <mergeCell ref="C1136:H1136"/>
    <mergeCell ref="C1138:H1138"/>
    <mergeCell ref="B1122:B1130"/>
    <mergeCell ref="C1122:H1122"/>
    <mergeCell ref="C1123:H1123"/>
    <mergeCell ref="C1165:H1165"/>
    <mergeCell ref="A1140:A1148"/>
    <mergeCell ref="B1140:B1148"/>
    <mergeCell ref="C1140:H1140"/>
    <mergeCell ref="C1141:H1141"/>
    <mergeCell ref="C1143:H1143"/>
    <mergeCell ref="C1145:H1145"/>
    <mergeCell ref="C1147:H1147"/>
    <mergeCell ref="A1149:A1157"/>
    <mergeCell ref="B1149:B1157"/>
    <mergeCell ref="C1149:H1149"/>
    <mergeCell ref="C1150:H1150"/>
    <mergeCell ref="C1152:H1152"/>
    <mergeCell ref="C1154:H1154"/>
    <mergeCell ref="C1156:H1156"/>
    <mergeCell ref="C1168:H1168"/>
    <mergeCell ref="C1170:H1170"/>
    <mergeCell ref="C1172:H1172"/>
    <mergeCell ref="C1174:H1174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1158:A1166"/>
    <mergeCell ref="B1158:B1166"/>
    <mergeCell ref="C1158:H1158"/>
    <mergeCell ref="C1159:H1159"/>
    <mergeCell ref="C1161:H1161"/>
    <mergeCell ref="C1163:H1163"/>
    <mergeCell ref="A1176:A1184"/>
    <mergeCell ref="B1176:B1184"/>
    <mergeCell ref="C1176:H1176"/>
    <mergeCell ref="C1177:H1177"/>
    <mergeCell ref="C1179:H1179"/>
    <mergeCell ref="C1181:H1181"/>
    <mergeCell ref="C1183:H1183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A1167:A1175"/>
    <mergeCell ref="B1167:B1175"/>
    <mergeCell ref="C1167:H1167"/>
  </mergeCells>
  <phoneticPr fontId="1" type="noConversion"/>
  <pageMargins left="0.7" right="0.7" top="0.75" bottom="0.75" header="0.3" footer="0.3"/>
  <pageSetup paperSize="9" scale="75" orientation="landscape" r:id="rId1"/>
  <rowBreaks count="3" manualBreakCount="3">
    <brk id="1054" max="7" man="1"/>
    <brk id="1083" max="7" man="1"/>
    <brk id="1257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83"/>
  <sheetViews>
    <sheetView view="pageBreakPreview" topLeftCell="A175" zoomScaleNormal="102" zoomScaleSheetLayoutView="100" workbookViewId="0">
      <selection activeCell="C183" sqref="C183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18" customWidth="1"/>
    <col min="14" max="14" width="10.28515625" style="118" customWidth="1"/>
    <col min="15" max="15" width="11.5703125" style="117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11" t="s">
        <v>221</v>
      </c>
      <c r="B2" s="412"/>
      <c r="C2" s="412"/>
      <c r="D2" s="412"/>
      <c r="E2" s="412"/>
      <c r="F2" s="412"/>
      <c r="G2" s="412"/>
      <c r="H2" s="412"/>
      <c r="I2" s="412"/>
      <c r="J2" s="412"/>
      <c r="K2" s="413"/>
      <c r="L2" s="145"/>
      <c r="M2" s="146"/>
    </row>
    <row r="3" spans="1:15" ht="35.25" customHeight="1" x14ac:dyDescent="0.2">
      <c r="A3" s="417" t="s">
        <v>14</v>
      </c>
      <c r="B3" s="417" t="s">
        <v>222</v>
      </c>
      <c r="C3" s="417" t="s">
        <v>428</v>
      </c>
      <c r="D3" s="417" t="s">
        <v>223</v>
      </c>
      <c r="E3" s="417" t="s">
        <v>15</v>
      </c>
      <c r="F3" s="417" t="s">
        <v>467</v>
      </c>
      <c r="G3" s="414" t="s">
        <v>498</v>
      </c>
      <c r="H3" s="415"/>
      <c r="I3" s="415"/>
      <c r="J3" s="416"/>
      <c r="K3" s="425" t="s">
        <v>225</v>
      </c>
    </row>
    <row r="4" spans="1:15" ht="18.75" customHeight="1" x14ac:dyDescent="0.2">
      <c r="A4" s="418"/>
      <c r="B4" s="418"/>
      <c r="C4" s="418"/>
      <c r="D4" s="418"/>
      <c r="E4" s="418"/>
      <c r="F4" s="418"/>
      <c r="G4" s="420" t="s">
        <v>224</v>
      </c>
      <c r="H4" s="421"/>
      <c r="I4" s="422"/>
      <c r="J4" s="423" t="s">
        <v>12</v>
      </c>
      <c r="K4" s="426"/>
    </row>
    <row r="5" spans="1:15" ht="19.5" customHeight="1" x14ac:dyDescent="0.2">
      <c r="A5" s="419"/>
      <c r="B5" s="419"/>
      <c r="C5" s="419"/>
      <c r="D5" s="419"/>
      <c r="E5" s="419"/>
      <c r="F5" s="419"/>
      <c r="G5" s="105">
        <v>2025</v>
      </c>
      <c r="H5" s="105">
        <v>2026</v>
      </c>
      <c r="I5" s="105">
        <v>2027</v>
      </c>
      <c r="J5" s="424"/>
      <c r="K5" s="427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18"/>
      <c r="N6" s="118"/>
      <c r="O6" s="118"/>
    </row>
    <row r="7" spans="1:15" s="12" customFormat="1" ht="17.45" customHeight="1" x14ac:dyDescent="0.2">
      <c r="A7" s="462"/>
      <c r="B7" s="450" t="s">
        <v>13</v>
      </c>
      <c r="C7" s="451"/>
      <c r="D7" s="451"/>
      <c r="E7" s="452"/>
      <c r="F7" s="14" t="s">
        <v>12</v>
      </c>
      <c r="G7" s="56">
        <f>G10+G8+G9</f>
        <v>136430.459</v>
      </c>
      <c r="H7" s="56">
        <f t="shared" ref="H7:J7" si="0">H10+H8+H9</f>
        <v>466137.54599999991</v>
      </c>
      <c r="I7" s="56">
        <f t="shared" si="0"/>
        <v>135720.85</v>
      </c>
      <c r="J7" s="56">
        <f t="shared" si="0"/>
        <v>738288.85499999998</v>
      </c>
      <c r="K7" s="55"/>
      <c r="L7" s="153">
        <f>J40+J67+J135+J167+J180+J145</f>
        <v>738288.85499999998</v>
      </c>
      <c r="M7" s="118"/>
      <c r="N7" s="118"/>
      <c r="O7" s="118"/>
    </row>
    <row r="8" spans="1:15" s="12" customFormat="1" ht="29.45" customHeight="1" x14ac:dyDescent="0.2">
      <c r="A8" s="463"/>
      <c r="B8" s="453"/>
      <c r="C8" s="454"/>
      <c r="D8" s="454"/>
      <c r="E8" s="455"/>
      <c r="F8" s="53" t="s">
        <v>461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18"/>
      <c r="N8" s="118"/>
      <c r="O8" s="118"/>
    </row>
    <row r="9" spans="1:15" s="12" customFormat="1" ht="21.75" customHeight="1" x14ac:dyDescent="0.2">
      <c r="A9" s="463"/>
      <c r="B9" s="453"/>
      <c r="C9" s="454"/>
      <c r="D9" s="454"/>
      <c r="E9" s="455"/>
      <c r="F9" s="53" t="s">
        <v>581</v>
      </c>
      <c r="G9" s="56">
        <f>G69</f>
        <v>0</v>
      </c>
      <c r="H9" s="56">
        <f t="shared" ref="H9:I9" si="2">H69</f>
        <v>2603.6129999999998</v>
      </c>
      <c r="I9" s="56">
        <f t="shared" si="2"/>
        <v>0</v>
      </c>
      <c r="J9" s="56">
        <f t="shared" ref="J9" si="3">J69</f>
        <v>2603.6129999999998</v>
      </c>
      <c r="K9" s="55"/>
      <c r="M9" s="118"/>
      <c r="N9" s="118"/>
      <c r="O9" s="118"/>
    </row>
    <row r="10" spans="1:15" s="12" customFormat="1" ht="31.5" customHeight="1" x14ac:dyDescent="0.2">
      <c r="A10" s="464"/>
      <c r="B10" s="456"/>
      <c r="C10" s="457"/>
      <c r="D10" s="457"/>
      <c r="E10" s="458"/>
      <c r="F10" s="53" t="s">
        <v>16</v>
      </c>
      <c r="G10" s="56">
        <f>G41+G70+G136+G146+G168+G181</f>
        <v>128432.48300000001</v>
      </c>
      <c r="H10" s="56">
        <f t="shared" ref="H10:I10" si="4">H41+H70+H136+H146+H168+H181</f>
        <v>463533.9329999999</v>
      </c>
      <c r="I10" s="56">
        <f t="shared" si="4"/>
        <v>135720.85</v>
      </c>
      <c r="J10" s="56">
        <f>G10+H10+I10</f>
        <v>727687.26599999995</v>
      </c>
      <c r="K10" s="55"/>
      <c r="M10" s="118"/>
      <c r="N10" s="118"/>
      <c r="O10" s="118"/>
    </row>
    <row r="11" spans="1:15" ht="24.75" customHeight="1" x14ac:dyDescent="0.2">
      <c r="A11" s="432" t="s">
        <v>21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5" s="12" customFormat="1" ht="36.75" customHeight="1" x14ac:dyDescent="0.2">
      <c r="A12" s="165">
        <v>1</v>
      </c>
      <c r="B12" s="11" t="s">
        <v>41</v>
      </c>
      <c r="C12" s="11">
        <f>J12</f>
        <v>4637.317</v>
      </c>
      <c r="D12" s="165" t="s">
        <v>226</v>
      </c>
      <c r="E12" s="161" t="s">
        <v>500</v>
      </c>
      <c r="F12" s="161" t="s">
        <v>16</v>
      </c>
      <c r="G12" s="165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18"/>
      <c r="N12" s="118"/>
      <c r="O12" s="118"/>
    </row>
    <row r="13" spans="1:15" s="12" customFormat="1" ht="36.75" customHeight="1" x14ac:dyDescent="0.2">
      <c r="A13" s="165">
        <v>2</v>
      </c>
      <c r="B13" s="11" t="s">
        <v>42</v>
      </c>
      <c r="C13" s="11">
        <f t="shared" ref="C13:C36" si="5">J13</f>
        <v>333.53800000000001</v>
      </c>
      <c r="D13" s="165" t="s">
        <v>226</v>
      </c>
      <c r="E13" s="161" t="s">
        <v>500</v>
      </c>
      <c r="F13" s="161" t="s">
        <v>16</v>
      </c>
      <c r="G13" s="165">
        <v>85.709000000000003</v>
      </c>
      <c r="H13" s="165">
        <v>120.364</v>
      </c>
      <c r="I13" s="165">
        <v>127.465</v>
      </c>
      <c r="J13" s="37">
        <f t="shared" ref="J13:J35" si="6">G13+H13+I13</f>
        <v>333.53800000000001</v>
      </c>
      <c r="K13" s="11"/>
      <c r="M13" s="118"/>
      <c r="N13" s="118"/>
      <c r="O13" s="118"/>
    </row>
    <row r="14" spans="1:15" s="12" customFormat="1" ht="36.75" customHeight="1" x14ac:dyDescent="0.2">
      <c r="A14" s="165">
        <v>3</v>
      </c>
      <c r="B14" s="11" t="s">
        <v>43</v>
      </c>
      <c r="C14" s="11">
        <f t="shared" si="5"/>
        <v>1265.3969999999999</v>
      </c>
      <c r="D14" s="165" t="s">
        <v>226</v>
      </c>
      <c r="E14" s="161" t="s">
        <v>500</v>
      </c>
      <c r="F14" s="161" t="s">
        <v>16</v>
      </c>
      <c r="G14" s="165">
        <v>378.42899999999997</v>
      </c>
      <c r="H14" s="165">
        <v>443.48399999999998</v>
      </c>
      <c r="I14" s="165">
        <v>443.48399999999998</v>
      </c>
      <c r="J14" s="37">
        <f t="shared" si="6"/>
        <v>1265.3969999999999</v>
      </c>
      <c r="K14" s="11"/>
      <c r="M14" s="118"/>
      <c r="N14" s="118"/>
      <c r="O14" s="118"/>
    </row>
    <row r="15" spans="1:15" s="12" customFormat="1" ht="49.5" customHeight="1" x14ac:dyDescent="0.2">
      <c r="A15" s="165">
        <v>4</v>
      </c>
      <c r="B15" s="85" t="s">
        <v>679</v>
      </c>
      <c r="C15" s="121">
        <f t="shared" si="5"/>
        <v>450</v>
      </c>
      <c r="D15" s="165">
        <v>2026</v>
      </c>
      <c r="E15" s="161" t="s">
        <v>500</v>
      </c>
      <c r="F15" s="161" t="s">
        <v>16</v>
      </c>
      <c r="G15" s="9"/>
      <c r="H15" s="9">
        <v>450</v>
      </c>
      <c r="I15" s="165"/>
      <c r="J15" s="30">
        <f t="shared" si="6"/>
        <v>450</v>
      </c>
      <c r="K15" s="111"/>
      <c r="M15" s="118"/>
      <c r="N15" s="118"/>
      <c r="O15" s="118"/>
    </row>
    <row r="16" spans="1:15" s="12" customFormat="1" ht="56.25" customHeight="1" x14ac:dyDescent="0.2">
      <c r="A16" s="165">
        <v>5</v>
      </c>
      <c r="B16" s="85" t="s">
        <v>506</v>
      </c>
      <c r="C16" s="121">
        <f t="shared" si="5"/>
        <v>295.89999999999998</v>
      </c>
      <c r="D16" s="165">
        <v>2026</v>
      </c>
      <c r="E16" s="161" t="s">
        <v>500</v>
      </c>
      <c r="F16" s="161" t="s">
        <v>16</v>
      </c>
      <c r="G16" s="9"/>
      <c r="H16" s="9">
        <v>295.89999999999998</v>
      </c>
      <c r="I16" s="165"/>
      <c r="J16" s="30">
        <f t="shared" si="6"/>
        <v>295.89999999999998</v>
      </c>
      <c r="K16" s="111"/>
      <c r="M16" s="118"/>
      <c r="N16" s="118"/>
      <c r="O16" s="118"/>
    </row>
    <row r="17" spans="1:15" s="12" customFormat="1" ht="48" customHeight="1" x14ac:dyDescent="0.2">
      <c r="A17" s="165">
        <v>6</v>
      </c>
      <c r="B17" s="85" t="s">
        <v>678</v>
      </c>
      <c r="C17" s="121">
        <f t="shared" si="5"/>
        <v>298.5</v>
      </c>
      <c r="D17" s="165">
        <v>2026</v>
      </c>
      <c r="E17" s="161" t="s">
        <v>500</v>
      </c>
      <c r="F17" s="161" t="s">
        <v>16</v>
      </c>
      <c r="G17" s="9"/>
      <c r="H17" s="9">
        <v>298.5</v>
      </c>
      <c r="I17" s="165"/>
      <c r="J17" s="30">
        <f>G17+H17+I17</f>
        <v>298.5</v>
      </c>
      <c r="K17" s="111"/>
      <c r="M17" s="118"/>
      <c r="N17" s="118"/>
      <c r="O17" s="118"/>
    </row>
    <row r="18" spans="1:15" s="12" customFormat="1" ht="40.5" customHeight="1" x14ac:dyDescent="0.2">
      <c r="A18" s="165">
        <v>7</v>
      </c>
      <c r="B18" s="85" t="s">
        <v>635</v>
      </c>
      <c r="C18" s="121">
        <f t="shared" si="5"/>
        <v>385.28</v>
      </c>
      <c r="D18" s="165">
        <v>2025</v>
      </c>
      <c r="E18" s="161" t="s">
        <v>500</v>
      </c>
      <c r="F18" s="161" t="s">
        <v>16</v>
      </c>
      <c r="G18" s="9">
        <v>385.28</v>
      </c>
      <c r="H18" s="165"/>
      <c r="I18" s="165"/>
      <c r="J18" s="30">
        <f t="shared" si="6"/>
        <v>385.28</v>
      </c>
      <c r="K18" s="111"/>
      <c r="M18" s="118"/>
      <c r="N18" s="118"/>
      <c r="O18" s="118"/>
    </row>
    <row r="19" spans="1:15" s="12" customFormat="1" ht="51.75" customHeight="1" x14ac:dyDescent="0.2">
      <c r="A19" s="165">
        <v>8</v>
      </c>
      <c r="B19" s="85" t="s">
        <v>507</v>
      </c>
      <c r="C19" s="11">
        <f t="shared" si="5"/>
        <v>99.233999999999995</v>
      </c>
      <c r="D19" s="165">
        <v>2026</v>
      </c>
      <c r="E19" s="161" t="s">
        <v>500</v>
      </c>
      <c r="F19" s="161" t="s">
        <v>16</v>
      </c>
      <c r="G19" s="9"/>
      <c r="H19" s="165">
        <v>99.233999999999995</v>
      </c>
      <c r="I19" s="165"/>
      <c r="J19" s="30">
        <f t="shared" si="6"/>
        <v>99.233999999999995</v>
      </c>
      <c r="K19" s="111"/>
      <c r="M19" s="118"/>
      <c r="N19" s="118"/>
      <c r="O19" s="118"/>
    </row>
    <row r="20" spans="1:15" s="12" customFormat="1" ht="57.75" customHeight="1" x14ac:dyDescent="0.2">
      <c r="A20" s="273">
        <v>9</v>
      </c>
      <c r="B20" s="85" t="s">
        <v>164</v>
      </c>
      <c r="C20" s="121">
        <f t="shared" si="5"/>
        <v>26.75</v>
      </c>
      <c r="D20" s="273">
        <v>2025</v>
      </c>
      <c r="E20" s="272" t="s">
        <v>500</v>
      </c>
      <c r="F20" s="272" t="s">
        <v>16</v>
      </c>
      <c r="G20" s="9">
        <v>26.75</v>
      </c>
      <c r="H20" s="273"/>
      <c r="I20" s="273"/>
      <c r="J20" s="30">
        <f t="shared" si="6"/>
        <v>26.75</v>
      </c>
      <c r="K20" s="111"/>
      <c r="M20" s="118"/>
      <c r="N20" s="118"/>
      <c r="O20" s="118"/>
    </row>
    <row r="21" spans="1:15" s="12" customFormat="1" ht="51" customHeight="1" x14ac:dyDescent="0.2">
      <c r="A21" s="273">
        <v>10</v>
      </c>
      <c r="B21" s="85" t="s">
        <v>169</v>
      </c>
      <c r="C21" s="121">
        <f t="shared" si="5"/>
        <v>99.68</v>
      </c>
      <c r="D21" s="273">
        <v>2026</v>
      </c>
      <c r="E21" s="272" t="s">
        <v>500</v>
      </c>
      <c r="F21" s="272" t="s">
        <v>16</v>
      </c>
      <c r="G21" s="9"/>
      <c r="H21" s="9">
        <v>99.68</v>
      </c>
      <c r="I21" s="273"/>
      <c r="J21" s="30">
        <f t="shared" si="6"/>
        <v>99.68</v>
      </c>
      <c r="K21" s="111"/>
      <c r="M21" s="118"/>
      <c r="N21" s="118"/>
      <c r="O21" s="118"/>
    </row>
    <row r="22" spans="1:15" s="12" customFormat="1" ht="51" customHeight="1" x14ac:dyDescent="0.2">
      <c r="A22" s="165">
        <v>11</v>
      </c>
      <c r="B22" s="85" t="s">
        <v>170</v>
      </c>
      <c r="C22" s="11">
        <f t="shared" si="5"/>
        <v>27.876000000000001</v>
      </c>
      <c r="D22" s="165">
        <v>2025</v>
      </c>
      <c r="E22" s="161" t="s">
        <v>195</v>
      </c>
      <c r="F22" s="161" t="s">
        <v>16</v>
      </c>
      <c r="G22" s="9">
        <v>27.876000000000001</v>
      </c>
      <c r="H22" s="165"/>
      <c r="I22" s="165"/>
      <c r="J22" s="30">
        <f t="shared" si="6"/>
        <v>27.876000000000001</v>
      </c>
      <c r="K22" s="111"/>
      <c r="M22" s="118"/>
      <c r="N22" s="118"/>
      <c r="O22" s="118"/>
    </row>
    <row r="23" spans="1:15" s="12" customFormat="1" ht="72" customHeight="1" x14ac:dyDescent="0.2">
      <c r="A23" s="165">
        <v>12</v>
      </c>
      <c r="B23" s="85" t="s">
        <v>304</v>
      </c>
      <c r="C23" s="11">
        <f t="shared" si="5"/>
        <v>229.023</v>
      </c>
      <c r="D23" s="165">
        <v>2026</v>
      </c>
      <c r="E23" s="161" t="s">
        <v>493</v>
      </c>
      <c r="F23" s="161" t="s">
        <v>16</v>
      </c>
      <c r="G23" s="9"/>
      <c r="H23" s="165">
        <v>229.023</v>
      </c>
      <c r="I23" s="165"/>
      <c r="J23" s="30">
        <f t="shared" si="6"/>
        <v>229.023</v>
      </c>
      <c r="K23" s="166"/>
      <c r="M23" s="118"/>
      <c r="N23" s="118"/>
      <c r="O23" s="118"/>
    </row>
    <row r="24" spans="1:15" s="12" customFormat="1" ht="34.5" customHeight="1" x14ac:dyDescent="0.2">
      <c r="A24" s="298">
        <v>13</v>
      </c>
      <c r="B24" s="82" t="s">
        <v>206</v>
      </c>
      <c r="C24" s="11">
        <v>239729.035</v>
      </c>
      <c r="D24" s="297" t="s">
        <v>714</v>
      </c>
      <c r="E24" s="295" t="s">
        <v>493</v>
      </c>
      <c r="F24" s="296" t="s">
        <v>16</v>
      </c>
      <c r="G24" s="9"/>
      <c r="H24" s="9">
        <v>238659.47500000001</v>
      </c>
      <c r="I24" s="299"/>
      <c r="J24" s="30">
        <f t="shared" si="6"/>
        <v>238659.47500000001</v>
      </c>
      <c r="K24" s="167"/>
      <c r="M24" s="118"/>
      <c r="N24" s="118"/>
      <c r="O24" s="118"/>
    </row>
    <row r="25" spans="1:15" s="12" customFormat="1" ht="32.450000000000003" customHeight="1" x14ac:dyDescent="0.2">
      <c r="A25" s="164">
        <v>14</v>
      </c>
      <c r="B25" s="82" t="s">
        <v>279</v>
      </c>
      <c r="C25" s="11">
        <f t="shared" si="5"/>
        <v>33461.281999999999</v>
      </c>
      <c r="D25" s="163">
        <v>2026</v>
      </c>
      <c r="E25" s="162" t="s">
        <v>493</v>
      </c>
      <c r="F25" s="161" t="s">
        <v>16</v>
      </c>
      <c r="G25" s="9"/>
      <c r="H25" s="9">
        <v>33461.281999999999</v>
      </c>
      <c r="I25" s="165"/>
      <c r="J25" s="30">
        <f>G25+H25+I25</f>
        <v>33461.281999999999</v>
      </c>
      <c r="K25" s="111"/>
      <c r="M25" s="118"/>
      <c r="N25" s="118"/>
      <c r="O25" s="118"/>
    </row>
    <row r="26" spans="1:15" s="12" customFormat="1" ht="51.75" customHeight="1" x14ac:dyDescent="0.2">
      <c r="A26" s="165">
        <v>15</v>
      </c>
      <c r="B26" s="85" t="s">
        <v>306</v>
      </c>
      <c r="C26" s="11">
        <f t="shared" si="5"/>
        <v>249.982</v>
      </c>
      <c r="D26" s="165">
        <v>2027</v>
      </c>
      <c r="E26" s="161" t="s">
        <v>493</v>
      </c>
      <c r="F26" s="161" t="s">
        <v>16</v>
      </c>
      <c r="G26" s="9"/>
      <c r="H26" s="165"/>
      <c r="I26" s="9">
        <v>249.982</v>
      </c>
      <c r="J26" s="30">
        <f t="shared" si="6"/>
        <v>249.982</v>
      </c>
      <c r="K26" s="111"/>
      <c r="M26" s="118"/>
      <c r="N26" s="118"/>
      <c r="O26" s="118"/>
    </row>
    <row r="27" spans="1:15" ht="56.45" customHeight="1" x14ac:dyDescent="0.2">
      <c r="A27" s="32">
        <v>16</v>
      </c>
      <c r="B27" s="80" t="s">
        <v>303</v>
      </c>
      <c r="C27" s="11">
        <f t="shared" si="5"/>
        <v>99.319000000000003</v>
      </c>
      <c r="D27" s="52">
        <v>2027</v>
      </c>
      <c r="E27" s="151" t="s">
        <v>493</v>
      </c>
      <c r="F27" s="31" t="s">
        <v>16</v>
      </c>
      <c r="G27" s="33"/>
      <c r="H27" s="32"/>
      <c r="I27" s="83">
        <v>99.319000000000003</v>
      </c>
      <c r="J27" s="34">
        <f t="shared" si="6"/>
        <v>99.319000000000003</v>
      </c>
      <c r="K27" s="19"/>
    </row>
    <row r="28" spans="1:15" ht="42.6" customHeight="1" x14ac:dyDescent="0.2">
      <c r="A28" s="32">
        <v>17</v>
      </c>
      <c r="B28" s="85" t="s">
        <v>308</v>
      </c>
      <c r="C28" s="11">
        <f t="shared" si="5"/>
        <v>239.87700000000001</v>
      </c>
      <c r="D28" s="52">
        <v>2027</v>
      </c>
      <c r="E28" s="151" t="s">
        <v>493</v>
      </c>
      <c r="F28" s="31" t="s">
        <v>16</v>
      </c>
      <c r="G28" s="33"/>
      <c r="H28" s="32"/>
      <c r="I28" s="87">
        <v>239.87700000000001</v>
      </c>
      <c r="J28" s="34">
        <f t="shared" si="6"/>
        <v>239.87700000000001</v>
      </c>
      <c r="K28" s="19"/>
    </row>
    <row r="29" spans="1:15" ht="40.15" customHeight="1" x14ac:dyDescent="0.2">
      <c r="A29" s="32">
        <v>18</v>
      </c>
      <c r="B29" s="85" t="s">
        <v>310</v>
      </c>
      <c r="C29" s="11">
        <f t="shared" si="5"/>
        <v>238.708</v>
      </c>
      <c r="D29" s="35">
        <v>2027</v>
      </c>
      <c r="E29" s="151" t="s">
        <v>493</v>
      </c>
      <c r="F29" s="31" t="s">
        <v>16</v>
      </c>
      <c r="G29" s="33"/>
      <c r="H29" s="32"/>
      <c r="I29" s="87">
        <v>238.708</v>
      </c>
      <c r="J29" s="34">
        <f t="shared" si="6"/>
        <v>238.708</v>
      </c>
      <c r="K29" s="19"/>
    </row>
    <row r="30" spans="1:15" ht="37.15" customHeight="1" x14ac:dyDescent="0.2">
      <c r="A30" s="32">
        <v>19</v>
      </c>
      <c r="B30" s="85" t="s">
        <v>309</v>
      </c>
      <c r="C30" s="11">
        <f t="shared" si="5"/>
        <v>238.74799999999999</v>
      </c>
      <c r="D30" s="35">
        <v>2027</v>
      </c>
      <c r="E30" s="151" t="s">
        <v>493</v>
      </c>
      <c r="F30" s="31" t="s">
        <v>16</v>
      </c>
      <c r="G30" s="33"/>
      <c r="H30" s="32"/>
      <c r="I30" s="87">
        <v>238.74799999999999</v>
      </c>
      <c r="J30" s="34">
        <f t="shared" si="6"/>
        <v>238.74799999999999</v>
      </c>
      <c r="K30" s="19"/>
    </row>
    <row r="31" spans="1:15" ht="51" customHeight="1" x14ac:dyDescent="0.2">
      <c r="A31" s="133">
        <v>20</v>
      </c>
      <c r="B31" s="80" t="s">
        <v>564</v>
      </c>
      <c r="C31" s="11">
        <f t="shared" si="5"/>
        <v>238.70699999999999</v>
      </c>
      <c r="D31" s="135">
        <v>2027</v>
      </c>
      <c r="E31" s="151" t="s">
        <v>493</v>
      </c>
      <c r="F31" s="132" t="s">
        <v>16</v>
      </c>
      <c r="G31" s="33"/>
      <c r="H31" s="32"/>
      <c r="I31" s="9">
        <v>238.70699999999999</v>
      </c>
      <c r="J31" s="39">
        <f t="shared" si="6"/>
        <v>238.70699999999999</v>
      </c>
      <c r="K31" s="19"/>
    </row>
    <row r="32" spans="1:15" ht="53.25" customHeight="1" x14ac:dyDescent="0.2">
      <c r="A32" s="32">
        <v>21</v>
      </c>
      <c r="B32" s="80" t="s">
        <v>305</v>
      </c>
      <c r="C32" s="11">
        <f t="shared" si="5"/>
        <v>149.70500000000001</v>
      </c>
      <c r="D32" s="52">
        <v>2026</v>
      </c>
      <c r="E32" s="151" t="s">
        <v>493</v>
      </c>
      <c r="F32" s="38" t="s">
        <v>16</v>
      </c>
      <c r="G32" s="9"/>
      <c r="H32" s="9">
        <v>149.70500000000001</v>
      </c>
      <c r="I32" s="32"/>
      <c r="J32" s="39">
        <f t="shared" si="6"/>
        <v>149.70500000000001</v>
      </c>
      <c r="K32" s="19"/>
    </row>
    <row r="33" spans="1:15" ht="50.25" customHeight="1" x14ac:dyDescent="0.2">
      <c r="A33" s="40">
        <v>22</v>
      </c>
      <c r="B33" s="80" t="s">
        <v>307</v>
      </c>
      <c r="C33" s="121">
        <f t="shared" si="5"/>
        <v>87.42</v>
      </c>
      <c r="D33" s="52">
        <v>2026</v>
      </c>
      <c r="E33" s="151" t="s">
        <v>493</v>
      </c>
      <c r="F33" s="38" t="s">
        <v>16</v>
      </c>
      <c r="G33" s="9"/>
      <c r="H33" s="9">
        <v>87.42</v>
      </c>
      <c r="I33" s="32"/>
      <c r="J33" s="39">
        <f t="shared" si="6"/>
        <v>87.42</v>
      </c>
      <c r="K33" s="19"/>
    </row>
    <row r="34" spans="1:15" ht="39" customHeight="1" x14ac:dyDescent="0.2">
      <c r="A34" s="40">
        <v>23</v>
      </c>
      <c r="B34" s="85" t="s">
        <v>189</v>
      </c>
      <c r="C34" s="11">
        <f t="shared" si="5"/>
        <v>6030.9949999999999</v>
      </c>
      <c r="D34" s="41">
        <v>2026</v>
      </c>
      <c r="E34" s="151" t="s">
        <v>493</v>
      </c>
      <c r="F34" s="38" t="s">
        <v>16</v>
      </c>
      <c r="G34" s="83"/>
      <c r="H34" s="83">
        <v>6030.9949999999999</v>
      </c>
      <c r="I34" s="32"/>
      <c r="J34" s="34">
        <f t="shared" si="6"/>
        <v>6030.9949999999999</v>
      </c>
      <c r="K34" s="19"/>
    </row>
    <row r="35" spans="1:15" ht="46.15" customHeight="1" x14ac:dyDescent="0.2">
      <c r="A35" s="32">
        <v>24</v>
      </c>
      <c r="B35" s="84" t="s">
        <v>520</v>
      </c>
      <c r="C35" s="11">
        <f t="shared" si="5"/>
        <v>388.113</v>
      </c>
      <c r="D35" s="35" t="s">
        <v>560</v>
      </c>
      <c r="E35" s="151" t="s">
        <v>500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6"/>
        <v>388.113</v>
      </c>
      <c r="K35" s="19"/>
    </row>
    <row r="36" spans="1:15" ht="45.75" customHeight="1" x14ac:dyDescent="0.2">
      <c r="A36" s="27">
        <v>25</v>
      </c>
      <c r="B36" s="67" t="s">
        <v>519</v>
      </c>
      <c r="C36" s="11">
        <f t="shared" si="5"/>
        <v>18468.260999999999</v>
      </c>
      <c r="D36" s="35" t="s">
        <v>560</v>
      </c>
      <c r="E36" s="31" t="s">
        <v>500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8">
        <v>26</v>
      </c>
      <c r="B37" s="85" t="s">
        <v>446</v>
      </c>
      <c r="C37" s="121">
        <v>60</v>
      </c>
      <c r="D37" s="134" t="s">
        <v>555</v>
      </c>
      <c r="E37" s="151" t="s">
        <v>493</v>
      </c>
      <c r="F37" s="131" t="s">
        <v>16</v>
      </c>
      <c r="G37" s="9"/>
      <c r="H37" s="9">
        <v>60</v>
      </c>
      <c r="I37" s="78"/>
      <c r="J37" s="79">
        <f>G37+H37+I37</f>
        <v>60</v>
      </c>
      <c r="K37" s="19"/>
      <c r="L37" s="12" t="s">
        <v>715</v>
      </c>
    </row>
    <row r="38" spans="1:15" ht="51.75" customHeight="1" x14ac:dyDescent="0.2">
      <c r="A38" s="465">
        <v>27</v>
      </c>
      <c r="B38" s="309" t="s">
        <v>577</v>
      </c>
      <c r="C38" s="121">
        <f>J38</f>
        <v>5071.1620000000003</v>
      </c>
      <c r="D38" s="436" t="s">
        <v>555</v>
      </c>
      <c r="E38" s="336" t="s">
        <v>493</v>
      </c>
      <c r="F38" s="336" t="s">
        <v>16</v>
      </c>
      <c r="G38" s="9">
        <f>G39</f>
        <v>192.94499999999999</v>
      </c>
      <c r="H38" s="88">
        <f>5071.162-G39</f>
        <v>4878.2170000000006</v>
      </c>
      <c r="I38" s="78"/>
      <c r="J38" s="79">
        <f>G38+H38+I38</f>
        <v>5071.1620000000003</v>
      </c>
      <c r="K38" s="19"/>
      <c r="N38" s="266">
        <f>J38-C38</f>
        <v>0</v>
      </c>
    </row>
    <row r="39" spans="1:15" ht="34.5" customHeight="1" x14ac:dyDescent="0.2">
      <c r="A39" s="466"/>
      <c r="B39" s="141" t="s">
        <v>578</v>
      </c>
      <c r="C39" s="281">
        <f>J39</f>
        <v>192.94499999999999</v>
      </c>
      <c r="D39" s="438"/>
      <c r="E39" s="338"/>
      <c r="F39" s="338"/>
      <c r="G39" s="197">
        <v>192.94499999999999</v>
      </c>
      <c r="H39" s="197"/>
      <c r="I39" s="137"/>
      <c r="J39" s="138">
        <f>G39+H39+I39</f>
        <v>192.94499999999999</v>
      </c>
      <c r="K39" s="19"/>
      <c r="N39" s="266">
        <f>C39-G39</f>
        <v>0</v>
      </c>
    </row>
    <row r="40" spans="1:15" ht="16.5" customHeight="1" x14ac:dyDescent="0.2">
      <c r="A40" s="428" t="s">
        <v>272</v>
      </c>
      <c r="B40" s="431"/>
      <c r="C40" s="429"/>
      <c r="D40" s="429"/>
      <c r="E40" s="429"/>
      <c r="F40" s="430"/>
      <c r="G40" s="42">
        <f>G41</f>
        <v>12091.134</v>
      </c>
      <c r="H40" s="79">
        <f t="shared" ref="H40:J40" si="7">H41</f>
        <v>296230.09399999998</v>
      </c>
      <c r="I40" s="79">
        <f t="shared" si="7"/>
        <v>3509.0209999999997</v>
      </c>
      <c r="J40" s="79">
        <f t="shared" si="7"/>
        <v>311830.24900000001</v>
      </c>
      <c r="K40" s="22"/>
      <c r="L40" s="153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28" t="s">
        <v>228</v>
      </c>
      <c r="B41" s="429"/>
      <c r="C41" s="429"/>
      <c r="D41" s="429"/>
      <c r="E41" s="429"/>
      <c r="F41" s="430"/>
      <c r="G41" s="42">
        <f>SUM(G12:G39)-G39</f>
        <v>12091.134</v>
      </c>
      <c r="H41" s="79">
        <f t="shared" ref="H41:I41" si="8">SUM(H12:H39)-H39</f>
        <v>296230.09399999998</v>
      </c>
      <c r="I41" s="79">
        <f t="shared" si="8"/>
        <v>3509.0209999999997</v>
      </c>
      <c r="J41" s="79">
        <f>SUM(J12:J39)-J39</f>
        <v>311830.24900000001</v>
      </c>
      <c r="K41" s="79" t="e">
        <f>SUM(K12:K39)-#REF!-K39</f>
        <v>#REF!</v>
      </c>
      <c r="L41" s="153">
        <f>G41+H41+I41</f>
        <v>311830.24900000001</v>
      </c>
    </row>
    <row r="42" spans="1:15" ht="15.75" customHeight="1" x14ac:dyDescent="0.2">
      <c r="A42" s="432" t="s">
        <v>22</v>
      </c>
      <c r="B42" s="432"/>
      <c r="C42" s="432"/>
      <c r="D42" s="432"/>
      <c r="E42" s="432"/>
      <c r="F42" s="432"/>
      <c r="G42" s="432"/>
      <c r="H42" s="432"/>
      <c r="I42" s="432"/>
      <c r="J42" s="432"/>
      <c r="K42" s="432"/>
    </row>
    <row r="43" spans="1:15" s="12" customFormat="1" ht="37.5" customHeight="1" x14ac:dyDescent="0.2">
      <c r="A43" s="60">
        <v>1</v>
      </c>
      <c r="B43" s="85" t="s">
        <v>210</v>
      </c>
      <c r="C43" s="120">
        <v>3793.4119999999998</v>
      </c>
      <c r="D43" s="60" t="s">
        <v>555</v>
      </c>
      <c r="E43" s="151" t="s">
        <v>493</v>
      </c>
      <c r="F43" s="58" t="s">
        <v>16</v>
      </c>
      <c r="G43" s="9"/>
      <c r="H43" s="60">
        <v>3606.7820000000002</v>
      </c>
      <c r="I43" s="60"/>
      <c r="J43" s="30">
        <f t="shared" ref="J43:J66" si="9">G43+H43+I43</f>
        <v>3606.7820000000002</v>
      </c>
      <c r="K43" s="37"/>
      <c r="M43" s="118"/>
      <c r="N43" s="118"/>
      <c r="O43" s="118"/>
    </row>
    <row r="44" spans="1:15" s="12" customFormat="1" ht="31.9" customHeight="1" x14ac:dyDescent="0.2">
      <c r="A44" s="89">
        <v>2</v>
      </c>
      <c r="B44" s="85" t="s">
        <v>264</v>
      </c>
      <c r="C44" s="120">
        <f t="shared" ref="C44:C56" si="10">J44</f>
        <v>200</v>
      </c>
      <c r="D44" s="60">
        <v>2026</v>
      </c>
      <c r="E44" s="151" t="s">
        <v>493</v>
      </c>
      <c r="F44" s="58" t="s">
        <v>16</v>
      </c>
      <c r="G44" s="9"/>
      <c r="H44" s="9">
        <v>200</v>
      </c>
      <c r="I44" s="60"/>
      <c r="J44" s="30">
        <f t="shared" si="9"/>
        <v>200</v>
      </c>
      <c r="K44" s="37"/>
      <c r="M44" s="118"/>
      <c r="N44" s="118"/>
      <c r="O44" s="118"/>
    </row>
    <row r="45" spans="1:15" s="12" customFormat="1" ht="34.5" customHeight="1" x14ac:dyDescent="0.2">
      <c r="A45" s="122">
        <v>3</v>
      </c>
      <c r="B45" s="8" t="s">
        <v>174</v>
      </c>
      <c r="C45" s="120">
        <f t="shared" si="10"/>
        <v>6345.28</v>
      </c>
      <c r="D45" s="60">
        <v>2026</v>
      </c>
      <c r="E45" s="151" t="s">
        <v>493</v>
      </c>
      <c r="F45" s="58" t="s">
        <v>16</v>
      </c>
      <c r="G45" s="60"/>
      <c r="H45" s="9">
        <v>6345.28</v>
      </c>
      <c r="I45" s="60"/>
      <c r="J45" s="30">
        <f t="shared" si="9"/>
        <v>6345.28</v>
      </c>
      <c r="K45" s="37"/>
      <c r="M45" s="118"/>
      <c r="N45" s="118"/>
      <c r="O45" s="118"/>
    </row>
    <row r="46" spans="1:15" s="12" customFormat="1" ht="39" customHeight="1" x14ac:dyDescent="0.2">
      <c r="A46" s="122">
        <v>4</v>
      </c>
      <c r="B46" s="85" t="s">
        <v>716</v>
      </c>
      <c r="C46" s="120">
        <f t="shared" si="10"/>
        <v>280</v>
      </c>
      <c r="D46" s="63">
        <v>2026</v>
      </c>
      <c r="E46" s="151" t="s">
        <v>493</v>
      </c>
      <c r="F46" s="61" t="s">
        <v>16</v>
      </c>
      <c r="G46" s="60"/>
      <c r="H46" s="9">
        <v>280</v>
      </c>
      <c r="I46" s="60"/>
      <c r="J46" s="30">
        <f t="shared" si="9"/>
        <v>280</v>
      </c>
      <c r="K46" s="37"/>
      <c r="M46" s="118"/>
      <c r="N46" s="118"/>
      <c r="O46" s="118"/>
    </row>
    <row r="47" spans="1:15" s="12" customFormat="1" ht="32.450000000000003" customHeight="1" x14ac:dyDescent="0.2">
      <c r="A47" s="122">
        <v>5</v>
      </c>
      <c r="B47" s="8" t="s">
        <v>281</v>
      </c>
      <c r="C47" s="120">
        <f t="shared" si="10"/>
        <v>240</v>
      </c>
      <c r="D47" s="60">
        <v>2027</v>
      </c>
      <c r="E47" s="151" t="s">
        <v>493</v>
      </c>
      <c r="F47" s="58" t="s">
        <v>16</v>
      </c>
      <c r="G47" s="60"/>
      <c r="H47" s="60"/>
      <c r="I47" s="9">
        <v>240</v>
      </c>
      <c r="J47" s="30">
        <f t="shared" si="9"/>
        <v>240</v>
      </c>
      <c r="K47" s="37"/>
      <c r="M47" s="118"/>
      <c r="N47" s="118"/>
      <c r="O47" s="118"/>
    </row>
    <row r="48" spans="1:15" s="12" customFormat="1" ht="38.25" customHeight="1" x14ac:dyDescent="0.2">
      <c r="A48" s="122">
        <v>6</v>
      </c>
      <c r="B48" s="8" t="s">
        <v>282</v>
      </c>
      <c r="C48" s="120">
        <f t="shared" si="10"/>
        <v>280</v>
      </c>
      <c r="D48" s="60">
        <v>2027</v>
      </c>
      <c r="E48" s="151" t="s">
        <v>493</v>
      </c>
      <c r="F48" s="58" t="s">
        <v>16</v>
      </c>
      <c r="G48" s="60"/>
      <c r="H48" s="9"/>
      <c r="I48" s="9">
        <v>280</v>
      </c>
      <c r="J48" s="30">
        <f t="shared" si="9"/>
        <v>280</v>
      </c>
      <c r="K48" s="37"/>
      <c r="M48" s="118" t="s">
        <v>554</v>
      </c>
      <c r="N48" s="118"/>
      <c r="O48" s="118"/>
    </row>
    <row r="49" spans="1:15" s="12" customFormat="1" ht="51" customHeight="1" x14ac:dyDescent="0.2">
      <c r="A49" s="122">
        <v>7</v>
      </c>
      <c r="B49" s="8" t="s">
        <v>302</v>
      </c>
      <c r="C49" s="120">
        <f t="shared" si="10"/>
        <v>480</v>
      </c>
      <c r="D49" s="60">
        <v>2027</v>
      </c>
      <c r="E49" s="151" t="s">
        <v>493</v>
      </c>
      <c r="F49" s="58" t="s">
        <v>16</v>
      </c>
      <c r="G49" s="60"/>
      <c r="H49" s="9"/>
      <c r="I49" s="9">
        <v>480</v>
      </c>
      <c r="J49" s="30">
        <f t="shared" si="9"/>
        <v>480</v>
      </c>
      <c r="K49" s="37"/>
      <c r="M49" s="118"/>
      <c r="N49" s="118"/>
      <c r="O49" s="118"/>
    </row>
    <row r="50" spans="1:15" s="12" customFormat="1" ht="36" customHeight="1" x14ac:dyDescent="0.2">
      <c r="A50" s="122">
        <v>8</v>
      </c>
      <c r="B50" s="8" t="s">
        <v>283</v>
      </c>
      <c r="C50" s="120">
        <f t="shared" si="10"/>
        <v>385</v>
      </c>
      <c r="D50" s="60">
        <v>2027</v>
      </c>
      <c r="E50" s="151" t="s">
        <v>493</v>
      </c>
      <c r="F50" s="58" t="s">
        <v>16</v>
      </c>
      <c r="G50" s="60"/>
      <c r="H50" s="9"/>
      <c r="I50" s="9">
        <v>385</v>
      </c>
      <c r="J50" s="30">
        <f t="shared" si="9"/>
        <v>385</v>
      </c>
      <c r="K50" s="37"/>
      <c r="M50" s="118"/>
      <c r="N50" s="118"/>
      <c r="O50" s="118"/>
    </row>
    <row r="51" spans="1:15" s="12" customFormat="1" ht="33" customHeight="1" x14ac:dyDescent="0.2">
      <c r="A51" s="122">
        <v>9</v>
      </c>
      <c r="B51" s="62" t="s">
        <v>267</v>
      </c>
      <c r="C51" s="120">
        <f t="shared" si="10"/>
        <v>199</v>
      </c>
      <c r="D51" s="60">
        <v>2027</v>
      </c>
      <c r="E51" s="59" t="s">
        <v>501</v>
      </c>
      <c r="F51" s="58" t="s">
        <v>16</v>
      </c>
      <c r="G51" s="60"/>
      <c r="H51" s="9"/>
      <c r="I51" s="9">
        <v>199</v>
      </c>
      <c r="J51" s="30">
        <f t="shared" si="9"/>
        <v>199</v>
      </c>
      <c r="K51" s="37"/>
      <c r="M51" s="118"/>
      <c r="N51" s="118"/>
      <c r="O51" s="118"/>
    </row>
    <row r="52" spans="1:15" s="12" customFormat="1" ht="30.75" customHeight="1" x14ac:dyDescent="0.2">
      <c r="A52" s="122">
        <v>10</v>
      </c>
      <c r="B52" s="8" t="s">
        <v>284</v>
      </c>
      <c r="C52" s="120">
        <f t="shared" si="10"/>
        <v>250</v>
      </c>
      <c r="D52" s="60">
        <v>2027</v>
      </c>
      <c r="E52" s="151" t="s">
        <v>493</v>
      </c>
      <c r="F52" s="58" t="s">
        <v>16</v>
      </c>
      <c r="G52" s="60"/>
      <c r="H52" s="9"/>
      <c r="I52" s="9">
        <v>250</v>
      </c>
      <c r="J52" s="30">
        <f t="shared" si="9"/>
        <v>250</v>
      </c>
      <c r="K52" s="37"/>
      <c r="M52" s="118"/>
      <c r="N52" s="118"/>
      <c r="O52" s="118"/>
    </row>
    <row r="53" spans="1:15" s="12" customFormat="1" ht="37.15" customHeight="1" x14ac:dyDescent="0.2">
      <c r="A53" s="122">
        <v>11</v>
      </c>
      <c r="B53" s="8" t="s">
        <v>285</v>
      </c>
      <c r="C53" s="120">
        <f t="shared" si="10"/>
        <v>425</v>
      </c>
      <c r="D53" s="60">
        <v>2027</v>
      </c>
      <c r="E53" s="151" t="s">
        <v>493</v>
      </c>
      <c r="F53" s="58" t="s">
        <v>16</v>
      </c>
      <c r="G53" s="60"/>
      <c r="H53" s="9"/>
      <c r="I53" s="9">
        <v>425</v>
      </c>
      <c r="J53" s="30">
        <f t="shared" si="9"/>
        <v>425</v>
      </c>
      <c r="K53" s="37"/>
      <c r="M53" s="118"/>
      <c r="N53" s="118"/>
      <c r="O53" s="118"/>
    </row>
    <row r="54" spans="1:15" s="12" customFormat="1" ht="51" customHeight="1" x14ac:dyDescent="0.2">
      <c r="A54" s="122">
        <v>12</v>
      </c>
      <c r="B54" s="8" t="s">
        <v>286</v>
      </c>
      <c r="C54" s="120">
        <f t="shared" si="10"/>
        <v>380</v>
      </c>
      <c r="D54" s="60">
        <v>2027</v>
      </c>
      <c r="E54" s="151" t="s">
        <v>493</v>
      </c>
      <c r="F54" s="58" t="s">
        <v>16</v>
      </c>
      <c r="G54" s="60"/>
      <c r="H54" s="9"/>
      <c r="I54" s="9">
        <v>380</v>
      </c>
      <c r="J54" s="30">
        <f t="shared" si="9"/>
        <v>380</v>
      </c>
      <c r="K54" s="37"/>
      <c r="M54" s="118"/>
      <c r="N54" s="118"/>
      <c r="O54" s="118"/>
    </row>
    <row r="55" spans="1:15" ht="75" customHeight="1" x14ac:dyDescent="0.2">
      <c r="A55" s="122">
        <v>13</v>
      </c>
      <c r="B55" s="8" t="s">
        <v>211</v>
      </c>
      <c r="C55" s="120">
        <f t="shared" si="10"/>
        <v>105526.29000000001</v>
      </c>
      <c r="D55" s="52" t="s">
        <v>226</v>
      </c>
      <c r="E55" s="44" t="s">
        <v>501</v>
      </c>
      <c r="F55" s="43" t="s">
        <v>16</v>
      </c>
      <c r="G55" s="50">
        <v>35175.43</v>
      </c>
      <c r="H55" s="88">
        <v>35175.43</v>
      </c>
      <c r="I55" s="88">
        <v>35175.43</v>
      </c>
      <c r="J55" s="47">
        <f t="shared" si="9"/>
        <v>105526.29000000001</v>
      </c>
      <c r="K55" s="17"/>
      <c r="M55" s="94"/>
      <c r="N55" s="94"/>
      <c r="O55" s="94"/>
    </row>
    <row r="56" spans="1:15" ht="45.6" customHeight="1" x14ac:dyDescent="0.2">
      <c r="A56" s="122">
        <v>14</v>
      </c>
      <c r="B56" s="308" t="s">
        <v>583</v>
      </c>
      <c r="C56" s="120">
        <f t="shared" si="10"/>
        <v>493.90699999999998</v>
      </c>
      <c r="D56" s="89">
        <v>2026</v>
      </c>
      <c r="E56" s="151" t="s">
        <v>493</v>
      </c>
      <c r="F56" s="92" t="s">
        <v>16</v>
      </c>
      <c r="G56" s="88"/>
      <c r="H56" s="88">
        <v>493.90699999999998</v>
      </c>
      <c r="I56" s="88"/>
      <c r="J56" s="79">
        <f t="shared" si="9"/>
        <v>493.90699999999998</v>
      </c>
      <c r="K56" s="93"/>
      <c r="M56" s="94"/>
      <c r="N56" s="94"/>
      <c r="O56" s="94"/>
    </row>
    <row r="57" spans="1:15" ht="18" customHeight="1" x14ac:dyDescent="0.2">
      <c r="A57" s="436">
        <v>15</v>
      </c>
      <c r="B57" s="439" t="s">
        <v>763</v>
      </c>
      <c r="C57" s="459">
        <v>18595.843000000001</v>
      </c>
      <c r="D57" s="436" t="s">
        <v>555</v>
      </c>
      <c r="E57" s="333" t="s">
        <v>493</v>
      </c>
      <c r="F57" s="140" t="s">
        <v>466</v>
      </c>
      <c r="G57" s="88">
        <f>G58+G59</f>
        <v>11192.887999999999</v>
      </c>
      <c r="H57" s="88">
        <f>H58+H59</f>
        <v>3897.288</v>
      </c>
      <c r="I57" s="88"/>
      <c r="J57" s="79">
        <f t="shared" ref="J57" si="11">J58+J59</f>
        <v>15090.175999999999</v>
      </c>
      <c r="K57" s="93"/>
      <c r="M57" s="94"/>
      <c r="N57" s="94"/>
      <c r="O57" s="94"/>
    </row>
    <row r="58" spans="1:15" ht="28.9" customHeight="1" x14ac:dyDescent="0.2">
      <c r="A58" s="437"/>
      <c r="B58" s="440"/>
      <c r="C58" s="460"/>
      <c r="D58" s="437"/>
      <c r="E58" s="334"/>
      <c r="F58" s="140" t="s">
        <v>16</v>
      </c>
      <c r="G58" s="119">
        <v>3194.9119999999998</v>
      </c>
      <c r="H58" s="88">
        <v>3897.288</v>
      </c>
      <c r="I58" s="88"/>
      <c r="J58" s="88">
        <f t="shared" si="9"/>
        <v>7092.2</v>
      </c>
      <c r="K58" s="93"/>
      <c r="M58" s="257"/>
      <c r="N58" s="94"/>
      <c r="O58" s="94"/>
    </row>
    <row r="59" spans="1:15" ht="30" customHeight="1" x14ac:dyDescent="0.2">
      <c r="A59" s="438"/>
      <c r="B59" s="441"/>
      <c r="C59" s="461"/>
      <c r="D59" s="438"/>
      <c r="E59" s="335"/>
      <c r="F59" s="140" t="s">
        <v>461</v>
      </c>
      <c r="G59" s="119">
        <v>7997.9759999999997</v>
      </c>
      <c r="H59" s="136"/>
      <c r="I59" s="136"/>
      <c r="J59" s="88">
        <f t="shared" si="9"/>
        <v>7997.9759999999997</v>
      </c>
      <c r="K59" s="93"/>
      <c r="M59" s="94"/>
      <c r="N59" s="94"/>
      <c r="O59" s="94"/>
    </row>
    <row r="60" spans="1:15" s="12" customFormat="1" ht="46.5" customHeight="1" x14ac:dyDescent="0.2">
      <c r="A60" s="317">
        <v>16</v>
      </c>
      <c r="B60" s="321" t="s">
        <v>762</v>
      </c>
      <c r="C60" s="318">
        <f>J60</f>
        <v>3625.7550000000001</v>
      </c>
      <c r="D60" s="319">
        <v>2026</v>
      </c>
      <c r="E60" s="316" t="s">
        <v>493</v>
      </c>
      <c r="F60" s="316" t="s">
        <v>16</v>
      </c>
      <c r="G60" s="119"/>
      <c r="H60" s="9">
        <v>3625.7550000000001</v>
      </c>
      <c r="I60" s="197"/>
      <c r="J60" s="30">
        <f t="shared" si="9"/>
        <v>3625.7550000000001</v>
      </c>
      <c r="K60" s="322"/>
      <c r="M60" s="94"/>
      <c r="N60" s="94"/>
      <c r="O60" s="94"/>
    </row>
    <row r="61" spans="1:15" s="12" customFormat="1" ht="51" customHeight="1" x14ac:dyDescent="0.2">
      <c r="A61" s="317">
        <v>17</v>
      </c>
      <c r="B61" s="321" t="s">
        <v>764</v>
      </c>
      <c r="C61" s="318">
        <f>J61</f>
        <v>565.31600000000003</v>
      </c>
      <c r="D61" s="319">
        <v>2026</v>
      </c>
      <c r="E61" s="316" t="s">
        <v>493</v>
      </c>
      <c r="F61" s="316" t="s">
        <v>16</v>
      </c>
      <c r="G61" s="119"/>
      <c r="H61" s="9">
        <v>565.31600000000003</v>
      </c>
      <c r="I61" s="197"/>
      <c r="J61" s="30">
        <f t="shared" si="9"/>
        <v>565.31600000000003</v>
      </c>
      <c r="K61" s="322"/>
      <c r="M61" s="94"/>
      <c r="N61" s="94"/>
      <c r="O61" s="94"/>
    </row>
    <row r="62" spans="1:15" ht="37.9" customHeight="1" x14ac:dyDescent="0.2">
      <c r="A62" s="134">
        <v>18</v>
      </c>
      <c r="B62" s="8" t="s">
        <v>740</v>
      </c>
      <c r="C62" s="120">
        <v>2880.8879999999999</v>
      </c>
      <c r="D62" s="131" t="s">
        <v>429</v>
      </c>
      <c r="E62" s="152" t="s">
        <v>493</v>
      </c>
      <c r="F62" s="131" t="s">
        <v>16</v>
      </c>
      <c r="G62" s="119">
        <v>329.82100000000003</v>
      </c>
      <c r="H62" s="88"/>
      <c r="I62" s="88"/>
      <c r="J62" s="79">
        <f t="shared" si="9"/>
        <v>329.82100000000003</v>
      </c>
      <c r="K62" s="93"/>
      <c r="M62" s="94"/>
      <c r="N62" s="94"/>
      <c r="O62" s="94"/>
    </row>
    <row r="63" spans="1:15" ht="20.25" customHeight="1" x14ac:dyDescent="0.2">
      <c r="A63" s="436">
        <v>19</v>
      </c>
      <c r="B63" s="439" t="s">
        <v>499</v>
      </c>
      <c r="C63" s="444">
        <f>J63</f>
        <v>5864.8529999999992</v>
      </c>
      <c r="D63" s="336">
        <v>2025</v>
      </c>
      <c r="E63" s="333" t="s">
        <v>493</v>
      </c>
      <c r="F63" s="230" t="s">
        <v>466</v>
      </c>
      <c r="G63" s="119">
        <f>G64+G65</f>
        <v>2619.2429999999999</v>
      </c>
      <c r="H63" s="119">
        <f>H64+H65</f>
        <v>3245.6099999999997</v>
      </c>
      <c r="I63" s="88"/>
      <c r="J63" s="79">
        <f t="shared" si="9"/>
        <v>5864.8529999999992</v>
      </c>
      <c r="K63" s="93"/>
      <c r="M63" s="94"/>
      <c r="N63" s="94"/>
      <c r="O63" s="94"/>
    </row>
    <row r="64" spans="1:15" ht="33" customHeight="1" x14ac:dyDescent="0.25">
      <c r="A64" s="437"/>
      <c r="B64" s="440"/>
      <c r="C64" s="445"/>
      <c r="D64" s="337"/>
      <c r="E64" s="442"/>
      <c r="F64" s="315" t="s">
        <v>16</v>
      </c>
      <c r="G64" s="139">
        <f>618.265+2000.978</f>
        <v>2619.2429999999999</v>
      </c>
      <c r="H64" s="136">
        <f>641.997</f>
        <v>641.99699999999996</v>
      </c>
      <c r="I64" s="136"/>
      <c r="J64" s="136">
        <f t="shared" si="9"/>
        <v>3261.24</v>
      </c>
      <c r="K64" s="256"/>
      <c r="L64" s="257"/>
      <c r="M64" s="94"/>
      <c r="N64" s="94"/>
      <c r="O64" s="202"/>
    </row>
    <row r="65" spans="1:15" ht="24.75" customHeight="1" x14ac:dyDescent="0.2">
      <c r="A65" s="437"/>
      <c r="B65" s="441"/>
      <c r="C65" s="446"/>
      <c r="D65" s="337"/>
      <c r="E65" s="442"/>
      <c r="F65" s="156" t="s">
        <v>580</v>
      </c>
      <c r="G65" s="139">
        <v>0</v>
      </c>
      <c r="H65" s="136">
        <v>2603.6129999999998</v>
      </c>
      <c r="I65" s="136"/>
      <c r="J65" s="136">
        <f t="shared" si="9"/>
        <v>2603.6129999999998</v>
      </c>
      <c r="K65" s="256"/>
      <c r="L65" s="257"/>
      <c r="M65" s="94"/>
      <c r="N65" s="94"/>
      <c r="O65" s="94"/>
    </row>
    <row r="66" spans="1:15" ht="30.75" customHeight="1" x14ac:dyDescent="0.25">
      <c r="A66" s="438"/>
      <c r="B66" s="141" t="s">
        <v>494</v>
      </c>
      <c r="C66" s="155">
        <f>G66</f>
        <v>182.39400000000001</v>
      </c>
      <c r="D66" s="338"/>
      <c r="E66" s="443"/>
      <c r="F66" s="315" t="s">
        <v>16</v>
      </c>
      <c r="G66" s="139">
        <v>182.39400000000001</v>
      </c>
      <c r="H66" s="136"/>
      <c r="I66" s="136"/>
      <c r="J66" s="136">
        <f t="shared" si="9"/>
        <v>182.39400000000001</v>
      </c>
      <c r="K66" s="256"/>
      <c r="L66" s="258"/>
      <c r="M66" s="94"/>
      <c r="N66" s="94"/>
      <c r="O66" s="94"/>
    </row>
    <row r="67" spans="1:15" ht="15" customHeight="1" x14ac:dyDescent="0.2">
      <c r="A67" s="428" t="s">
        <v>287</v>
      </c>
      <c r="B67" s="429"/>
      <c r="C67" s="429"/>
      <c r="D67" s="429"/>
      <c r="E67" s="429"/>
      <c r="F67" s="433"/>
      <c r="G67" s="47">
        <f>SUM(G43:G66)-G59-G58-G66-G65-G64</f>
        <v>49317.382000000005</v>
      </c>
      <c r="H67" s="79">
        <f t="shared" ref="H67:I67" si="12">SUM(H43:H66)-H59-H58-H66-H65-H64</f>
        <v>57435.367999999995</v>
      </c>
      <c r="I67" s="79">
        <f t="shared" si="12"/>
        <v>37814.43</v>
      </c>
      <c r="J67" s="79">
        <f>SUM(J43:J66)-J59-J58-J66-J65-J64</f>
        <v>144567.18000000002</v>
      </c>
      <c r="K67" s="22"/>
      <c r="L67" s="154">
        <f>J43+J44+J45+J46+J47+J48+J49+J50+J51+J52+J53+J54+J55+J56+J57+J62+J63</f>
        <v>140376.10900000003</v>
      </c>
      <c r="M67" s="154"/>
      <c r="N67" s="154"/>
      <c r="O67" s="153"/>
    </row>
    <row r="68" spans="1:15" ht="15" customHeight="1" x14ac:dyDescent="0.2">
      <c r="A68" s="428" t="s">
        <v>464</v>
      </c>
      <c r="B68" s="429"/>
      <c r="C68" s="429"/>
      <c r="D68" s="429"/>
      <c r="E68" s="429"/>
      <c r="F68" s="430"/>
      <c r="G68" s="79">
        <f>G59</f>
        <v>7997.9759999999997</v>
      </c>
      <c r="H68" s="79">
        <f>H59</f>
        <v>0</v>
      </c>
      <c r="I68" s="79">
        <f>I59</f>
        <v>0</v>
      </c>
      <c r="J68" s="79">
        <f>J59</f>
        <v>7997.9759999999997</v>
      </c>
      <c r="K68" s="22"/>
      <c r="L68" s="154"/>
      <c r="M68" s="154"/>
      <c r="N68" s="154"/>
      <c r="O68" s="153"/>
    </row>
    <row r="69" spans="1:15" ht="15" customHeight="1" x14ac:dyDescent="0.2">
      <c r="A69" s="199" t="s">
        <v>582</v>
      </c>
      <c r="B69" s="200"/>
      <c r="C69" s="200"/>
      <c r="D69" s="200"/>
      <c r="E69" s="200"/>
      <c r="F69" s="201"/>
      <c r="G69" s="30">
        <f>G65</f>
        <v>0</v>
      </c>
      <c r="H69" s="30">
        <f t="shared" ref="H69:J69" si="13">H65</f>
        <v>2603.6129999999998</v>
      </c>
      <c r="I69" s="30">
        <f t="shared" si="13"/>
        <v>0</v>
      </c>
      <c r="J69" s="30">
        <f t="shared" si="13"/>
        <v>2603.6129999999998</v>
      </c>
      <c r="K69" s="22"/>
      <c r="L69" s="154"/>
      <c r="M69" s="154"/>
      <c r="N69" s="154"/>
      <c r="O69" s="153"/>
    </row>
    <row r="70" spans="1:15" ht="18" customHeight="1" x14ac:dyDescent="0.2">
      <c r="A70" s="428" t="s">
        <v>465</v>
      </c>
      <c r="B70" s="429"/>
      <c r="C70" s="429"/>
      <c r="D70" s="429"/>
      <c r="E70" s="429"/>
      <c r="F70" s="430"/>
      <c r="G70" s="79">
        <f>SUM(G43:G66)-G59-G57-G66-G63-G65</f>
        <v>41319.406000000003</v>
      </c>
      <c r="H70" s="79">
        <f t="shared" ref="H70:J70" si="14">SUM(H43:H66)-H59-H57-H66-H63-H65</f>
        <v>54831.754999999997</v>
      </c>
      <c r="I70" s="79">
        <f t="shared" si="14"/>
        <v>37814.43</v>
      </c>
      <c r="J70" s="79">
        <f t="shared" si="14"/>
        <v>133965.59100000001</v>
      </c>
      <c r="K70" s="23"/>
      <c r="L70" s="153"/>
      <c r="M70" s="153"/>
      <c r="N70" s="153"/>
      <c r="O70" s="153"/>
    </row>
    <row r="71" spans="1:15" ht="18" customHeight="1" x14ac:dyDescent="0.2">
      <c r="A71" s="432" t="s">
        <v>23</v>
      </c>
      <c r="B71" s="432"/>
      <c r="C71" s="432"/>
      <c r="D71" s="432"/>
      <c r="E71" s="432"/>
      <c r="F71" s="432"/>
      <c r="G71" s="432"/>
      <c r="H71" s="432"/>
      <c r="I71" s="432"/>
      <c r="J71" s="432"/>
      <c r="K71" s="432"/>
    </row>
    <row r="72" spans="1:15" s="12" customFormat="1" ht="32.25" customHeight="1" x14ac:dyDescent="0.2">
      <c r="A72" s="165">
        <v>1</v>
      </c>
      <c r="B72" s="11" t="s">
        <v>50</v>
      </c>
      <c r="C72" s="11">
        <f>J72</f>
        <v>77311.498000000007</v>
      </c>
      <c r="D72" s="165" t="s">
        <v>226</v>
      </c>
      <c r="E72" s="161" t="s">
        <v>502</v>
      </c>
      <c r="F72" s="161" t="s">
        <v>16</v>
      </c>
      <c r="G72" s="299">
        <v>23596.600999999999</v>
      </c>
      <c r="H72" s="165">
        <f>24477.362+3996.636</f>
        <v>28473.998</v>
      </c>
      <c r="I72" s="165">
        <v>25240.899000000001</v>
      </c>
      <c r="J72" s="37">
        <f>G72+H72+I72</f>
        <v>77311.498000000007</v>
      </c>
      <c r="K72" s="11"/>
      <c r="M72" s="118"/>
      <c r="N72" s="118"/>
      <c r="O72" s="118"/>
    </row>
    <row r="73" spans="1:15" s="12" customFormat="1" ht="32.25" customHeight="1" x14ac:dyDescent="0.2">
      <c r="A73" s="165">
        <v>2</v>
      </c>
      <c r="B73" s="11" t="s">
        <v>51</v>
      </c>
      <c r="C73" s="11">
        <f t="shared" ref="C73:C104" si="15">J73</f>
        <v>32.576000000000001</v>
      </c>
      <c r="D73" s="165" t="s">
        <v>226</v>
      </c>
      <c r="E73" s="161" t="s">
        <v>502</v>
      </c>
      <c r="F73" s="161" t="s">
        <v>16</v>
      </c>
      <c r="G73" s="299">
        <v>10.212</v>
      </c>
      <c r="H73" s="165">
        <v>10.927</v>
      </c>
      <c r="I73" s="165">
        <v>11.436999999999999</v>
      </c>
      <c r="J73" s="37">
        <f>G73+H73+I73</f>
        <v>32.576000000000001</v>
      </c>
      <c r="K73" s="11"/>
      <c r="M73" s="118"/>
      <c r="N73" s="118"/>
      <c r="O73" s="118"/>
    </row>
    <row r="74" spans="1:15" s="12" customFormat="1" ht="31.9" customHeight="1" x14ac:dyDescent="0.2">
      <c r="A74" s="165">
        <v>3</v>
      </c>
      <c r="B74" s="8" t="s">
        <v>517</v>
      </c>
      <c r="C74" s="11">
        <f t="shared" si="15"/>
        <v>1618.0439999999999</v>
      </c>
      <c r="D74" s="165" t="s">
        <v>649</v>
      </c>
      <c r="E74" s="161" t="s">
        <v>502</v>
      </c>
      <c r="F74" s="161" t="s">
        <v>16</v>
      </c>
      <c r="G74" s="299"/>
      <c r="H74" s="165">
        <v>867.04200000000003</v>
      </c>
      <c r="I74" s="165">
        <v>751.00199999999995</v>
      </c>
      <c r="J74" s="37">
        <f t="shared" ref="J74:J107" si="16">G74+H74+I74</f>
        <v>1618.0439999999999</v>
      </c>
      <c r="K74" s="11"/>
      <c r="M74" s="118"/>
      <c r="N74" s="118"/>
      <c r="O74" s="118"/>
    </row>
    <row r="75" spans="1:15" s="12" customFormat="1" ht="42.75" customHeight="1" x14ac:dyDescent="0.2">
      <c r="A75" s="165">
        <v>4</v>
      </c>
      <c r="B75" s="8" t="s">
        <v>516</v>
      </c>
      <c r="C75" s="11">
        <f t="shared" si="15"/>
        <v>401.53300000000002</v>
      </c>
      <c r="D75" s="165" t="s">
        <v>649</v>
      </c>
      <c r="E75" s="161" t="s">
        <v>502</v>
      </c>
      <c r="F75" s="161" t="s">
        <v>16</v>
      </c>
      <c r="G75" s="299"/>
      <c r="H75" s="165">
        <v>195.01400000000001</v>
      </c>
      <c r="I75" s="165">
        <v>206.51900000000001</v>
      </c>
      <c r="J75" s="37">
        <f t="shared" si="16"/>
        <v>401.53300000000002</v>
      </c>
      <c r="K75" s="11"/>
      <c r="M75" s="118"/>
      <c r="N75" s="118"/>
      <c r="O75" s="118"/>
    </row>
    <row r="76" spans="1:15" s="12" customFormat="1" ht="30.75" customHeight="1" x14ac:dyDescent="0.2">
      <c r="A76" s="165">
        <v>5</v>
      </c>
      <c r="B76" s="85" t="s">
        <v>634</v>
      </c>
      <c r="C76" s="11">
        <f t="shared" si="15"/>
        <v>2219.9950000000003</v>
      </c>
      <c r="D76" s="165" t="s">
        <v>226</v>
      </c>
      <c r="E76" s="161" t="s">
        <v>502</v>
      </c>
      <c r="F76" s="161" t="s">
        <v>16</v>
      </c>
      <c r="G76" s="9">
        <v>675.928</v>
      </c>
      <c r="H76" s="165">
        <f>720.128+103.811</f>
        <v>823.93900000000008</v>
      </c>
      <c r="I76" s="165">
        <v>720.12800000000004</v>
      </c>
      <c r="J76" s="37">
        <f t="shared" si="16"/>
        <v>2219.9950000000003</v>
      </c>
      <c r="K76" s="11"/>
      <c r="M76" s="118"/>
      <c r="N76" s="118"/>
      <c r="O76" s="118"/>
    </row>
    <row r="77" spans="1:15" s="12" customFormat="1" ht="31.5" customHeight="1" x14ac:dyDescent="0.2">
      <c r="A77" s="165">
        <v>6</v>
      </c>
      <c r="B77" s="11" t="s">
        <v>52</v>
      </c>
      <c r="C77" s="11">
        <f t="shared" si="15"/>
        <v>303.62300000000005</v>
      </c>
      <c r="D77" s="165" t="s">
        <v>226</v>
      </c>
      <c r="E77" s="161" t="s">
        <v>502</v>
      </c>
      <c r="F77" s="161" t="s">
        <v>16</v>
      </c>
      <c r="G77" s="299">
        <v>83.847999999999999</v>
      </c>
      <c r="H77" s="165">
        <v>106.738</v>
      </c>
      <c r="I77" s="165">
        <v>113.03700000000001</v>
      </c>
      <c r="J77" s="37">
        <f t="shared" si="16"/>
        <v>303.62300000000005</v>
      </c>
      <c r="K77" s="11"/>
      <c r="M77" s="118"/>
      <c r="N77" s="118"/>
      <c r="O77" s="118"/>
    </row>
    <row r="78" spans="1:15" s="12" customFormat="1" ht="46.5" customHeight="1" x14ac:dyDescent="0.2">
      <c r="A78" s="165">
        <v>7</v>
      </c>
      <c r="B78" s="11" t="s">
        <v>176</v>
      </c>
      <c r="C78" s="121">
        <f t="shared" si="15"/>
        <v>57540</v>
      </c>
      <c r="D78" s="299" t="s">
        <v>226</v>
      </c>
      <c r="E78" s="296" t="s">
        <v>503</v>
      </c>
      <c r="F78" s="296" t="s">
        <v>16</v>
      </c>
      <c r="G78" s="299">
        <v>18105.100999999999</v>
      </c>
      <c r="H78" s="9">
        <f>19532.33+143.945</f>
        <v>19676.275000000001</v>
      </c>
      <c r="I78" s="165">
        <v>19758.624</v>
      </c>
      <c r="J78" s="30">
        <f t="shared" si="16"/>
        <v>57540</v>
      </c>
      <c r="K78" s="11"/>
      <c r="M78" s="118"/>
      <c r="N78" s="118"/>
      <c r="O78" s="118"/>
    </row>
    <row r="79" spans="1:15" s="12" customFormat="1" ht="44.25" customHeight="1" x14ac:dyDescent="0.2">
      <c r="A79" s="165">
        <v>8</v>
      </c>
      <c r="B79" s="11" t="s">
        <v>180</v>
      </c>
      <c r="C79" s="11">
        <f t="shared" si="15"/>
        <v>262.488</v>
      </c>
      <c r="D79" s="165" t="s">
        <v>226</v>
      </c>
      <c r="E79" s="161" t="s">
        <v>503</v>
      </c>
      <c r="F79" s="161" t="s">
        <v>16</v>
      </c>
      <c r="G79" s="299">
        <v>62.158999999999999</v>
      </c>
      <c r="H79" s="165">
        <v>97.293999999999997</v>
      </c>
      <c r="I79" s="165">
        <v>103.035</v>
      </c>
      <c r="J79" s="37">
        <f t="shared" si="16"/>
        <v>262.488</v>
      </c>
      <c r="K79" s="11"/>
      <c r="M79" s="118"/>
      <c r="N79" s="118"/>
      <c r="O79" s="118"/>
    </row>
    <row r="80" spans="1:15" s="12" customFormat="1" ht="43.5" customHeight="1" x14ac:dyDescent="0.2">
      <c r="A80" s="299">
        <v>9</v>
      </c>
      <c r="B80" s="11" t="s">
        <v>207</v>
      </c>
      <c r="C80" s="11">
        <f t="shared" si="15"/>
        <v>9600.3310000000001</v>
      </c>
      <c r="D80" s="299" t="s">
        <v>226</v>
      </c>
      <c r="E80" s="296" t="s">
        <v>504</v>
      </c>
      <c r="F80" s="296" t="s">
        <v>16</v>
      </c>
      <c r="G80" s="299">
        <v>2937.0340000000001</v>
      </c>
      <c r="H80" s="299">
        <f>3149.869+344.593</f>
        <v>3494.462</v>
      </c>
      <c r="I80" s="299">
        <v>3168.835</v>
      </c>
      <c r="J80" s="37">
        <f t="shared" si="16"/>
        <v>9600.3310000000001</v>
      </c>
      <c r="K80" s="11"/>
      <c r="M80" s="118"/>
      <c r="N80" s="118"/>
      <c r="O80" s="118"/>
    </row>
    <row r="81" spans="1:15" ht="43.5" customHeight="1" x14ac:dyDescent="0.2">
      <c r="A81" s="27">
        <v>10</v>
      </c>
      <c r="B81" s="28" t="s">
        <v>293</v>
      </c>
      <c r="C81" s="11">
        <f t="shared" si="15"/>
        <v>50.442</v>
      </c>
      <c r="D81" s="29">
        <v>2025</v>
      </c>
      <c r="E81" s="151" t="s">
        <v>503</v>
      </c>
      <c r="F81" s="25" t="s">
        <v>16</v>
      </c>
      <c r="G81" s="299">
        <v>50.442</v>
      </c>
      <c r="H81" s="27"/>
      <c r="I81" s="27"/>
      <c r="J81" s="76">
        <f t="shared" si="16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5"/>
        <v>7.9660000000000002</v>
      </c>
      <c r="D82" s="68">
        <v>2025</v>
      </c>
      <c r="E82" s="151" t="s">
        <v>503</v>
      </c>
      <c r="F82" s="25" t="s">
        <v>16</v>
      </c>
      <c r="G82" s="299">
        <v>7.9660000000000002</v>
      </c>
      <c r="H82" s="27"/>
      <c r="I82" s="27"/>
      <c r="J82" s="76">
        <f t="shared" si="16"/>
        <v>7.9660000000000002</v>
      </c>
      <c r="K82" s="4"/>
    </row>
    <row r="83" spans="1:15" ht="43.5" customHeight="1" x14ac:dyDescent="0.2">
      <c r="A83" s="65">
        <v>12</v>
      </c>
      <c r="B83" s="66" t="s">
        <v>297</v>
      </c>
      <c r="C83" s="121">
        <f t="shared" si="15"/>
        <v>28</v>
      </c>
      <c r="D83" s="68">
        <v>2025</v>
      </c>
      <c r="E83" s="151" t="s">
        <v>503</v>
      </c>
      <c r="F83" s="64" t="s">
        <v>16</v>
      </c>
      <c r="G83" s="9">
        <v>28</v>
      </c>
      <c r="H83" s="65"/>
      <c r="I83" s="65"/>
      <c r="J83" s="79">
        <f t="shared" si="16"/>
        <v>28</v>
      </c>
      <c r="K83" s="4"/>
    </row>
    <row r="84" spans="1:15" ht="43.5" customHeight="1" x14ac:dyDescent="0.2">
      <c r="A84" s="65">
        <v>13</v>
      </c>
      <c r="B84" s="66" t="s">
        <v>294</v>
      </c>
      <c r="C84" s="121">
        <f t="shared" si="15"/>
        <v>6</v>
      </c>
      <c r="D84" s="68">
        <v>2025</v>
      </c>
      <c r="E84" s="151" t="s">
        <v>503</v>
      </c>
      <c r="F84" s="64" t="s">
        <v>16</v>
      </c>
      <c r="G84" s="9">
        <v>6</v>
      </c>
      <c r="H84" s="65"/>
      <c r="I84" s="65"/>
      <c r="J84" s="79">
        <f t="shared" si="16"/>
        <v>6</v>
      </c>
      <c r="K84" s="4"/>
    </row>
    <row r="85" spans="1:15" ht="43.5" customHeight="1" x14ac:dyDescent="0.2">
      <c r="A85" s="65">
        <v>14</v>
      </c>
      <c r="B85" s="66" t="s">
        <v>295</v>
      </c>
      <c r="C85" s="121">
        <f t="shared" si="15"/>
        <v>31</v>
      </c>
      <c r="D85" s="68">
        <v>2025</v>
      </c>
      <c r="E85" s="151" t="s">
        <v>503</v>
      </c>
      <c r="F85" s="64" t="s">
        <v>16</v>
      </c>
      <c r="G85" s="9">
        <v>31</v>
      </c>
      <c r="H85" s="65"/>
      <c r="I85" s="65"/>
      <c r="J85" s="79">
        <f t="shared" si="16"/>
        <v>31</v>
      </c>
      <c r="K85" s="4"/>
    </row>
    <row r="86" spans="1:15" ht="43.5" customHeight="1" x14ac:dyDescent="0.2">
      <c r="A86" s="65">
        <v>15</v>
      </c>
      <c r="B86" s="66" t="s">
        <v>296</v>
      </c>
      <c r="C86" s="121">
        <f t="shared" si="15"/>
        <v>6</v>
      </c>
      <c r="D86" s="68">
        <v>2025</v>
      </c>
      <c r="E86" s="151" t="s">
        <v>503</v>
      </c>
      <c r="F86" s="64" t="s">
        <v>16</v>
      </c>
      <c r="G86" s="9">
        <v>6</v>
      </c>
      <c r="H86" s="65"/>
      <c r="I86" s="65"/>
      <c r="J86" s="79">
        <f t="shared" si="16"/>
        <v>6</v>
      </c>
      <c r="K86" s="4"/>
    </row>
    <row r="87" spans="1:15" ht="31.9" customHeight="1" x14ac:dyDescent="0.2">
      <c r="A87" s="68">
        <v>16</v>
      </c>
      <c r="B87" s="3" t="s">
        <v>244</v>
      </c>
      <c r="C87" s="11">
        <f t="shared" si="15"/>
        <v>189.28800000000001</v>
      </c>
      <c r="D87" s="240" t="s">
        <v>226</v>
      </c>
      <c r="E87" s="26" t="s">
        <v>502</v>
      </c>
      <c r="F87" s="25" t="s">
        <v>16</v>
      </c>
      <c r="G87" s="299">
        <f>87.996-43.02</f>
        <v>44.975999999999992</v>
      </c>
      <c r="H87" s="262">
        <v>46.283999999999999</v>
      </c>
      <c r="I87" s="27">
        <v>98.028000000000006</v>
      </c>
      <c r="J87" s="76">
        <f t="shared" si="16"/>
        <v>189.28800000000001</v>
      </c>
      <c r="K87" s="4"/>
    </row>
    <row r="88" spans="1:15" ht="31.9" customHeight="1" x14ac:dyDescent="0.2">
      <c r="A88" s="68">
        <v>17</v>
      </c>
      <c r="B88" s="3" t="s">
        <v>243</v>
      </c>
      <c r="C88" s="11">
        <f t="shared" si="15"/>
        <v>157.12200000000001</v>
      </c>
      <c r="D88" s="89" t="s">
        <v>226</v>
      </c>
      <c r="E88" s="26" t="s">
        <v>502</v>
      </c>
      <c r="F88" s="25" t="s">
        <v>16</v>
      </c>
      <c r="G88" s="299">
        <f>63.998-27.59</f>
        <v>36.408000000000001</v>
      </c>
      <c r="H88" s="262">
        <v>38.715000000000003</v>
      </c>
      <c r="I88" s="27">
        <v>81.998999999999995</v>
      </c>
      <c r="J88" s="76">
        <f t="shared" si="16"/>
        <v>157.12200000000001</v>
      </c>
      <c r="K88" s="4"/>
    </row>
    <row r="89" spans="1:15" ht="31.9" customHeight="1" x14ac:dyDescent="0.2">
      <c r="A89" s="68">
        <v>18</v>
      </c>
      <c r="B89" s="13" t="s">
        <v>53</v>
      </c>
      <c r="C89" s="11">
        <f t="shared" si="15"/>
        <v>57.688000000000002</v>
      </c>
      <c r="D89" s="89">
        <v>2025</v>
      </c>
      <c r="E89" s="26" t="s">
        <v>502</v>
      </c>
      <c r="F89" s="25" t="s">
        <v>16</v>
      </c>
      <c r="G89" s="299">
        <v>57.688000000000002</v>
      </c>
      <c r="H89" s="27"/>
      <c r="I89" s="27"/>
      <c r="J89" s="76">
        <f t="shared" si="16"/>
        <v>57.688000000000002</v>
      </c>
      <c r="K89" s="4"/>
      <c r="M89" s="118">
        <v>55.058</v>
      </c>
    </row>
    <row r="90" spans="1:15" s="12" customFormat="1" ht="33.75" customHeight="1" x14ac:dyDescent="0.2">
      <c r="A90" s="260">
        <v>19</v>
      </c>
      <c r="B90" s="13" t="s">
        <v>707</v>
      </c>
      <c r="C90" s="11">
        <f t="shared" si="15"/>
        <v>78.920999999999992</v>
      </c>
      <c r="D90" s="260" t="s">
        <v>560</v>
      </c>
      <c r="E90" s="259" t="s">
        <v>502</v>
      </c>
      <c r="F90" s="259" t="s">
        <v>16</v>
      </c>
      <c r="G90" s="299">
        <v>41.997999999999998</v>
      </c>
      <c r="H90" s="260">
        <v>36.923000000000002</v>
      </c>
      <c r="I90" s="260"/>
      <c r="J90" s="37">
        <f t="shared" si="16"/>
        <v>78.920999999999992</v>
      </c>
      <c r="K90" s="11"/>
      <c r="M90" s="118"/>
      <c r="N90" s="118"/>
      <c r="O90" s="118"/>
    </row>
    <row r="91" spans="1:15" s="12" customFormat="1" ht="31.9" customHeight="1" x14ac:dyDescent="0.2">
      <c r="A91" s="262">
        <v>20</v>
      </c>
      <c r="B91" s="13" t="s">
        <v>708</v>
      </c>
      <c r="C91" s="121">
        <f t="shared" si="15"/>
        <v>81.447999999999993</v>
      </c>
      <c r="D91" s="262">
        <v>2026</v>
      </c>
      <c r="E91" s="261" t="s">
        <v>502</v>
      </c>
      <c r="F91" s="261" t="s">
        <v>16</v>
      </c>
      <c r="G91" s="299"/>
      <c r="H91" s="9">
        <v>81.447999999999993</v>
      </c>
      <c r="I91" s="262"/>
      <c r="J91" s="30">
        <f t="shared" si="16"/>
        <v>81.447999999999993</v>
      </c>
      <c r="K91" s="11"/>
      <c r="M91" s="118"/>
      <c r="N91" s="118"/>
      <c r="O91" s="118"/>
    </row>
    <row r="92" spans="1:15" ht="31.9" customHeight="1" x14ac:dyDescent="0.2">
      <c r="A92" s="68">
        <v>21</v>
      </c>
      <c r="B92" s="13" t="s">
        <v>270</v>
      </c>
      <c r="C92" s="11">
        <f t="shared" si="15"/>
        <v>28.498999999999999</v>
      </c>
      <c r="D92" s="89">
        <v>2025</v>
      </c>
      <c r="E92" s="26" t="s">
        <v>502</v>
      </c>
      <c r="F92" s="25" t="s">
        <v>16</v>
      </c>
      <c r="G92" s="299">
        <f>56.998-28.499</f>
        <v>28.498999999999999</v>
      </c>
      <c r="H92" s="262"/>
      <c r="I92" s="27"/>
      <c r="J92" s="76">
        <f t="shared" si="16"/>
        <v>28.498999999999999</v>
      </c>
      <c r="K92" s="4"/>
    </row>
    <row r="93" spans="1:15" ht="31.9" customHeight="1" x14ac:dyDescent="0.2">
      <c r="A93" s="68">
        <v>22</v>
      </c>
      <c r="B93" s="13" t="s">
        <v>269</v>
      </c>
      <c r="C93" s="11">
        <f t="shared" si="15"/>
        <v>32.499000000000002</v>
      </c>
      <c r="D93" s="89">
        <v>2025</v>
      </c>
      <c r="E93" s="26" t="s">
        <v>502</v>
      </c>
      <c r="F93" s="25" t="s">
        <v>16</v>
      </c>
      <c r="G93" s="299">
        <f>64.998-32.499</f>
        <v>32.499000000000002</v>
      </c>
      <c r="H93" s="27"/>
      <c r="I93" s="27"/>
      <c r="J93" s="76">
        <f t="shared" si="16"/>
        <v>32.499000000000002</v>
      </c>
      <c r="K93" s="4"/>
    </row>
    <row r="94" spans="1:15" ht="29.25" customHeight="1" x14ac:dyDescent="0.2">
      <c r="A94" s="89">
        <v>23</v>
      </c>
      <c r="B94" s="13" t="s">
        <v>314</v>
      </c>
      <c r="C94" s="11">
        <f t="shared" si="15"/>
        <v>254.86799999999999</v>
      </c>
      <c r="D94" s="89">
        <v>2025</v>
      </c>
      <c r="E94" s="91" t="s">
        <v>502</v>
      </c>
      <c r="F94" s="90" t="s">
        <v>16</v>
      </c>
      <c r="G94" s="299">
        <v>254.86799999999999</v>
      </c>
      <c r="H94" s="78"/>
      <c r="I94" s="78"/>
      <c r="J94" s="76">
        <f t="shared" si="16"/>
        <v>254.86799999999999</v>
      </c>
      <c r="K94" s="19"/>
    </row>
    <row r="95" spans="1:15" ht="45.75" customHeight="1" x14ac:dyDescent="0.2">
      <c r="A95" s="436">
        <v>24</v>
      </c>
      <c r="B95" s="13" t="s">
        <v>725</v>
      </c>
      <c r="C95" s="11">
        <f t="shared" si="15"/>
        <v>5660.3339999999998</v>
      </c>
      <c r="D95" s="436" t="s">
        <v>560</v>
      </c>
      <c r="E95" s="333" t="s">
        <v>493</v>
      </c>
      <c r="F95" s="387" t="s">
        <v>16</v>
      </c>
      <c r="G95" s="9">
        <f>G96</f>
        <v>49.8</v>
      </c>
      <c r="H95" s="78">
        <v>5610.5339999999997</v>
      </c>
      <c r="I95" s="78"/>
      <c r="J95" s="79">
        <f>G95+H95+I95</f>
        <v>5660.3339999999998</v>
      </c>
      <c r="K95" s="19"/>
    </row>
    <row r="96" spans="1:15" ht="18.75" customHeight="1" x14ac:dyDescent="0.2">
      <c r="A96" s="438"/>
      <c r="B96" s="306" t="s">
        <v>726</v>
      </c>
      <c r="C96" s="276">
        <f t="shared" si="15"/>
        <v>49.8</v>
      </c>
      <c r="D96" s="438"/>
      <c r="E96" s="335"/>
      <c r="F96" s="449"/>
      <c r="G96" s="197">
        <v>49.8</v>
      </c>
      <c r="H96" s="136"/>
      <c r="I96" s="137"/>
      <c r="J96" s="138">
        <f t="shared" si="16"/>
        <v>49.8</v>
      </c>
      <c r="K96" s="19"/>
    </row>
    <row r="97" spans="1:15" ht="40.15" customHeight="1" x14ac:dyDescent="0.2">
      <c r="A97" s="89">
        <v>25</v>
      </c>
      <c r="B97" s="13" t="s">
        <v>320</v>
      </c>
      <c r="C97" s="121">
        <f t="shared" si="15"/>
        <v>639.02</v>
      </c>
      <c r="D97" s="89">
        <v>2025</v>
      </c>
      <c r="E97" s="107" t="s">
        <v>502</v>
      </c>
      <c r="F97" s="106" t="s">
        <v>16</v>
      </c>
      <c r="G97" s="9">
        <v>639.02</v>
      </c>
      <c r="H97" s="78"/>
      <c r="I97" s="78"/>
      <c r="J97" s="79">
        <f t="shared" si="16"/>
        <v>639.02</v>
      </c>
      <c r="K97" s="19"/>
    </row>
    <row r="98" spans="1:15" ht="44.45" customHeight="1" x14ac:dyDescent="0.2">
      <c r="A98" s="112">
        <v>26</v>
      </c>
      <c r="B98" s="13" t="s">
        <v>404</v>
      </c>
      <c r="C98" s="121">
        <f t="shared" si="15"/>
        <v>18.09</v>
      </c>
      <c r="D98" s="112">
        <v>2026</v>
      </c>
      <c r="E98" s="151" t="s">
        <v>503</v>
      </c>
      <c r="F98" s="110" t="s">
        <v>16</v>
      </c>
      <c r="G98" s="9"/>
      <c r="H98" s="88">
        <v>18.09</v>
      </c>
      <c r="I98" s="78"/>
      <c r="J98" s="79">
        <f t="shared" si="16"/>
        <v>18.09</v>
      </c>
      <c r="K98" s="19"/>
    </row>
    <row r="99" spans="1:15" ht="44.25" customHeight="1" x14ac:dyDescent="0.2">
      <c r="A99" s="112">
        <v>27</v>
      </c>
      <c r="B99" s="13" t="s">
        <v>709</v>
      </c>
      <c r="C99" s="121">
        <f t="shared" si="15"/>
        <v>57.75</v>
      </c>
      <c r="D99" s="112">
        <v>2026</v>
      </c>
      <c r="E99" s="151" t="s">
        <v>503</v>
      </c>
      <c r="F99" s="110" t="s">
        <v>16</v>
      </c>
      <c r="G99" s="9"/>
      <c r="H99" s="88">
        <v>57.75</v>
      </c>
      <c r="I99" s="78"/>
      <c r="J99" s="79">
        <f t="shared" si="16"/>
        <v>57.75</v>
      </c>
      <c r="K99" s="19"/>
    </row>
    <row r="100" spans="1:15" ht="104.25" customHeight="1" x14ac:dyDescent="0.2">
      <c r="A100" s="126">
        <v>28</v>
      </c>
      <c r="B100" s="13" t="s">
        <v>439</v>
      </c>
      <c r="C100" s="121">
        <f t="shared" si="15"/>
        <v>33</v>
      </c>
      <c r="D100" s="126">
        <v>2025</v>
      </c>
      <c r="E100" s="124" t="s">
        <v>504</v>
      </c>
      <c r="F100" s="125" t="s">
        <v>16</v>
      </c>
      <c r="G100" s="9">
        <v>33</v>
      </c>
      <c r="H100" s="78"/>
      <c r="I100" s="78"/>
      <c r="J100" s="79">
        <f t="shared" si="16"/>
        <v>33</v>
      </c>
      <c r="K100" s="19"/>
    </row>
    <row r="101" spans="1:15" ht="90.75" customHeight="1" x14ac:dyDescent="0.2">
      <c r="A101" s="126">
        <v>29</v>
      </c>
      <c r="B101" s="13" t="s">
        <v>438</v>
      </c>
      <c r="C101" s="121">
        <f t="shared" si="15"/>
        <v>33</v>
      </c>
      <c r="D101" s="126">
        <v>2025</v>
      </c>
      <c r="E101" s="124" t="s">
        <v>504</v>
      </c>
      <c r="F101" s="125" t="s">
        <v>16</v>
      </c>
      <c r="G101" s="9">
        <v>33</v>
      </c>
      <c r="H101" s="78"/>
      <c r="I101" s="78"/>
      <c r="J101" s="79">
        <f t="shared" si="16"/>
        <v>33</v>
      </c>
      <c r="K101" s="19"/>
    </row>
    <row r="102" spans="1:15" ht="83.45" customHeight="1" x14ac:dyDescent="0.2">
      <c r="A102" s="126">
        <v>30</v>
      </c>
      <c r="B102" s="13" t="s">
        <v>487</v>
      </c>
      <c r="C102" s="121">
        <f t="shared" si="15"/>
        <v>26</v>
      </c>
      <c r="D102" s="126">
        <v>2025</v>
      </c>
      <c r="E102" s="124" t="s">
        <v>504</v>
      </c>
      <c r="F102" s="125" t="s">
        <v>16</v>
      </c>
      <c r="G102" s="9">
        <v>26</v>
      </c>
      <c r="H102" s="78"/>
      <c r="I102" s="78"/>
      <c r="J102" s="79">
        <f t="shared" si="16"/>
        <v>26</v>
      </c>
      <c r="K102" s="19"/>
    </row>
    <row r="103" spans="1:15" ht="73.150000000000006" customHeight="1" x14ac:dyDescent="0.2">
      <c r="A103" s="229">
        <v>31</v>
      </c>
      <c r="B103" s="13" t="s">
        <v>437</v>
      </c>
      <c r="C103" s="121">
        <f t="shared" si="15"/>
        <v>17.399999999999999</v>
      </c>
      <c r="D103" s="229">
        <v>2025</v>
      </c>
      <c r="E103" s="236" t="s">
        <v>504</v>
      </c>
      <c r="F103" s="4"/>
      <c r="G103" s="9">
        <v>17.399999999999999</v>
      </c>
      <c r="H103" s="78"/>
      <c r="I103" s="78"/>
      <c r="J103" s="79">
        <f t="shared" si="16"/>
        <v>17.399999999999999</v>
      </c>
      <c r="K103" s="19"/>
    </row>
    <row r="104" spans="1:15" ht="83.45" customHeight="1" x14ac:dyDescent="0.2">
      <c r="A104" s="126">
        <v>32</v>
      </c>
      <c r="B104" s="13" t="s">
        <v>440</v>
      </c>
      <c r="C104" s="121">
        <f t="shared" si="15"/>
        <v>23</v>
      </c>
      <c r="D104" s="126">
        <v>2025</v>
      </c>
      <c r="E104" s="124" t="s">
        <v>504</v>
      </c>
      <c r="F104" s="125" t="s">
        <v>16</v>
      </c>
      <c r="G104" s="9">
        <v>23</v>
      </c>
      <c r="H104" s="78"/>
      <c r="I104" s="78"/>
      <c r="J104" s="79">
        <f t="shared" si="16"/>
        <v>23</v>
      </c>
      <c r="K104" s="19"/>
    </row>
    <row r="105" spans="1:15" ht="31.9" customHeight="1" x14ac:dyDescent="0.2">
      <c r="A105" s="434">
        <v>33</v>
      </c>
      <c r="B105" s="13" t="s">
        <v>449</v>
      </c>
      <c r="C105" s="435">
        <v>4741.0919999999996</v>
      </c>
      <c r="D105" s="434" t="s">
        <v>450</v>
      </c>
      <c r="E105" s="330" t="s">
        <v>493</v>
      </c>
      <c r="F105" s="357" t="s">
        <v>16</v>
      </c>
      <c r="G105" s="9">
        <f>G106</f>
        <v>43.645000000000003</v>
      </c>
      <c r="H105" s="78"/>
      <c r="I105" s="78"/>
      <c r="J105" s="79">
        <f t="shared" si="16"/>
        <v>43.645000000000003</v>
      </c>
      <c r="K105" s="19"/>
    </row>
    <row r="106" spans="1:15" ht="30.6" customHeight="1" x14ac:dyDescent="0.2">
      <c r="A106" s="434"/>
      <c r="B106" s="306" t="s">
        <v>459</v>
      </c>
      <c r="C106" s="435"/>
      <c r="D106" s="434"/>
      <c r="E106" s="330"/>
      <c r="F106" s="357"/>
      <c r="G106" s="197">
        <v>43.645000000000003</v>
      </c>
      <c r="H106" s="137"/>
      <c r="I106" s="137"/>
      <c r="J106" s="138">
        <f t="shared" si="16"/>
        <v>43.645000000000003</v>
      </c>
      <c r="K106" s="19"/>
    </row>
    <row r="107" spans="1:15" ht="46.9" customHeight="1" x14ac:dyDescent="0.2">
      <c r="A107" s="229">
        <v>34</v>
      </c>
      <c r="B107" s="13" t="s">
        <v>452</v>
      </c>
      <c r="C107" s="160">
        <v>55.030999999999999</v>
      </c>
      <c r="D107" s="229" t="s">
        <v>560</v>
      </c>
      <c r="E107" s="227" t="s">
        <v>493</v>
      </c>
      <c r="F107" s="228" t="s">
        <v>16</v>
      </c>
      <c r="G107" s="9"/>
      <c r="H107" s="88">
        <v>55.030999999999999</v>
      </c>
      <c r="I107" s="78"/>
      <c r="J107" s="79">
        <f t="shared" si="16"/>
        <v>55.030999999999999</v>
      </c>
      <c r="K107" s="19"/>
    </row>
    <row r="108" spans="1:15" s="12" customFormat="1" ht="47.25" customHeight="1" x14ac:dyDescent="0.2">
      <c r="A108" s="436">
        <v>35</v>
      </c>
      <c r="B108" s="13" t="s">
        <v>744</v>
      </c>
      <c r="C108" s="300">
        <v>1529.8</v>
      </c>
      <c r="D108" s="436">
        <v>2026</v>
      </c>
      <c r="E108" s="336" t="s">
        <v>493</v>
      </c>
      <c r="F108" s="336" t="s">
        <v>16</v>
      </c>
      <c r="G108" s="9"/>
      <c r="H108" s="9">
        <v>1529.8</v>
      </c>
      <c r="I108" s="299"/>
      <c r="J108" s="30">
        <f t="shared" ref="J108:J111" si="17">G108+H108+I108</f>
        <v>1529.8</v>
      </c>
      <c r="K108" s="111"/>
      <c r="M108" s="118"/>
      <c r="N108" s="118"/>
      <c r="O108" s="118"/>
    </row>
    <row r="109" spans="1:15" s="304" customFormat="1" ht="15.75" customHeight="1" x14ac:dyDescent="0.2">
      <c r="A109" s="438"/>
      <c r="B109" s="306" t="s">
        <v>494</v>
      </c>
      <c r="C109" s="231">
        <v>49.8</v>
      </c>
      <c r="D109" s="438"/>
      <c r="E109" s="338"/>
      <c r="F109" s="338"/>
      <c r="G109" s="197"/>
      <c r="H109" s="197">
        <v>49.8</v>
      </c>
      <c r="I109" s="147"/>
      <c r="J109" s="148">
        <f t="shared" si="17"/>
        <v>49.8</v>
      </c>
      <c r="K109" s="303"/>
      <c r="M109" s="305"/>
      <c r="N109" s="305"/>
      <c r="O109" s="305"/>
    </row>
    <row r="110" spans="1:15" ht="46.5" customHeight="1" x14ac:dyDescent="0.2">
      <c r="A110" s="434">
        <v>36</v>
      </c>
      <c r="B110" s="13" t="s">
        <v>510</v>
      </c>
      <c r="C110" s="302">
        <v>3910.0039999999999</v>
      </c>
      <c r="D110" s="434" t="s">
        <v>749</v>
      </c>
      <c r="E110" s="330" t="s">
        <v>493</v>
      </c>
      <c r="F110" s="330" t="s">
        <v>16</v>
      </c>
      <c r="G110" s="9">
        <v>2480.6469999999999</v>
      </c>
      <c r="H110" s="88">
        <v>770.82</v>
      </c>
      <c r="I110" s="78"/>
      <c r="J110" s="79">
        <f t="shared" si="17"/>
        <v>3251.4670000000001</v>
      </c>
      <c r="K110" s="19"/>
      <c r="L110" s="12">
        <v>3251.4659999999999</v>
      </c>
      <c r="O110" s="117">
        <v>3251.4659999999999</v>
      </c>
    </row>
    <row r="111" spans="1:15" ht="21" customHeight="1" x14ac:dyDescent="0.2">
      <c r="A111" s="434"/>
      <c r="B111" s="306" t="s">
        <v>508</v>
      </c>
      <c r="C111" s="231">
        <v>174.54300000000001</v>
      </c>
      <c r="D111" s="434"/>
      <c r="E111" s="330"/>
      <c r="F111" s="330"/>
      <c r="G111" s="197">
        <v>0</v>
      </c>
      <c r="H111" s="137"/>
      <c r="I111" s="137"/>
      <c r="J111" s="136">
        <f t="shared" si="17"/>
        <v>0</v>
      </c>
      <c r="K111" s="19"/>
      <c r="L111" s="12" t="s">
        <v>715</v>
      </c>
      <c r="M111" s="266">
        <f>G110+C111</f>
        <v>2655.19</v>
      </c>
    </row>
    <row r="112" spans="1:15" s="12" customFormat="1" ht="48" customHeight="1" x14ac:dyDescent="0.2">
      <c r="A112" s="319">
        <v>37</v>
      </c>
      <c r="B112" s="13" t="s">
        <v>770</v>
      </c>
      <c r="C112" s="320">
        <f>J112</f>
        <v>1886.5</v>
      </c>
      <c r="D112" s="319">
        <v>2026</v>
      </c>
      <c r="E112" s="316" t="s">
        <v>493</v>
      </c>
      <c r="F112" s="316" t="s">
        <v>16</v>
      </c>
      <c r="G112" s="197"/>
      <c r="H112" s="9">
        <v>1886.5</v>
      </c>
      <c r="I112" s="147"/>
      <c r="J112" s="30">
        <f t="shared" ref="J112:J126" si="18">G112+H112+I112</f>
        <v>1886.5</v>
      </c>
      <c r="K112" s="111"/>
      <c r="M112" s="266"/>
      <c r="N112" s="118"/>
      <c r="O112" s="118"/>
    </row>
    <row r="113" spans="1:13" ht="28.9" customHeight="1" x14ac:dyDescent="0.2">
      <c r="A113" s="229">
        <v>38</v>
      </c>
      <c r="B113" s="13" t="s">
        <v>521</v>
      </c>
      <c r="C113" s="160">
        <f>J113</f>
        <v>85.498000000000005</v>
      </c>
      <c r="D113" s="229" t="s">
        <v>649</v>
      </c>
      <c r="E113" s="227" t="s">
        <v>503</v>
      </c>
      <c r="F113" s="228" t="s">
        <v>16</v>
      </c>
      <c r="G113" s="9"/>
      <c r="H113" s="78">
        <v>26.824000000000002</v>
      </c>
      <c r="I113" s="78">
        <v>58.673999999999999</v>
      </c>
      <c r="J113" s="79">
        <f t="shared" si="18"/>
        <v>85.498000000000005</v>
      </c>
      <c r="K113" s="19"/>
      <c r="L113" s="12" t="s">
        <v>638</v>
      </c>
      <c r="M113" s="118" t="s">
        <v>651</v>
      </c>
    </row>
    <row r="114" spans="1:13" ht="33.6" customHeight="1" x14ac:dyDescent="0.2">
      <c r="A114" s="319">
        <v>39</v>
      </c>
      <c r="B114" s="13" t="s">
        <v>522</v>
      </c>
      <c r="C114" s="160">
        <f t="shared" ref="C114:C119" si="19">J114</f>
        <v>80.177999999999997</v>
      </c>
      <c r="D114" s="229" t="s">
        <v>649</v>
      </c>
      <c r="E114" s="227" t="s">
        <v>503</v>
      </c>
      <c r="F114" s="228" t="s">
        <v>16</v>
      </c>
      <c r="G114" s="9"/>
      <c r="H114" s="78">
        <v>37.575000000000003</v>
      </c>
      <c r="I114" s="78">
        <v>42.603000000000002</v>
      </c>
      <c r="J114" s="79">
        <f t="shared" si="18"/>
        <v>80.177999999999997</v>
      </c>
      <c r="K114" s="19"/>
      <c r="L114" s="12" t="s">
        <v>638</v>
      </c>
    </row>
    <row r="115" spans="1:13" ht="33.6" customHeight="1" x14ac:dyDescent="0.2">
      <c r="A115" s="319">
        <v>40</v>
      </c>
      <c r="B115" s="13" t="s">
        <v>523</v>
      </c>
      <c r="C115" s="160">
        <f t="shared" si="19"/>
        <v>144.89099999999999</v>
      </c>
      <c r="D115" s="229" t="s">
        <v>649</v>
      </c>
      <c r="E115" s="227" t="s">
        <v>503</v>
      </c>
      <c r="F115" s="228" t="s">
        <v>16</v>
      </c>
      <c r="G115" s="9"/>
      <c r="H115" s="78">
        <v>70.370999999999995</v>
      </c>
      <c r="I115" s="88">
        <v>74.52</v>
      </c>
      <c r="J115" s="79">
        <f t="shared" si="18"/>
        <v>144.89099999999999</v>
      </c>
      <c r="K115" s="19"/>
      <c r="L115" s="12" t="s">
        <v>638</v>
      </c>
    </row>
    <row r="116" spans="1:13" ht="33.6" customHeight="1" x14ac:dyDescent="0.2">
      <c r="A116" s="319">
        <v>41</v>
      </c>
      <c r="B116" s="13" t="s">
        <v>658</v>
      </c>
      <c r="C116" s="160">
        <f t="shared" si="19"/>
        <v>118.321</v>
      </c>
      <c r="D116" s="229" t="s">
        <v>649</v>
      </c>
      <c r="E116" s="227" t="s">
        <v>503</v>
      </c>
      <c r="F116" s="228" t="s">
        <v>16</v>
      </c>
      <c r="G116" s="9"/>
      <c r="H116" s="78">
        <v>38.715000000000003</v>
      </c>
      <c r="I116" s="78">
        <v>79.605999999999995</v>
      </c>
      <c r="J116" s="79">
        <f t="shared" si="18"/>
        <v>118.321</v>
      </c>
      <c r="K116" s="19"/>
      <c r="L116" s="12" t="s">
        <v>638</v>
      </c>
    </row>
    <row r="117" spans="1:13" ht="33.6" customHeight="1" x14ac:dyDescent="0.2">
      <c r="A117" s="319">
        <v>42</v>
      </c>
      <c r="B117" s="13" t="s">
        <v>524</v>
      </c>
      <c r="C117" s="160">
        <f t="shared" si="19"/>
        <v>71.165999999999997</v>
      </c>
      <c r="D117" s="229">
        <v>2027</v>
      </c>
      <c r="E117" s="227" t="s">
        <v>503</v>
      </c>
      <c r="F117" s="228" t="s">
        <v>16</v>
      </c>
      <c r="G117" s="9"/>
      <c r="H117" s="78"/>
      <c r="I117" s="78">
        <v>71.165999999999997</v>
      </c>
      <c r="J117" s="79">
        <f t="shared" si="18"/>
        <v>71.165999999999997</v>
      </c>
      <c r="K117" s="19"/>
    </row>
    <row r="118" spans="1:13" ht="33.6" customHeight="1" x14ac:dyDescent="0.2">
      <c r="A118" s="319">
        <v>43</v>
      </c>
      <c r="B118" s="13" t="s">
        <v>525</v>
      </c>
      <c r="C118" s="160">
        <f t="shared" si="19"/>
        <v>71.302000000000007</v>
      </c>
      <c r="D118" s="229">
        <v>2027</v>
      </c>
      <c r="E118" s="227" t="s">
        <v>503</v>
      </c>
      <c r="F118" s="228" t="s">
        <v>16</v>
      </c>
      <c r="G118" s="9"/>
      <c r="H118" s="78"/>
      <c r="I118" s="78">
        <v>71.302000000000007</v>
      </c>
      <c r="J118" s="79">
        <f t="shared" si="18"/>
        <v>71.302000000000007</v>
      </c>
      <c r="K118" s="19"/>
    </row>
    <row r="119" spans="1:13" ht="33.6" customHeight="1" x14ac:dyDescent="0.2">
      <c r="A119" s="319">
        <v>44</v>
      </c>
      <c r="B119" s="13" t="s">
        <v>652</v>
      </c>
      <c r="C119" s="160">
        <f t="shared" si="19"/>
        <v>70.73</v>
      </c>
      <c r="D119" s="229" t="s">
        <v>649</v>
      </c>
      <c r="E119" s="227" t="s">
        <v>503</v>
      </c>
      <c r="F119" s="228" t="s">
        <v>16</v>
      </c>
      <c r="G119" s="9"/>
      <c r="H119" s="78">
        <v>23.141999999999999</v>
      </c>
      <c r="I119" s="78">
        <v>47.588000000000001</v>
      </c>
      <c r="J119" s="79">
        <f t="shared" si="18"/>
        <v>70.73</v>
      </c>
      <c r="K119" s="19"/>
    </row>
    <row r="120" spans="1:13" ht="33.6" customHeight="1" x14ac:dyDescent="0.2">
      <c r="A120" s="319">
        <v>45</v>
      </c>
      <c r="B120" s="13" t="s">
        <v>585</v>
      </c>
      <c r="C120" s="160">
        <f>J120</f>
        <v>113.38200000000001</v>
      </c>
      <c r="D120" s="229">
        <v>2026</v>
      </c>
      <c r="E120" s="227" t="s">
        <v>502</v>
      </c>
      <c r="F120" s="228" t="s">
        <v>16</v>
      </c>
      <c r="G120" s="9"/>
      <c r="H120" s="78">
        <v>113.38200000000001</v>
      </c>
      <c r="I120" s="78"/>
      <c r="J120" s="79">
        <f t="shared" si="18"/>
        <v>113.38200000000001</v>
      </c>
      <c r="K120" s="19"/>
    </row>
    <row r="121" spans="1:13" ht="33.6" customHeight="1" x14ac:dyDescent="0.2">
      <c r="A121" s="319">
        <v>46</v>
      </c>
      <c r="B121" s="13" t="s">
        <v>636</v>
      </c>
      <c r="C121" s="160">
        <f t="shared" ref="C121:C127" si="20">J121</f>
        <v>446.572</v>
      </c>
      <c r="D121" s="229" t="s">
        <v>649</v>
      </c>
      <c r="E121" s="227" t="s">
        <v>502</v>
      </c>
      <c r="F121" s="228" t="s">
        <v>16</v>
      </c>
      <c r="G121" s="9"/>
      <c r="H121" s="78">
        <v>228.059</v>
      </c>
      <c r="I121" s="78">
        <v>218.51300000000001</v>
      </c>
      <c r="J121" s="79">
        <f t="shared" si="18"/>
        <v>446.572</v>
      </c>
      <c r="K121" s="19"/>
      <c r="L121" s="12" t="s">
        <v>638</v>
      </c>
    </row>
    <row r="122" spans="1:13" ht="33.6" customHeight="1" x14ac:dyDescent="0.2">
      <c r="A122" s="319">
        <v>47</v>
      </c>
      <c r="B122" s="13" t="s">
        <v>683</v>
      </c>
      <c r="C122" s="160">
        <f t="shared" si="20"/>
        <v>308.30200000000002</v>
      </c>
      <c r="D122" s="229" t="s">
        <v>649</v>
      </c>
      <c r="E122" s="227" t="s">
        <v>502</v>
      </c>
      <c r="F122" s="228" t="s">
        <v>16</v>
      </c>
      <c r="G122" s="9"/>
      <c r="H122" s="78">
        <v>65.506</v>
      </c>
      <c r="I122" s="78">
        <v>242.79599999999999</v>
      </c>
      <c r="J122" s="79">
        <f t="shared" si="18"/>
        <v>308.30200000000002</v>
      </c>
      <c r="K122" s="19"/>
      <c r="L122" s="12" t="s">
        <v>638</v>
      </c>
    </row>
    <row r="123" spans="1:13" ht="33.6" customHeight="1" x14ac:dyDescent="0.2">
      <c r="A123" s="319">
        <v>48</v>
      </c>
      <c r="B123" s="13" t="s">
        <v>637</v>
      </c>
      <c r="C123" s="160">
        <f t="shared" si="20"/>
        <v>24.684999999999999</v>
      </c>
      <c r="D123" s="229">
        <v>2026</v>
      </c>
      <c r="E123" s="227" t="s">
        <v>502</v>
      </c>
      <c r="F123" s="228" t="s">
        <v>16</v>
      </c>
      <c r="G123" s="9"/>
      <c r="H123" s="78">
        <v>24.684999999999999</v>
      </c>
      <c r="I123" s="78"/>
      <c r="J123" s="79">
        <f t="shared" si="18"/>
        <v>24.684999999999999</v>
      </c>
      <c r="K123" s="19"/>
      <c r="L123" s="12" t="s">
        <v>638</v>
      </c>
    </row>
    <row r="124" spans="1:13" ht="33.6" customHeight="1" x14ac:dyDescent="0.2">
      <c r="A124" s="319">
        <v>49</v>
      </c>
      <c r="B124" s="13" t="s">
        <v>659</v>
      </c>
      <c r="C124" s="160">
        <f t="shared" si="20"/>
        <v>21.893000000000001</v>
      </c>
      <c r="D124" s="229">
        <v>2026</v>
      </c>
      <c r="E124" s="227" t="s">
        <v>503</v>
      </c>
      <c r="F124" s="228" t="s">
        <v>16</v>
      </c>
      <c r="G124" s="9"/>
      <c r="H124" s="78">
        <v>21.893000000000001</v>
      </c>
      <c r="I124" s="78"/>
      <c r="J124" s="79">
        <f t="shared" si="18"/>
        <v>21.893000000000001</v>
      </c>
      <c r="K124" s="19"/>
    </row>
    <row r="125" spans="1:13" ht="33.6" customHeight="1" x14ac:dyDescent="0.2">
      <c r="A125" s="319">
        <v>50</v>
      </c>
      <c r="B125" s="13" t="s">
        <v>662</v>
      </c>
      <c r="C125" s="160">
        <f t="shared" si="20"/>
        <v>41.125999999999998</v>
      </c>
      <c r="D125" s="229">
        <v>2026</v>
      </c>
      <c r="E125" s="227" t="s">
        <v>503</v>
      </c>
      <c r="F125" s="228" t="s">
        <v>16</v>
      </c>
      <c r="G125" s="9"/>
      <c r="H125" s="78">
        <v>41.125999999999998</v>
      </c>
      <c r="I125" s="78"/>
      <c r="J125" s="79">
        <f t="shared" si="18"/>
        <v>41.125999999999998</v>
      </c>
      <c r="K125" s="19"/>
    </row>
    <row r="126" spans="1:13" ht="33.6" customHeight="1" x14ac:dyDescent="0.2">
      <c r="A126" s="319">
        <v>51</v>
      </c>
      <c r="B126" s="13" t="s">
        <v>667</v>
      </c>
      <c r="C126" s="160">
        <f t="shared" si="20"/>
        <v>58.793999999999997</v>
      </c>
      <c r="D126" s="229">
        <v>2026</v>
      </c>
      <c r="E126" s="227" t="s">
        <v>503</v>
      </c>
      <c r="F126" s="228" t="s">
        <v>16</v>
      </c>
      <c r="G126" s="9"/>
      <c r="H126" s="78">
        <v>58.793999999999997</v>
      </c>
      <c r="I126" s="78"/>
      <c r="J126" s="79">
        <f t="shared" si="18"/>
        <v>58.793999999999997</v>
      </c>
      <c r="K126" s="19"/>
    </row>
    <row r="127" spans="1:13" ht="45.75" customHeight="1" x14ac:dyDescent="0.2">
      <c r="A127" s="319">
        <v>52</v>
      </c>
      <c r="B127" s="13" t="s">
        <v>672</v>
      </c>
      <c r="C127" s="160">
        <f t="shared" si="20"/>
        <v>238.75200000000001</v>
      </c>
      <c r="D127" s="229" t="s">
        <v>560</v>
      </c>
      <c r="E127" s="227" t="s">
        <v>504</v>
      </c>
      <c r="F127" s="228" t="s">
        <v>16</v>
      </c>
      <c r="G127" s="9"/>
      <c r="H127" s="78">
        <v>238.75200000000001</v>
      </c>
      <c r="I127" s="78"/>
      <c r="J127" s="79">
        <f>G127+H127+I127</f>
        <v>238.75200000000001</v>
      </c>
      <c r="K127" s="19"/>
    </row>
    <row r="128" spans="1:13" ht="37.5" customHeight="1" x14ac:dyDescent="0.2">
      <c r="A128" s="319">
        <v>53</v>
      </c>
      <c r="B128" s="13" t="s">
        <v>667</v>
      </c>
      <c r="C128" s="239">
        <f t="shared" ref="C128" si="21">J128</f>
        <v>102.49</v>
      </c>
      <c r="D128" s="238">
        <v>2027</v>
      </c>
      <c r="E128" s="236" t="s">
        <v>502</v>
      </c>
      <c r="F128" s="237" t="s">
        <v>16</v>
      </c>
      <c r="G128" s="9"/>
      <c r="H128" s="78"/>
      <c r="I128" s="88">
        <v>102.49</v>
      </c>
      <c r="J128" s="79">
        <f t="shared" ref="J128" si="22">G128+H128+I128</f>
        <v>102.49</v>
      </c>
      <c r="K128" s="19"/>
    </row>
    <row r="129" spans="1:15" s="12" customFormat="1" ht="45.75" customHeight="1" x14ac:dyDescent="0.2">
      <c r="A129" s="436">
        <v>54</v>
      </c>
      <c r="B129" s="13" t="s">
        <v>723</v>
      </c>
      <c r="C129" s="121">
        <f t="shared" ref="C129" si="23">J129</f>
        <v>11533.08</v>
      </c>
      <c r="D129" s="436" t="s">
        <v>560</v>
      </c>
      <c r="E129" s="336" t="s">
        <v>493</v>
      </c>
      <c r="F129" s="336" t="s">
        <v>16</v>
      </c>
      <c r="G129" s="9"/>
      <c r="H129" s="9">
        <v>11533.08</v>
      </c>
      <c r="I129" s="9"/>
      <c r="J129" s="30">
        <f t="shared" ref="J129:J134" si="24">G129+H129+I129</f>
        <v>11533.08</v>
      </c>
      <c r="K129" s="111"/>
      <c r="M129" s="118"/>
      <c r="N129" s="118"/>
      <c r="O129" s="118"/>
    </row>
    <row r="130" spans="1:15" s="12" customFormat="1" ht="21.75" customHeight="1" x14ac:dyDescent="0.2">
      <c r="A130" s="438"/>
      <c r="B130" s="247" t="s">
        <v>494</v>
      </c>
      <c r="C130" s="267">
        <v>971.36400000000003</v>
      </c>
      <c r="D130" s="438"/>
      <c r="E130" s="338"/>
      <c r="F130" s="338"/>
      <c r="G130" s="157"/>
      <c r="H130" s="157">
        <v>971.36400000000003</v>
      </c>
      <c r="I130" s="247"/>
      <c r="J130" s="197">
        <f t="shared" si="24"/>
        <v>971.36400000000003</v>
      </c>
      <c r="K130" s="111"/>
      <c r="M130" s="118"/>
      <c r="N130" s="118"/>
      <c r="O130" s="118"/>
    </row>
    <row r="131" spans="1:15" s="12" customFormat="1" ht="30" customHeight="1" x14ac:dyDescent="0.2">
      <c r="A131" s="314">
        <v>55</v>
      </c>
      <c r="B131" s="13" t="s">
        <v>761</v>
      </c>
      <c r="C131" s="121">
        <f t="shared" ref="C131:C132" si="25">J131</f>
        <v>51.668999999999997</v>
      </c>
      <c r="D131" s="314">
        <v>2026</v>
      </c>
      <c r="E131" s="313" t="s">
        <v>504</v>
      </c>
      <c r="F131" s="313" t="s">
        <v>16</v>
      </c>
      <c r="G131" s="157"/>
      <c r="H131" s="10">
        <v>51.668999999999997</v>
      </c>
      <c r="I131" s="247"/>
      <c r="J131" s="30">
        <f t="shared" si="24"/>
        <v>51.668999999999997</v>
      </c>
      <c r="K131" s="111"/>
      <c r="M131" s="118"/>
      <c r="N131" s="118"/>
      <c r="O131" s="118"/>
    </row>
    <row r="132" spans="1:15" s="12" customFormat="1" ht="34.5" customHeight="1" x14ac:dyDescent="0.2">
      <c r="A132" s="312">
        <v>56</v>
      </c>
      <c r="B132" s="13" t="s">
        <v>759</v>
      </c>
      <c r="C132" s="121">
        <f t="shared" si="25"/>
        <v>5.694</v>
      </c>
      <c r="D132" s="312">
        <v>2026</v>
      </c>
      <c r="E132" s="311" t="s">
        <v>504</v>
      </c>
      <c r="F132" s="311" t="s">
        <v>16</v>
      </c>
      <c r="G132" s="157"/>
      <c r="H132" s="10">
        <v>5.694</v>
      </c>
      <c r="I132" s="247"/>
      <c r="J132" s="30">
        <f t="shared" si="24"/>
        <v>5.694</v>
      </c>
      <c r="K132" s="111"/>
      <c r="M132" s="118"/>
      <c r="N132" s="118"/>
      <c r="O132" s="118"/>
    </row>
    <row r="133" spans="1:15" s="12" customFormat="1" ht="30.75" customHeight="1" x14ac:dyDescent="0.2">
      <c r="A133" s="270">
        <v>57</v>
      </c>
      <c r="B133" s="13" t="s">
        <v>722</v>
      </c>
      <c r="C133" s="121">
        <f>J133</f>
        <v>49.999000000000002</v>
      </c>
      <c r="D133" s="270">
        <v>2026</v>
      </c>
      <c r="E133" s="268" t="s">
        <v>502</v>
      </c>
      <c r="F133" s="269" t="s">
        <v>16</v>
      </c>
      <c r="G133" s="157"/>
      <c r="H133" s="10">
        <v>49.999000000000002</v>
      </c>
      <c r="I133" s="247"/>
      <c r="J133" s="79">
        <f t="shared" si="24"/>
        <v>49.999000000000002</v>
      </c>
      <c r="K133" s="111"/>
      <c r="M133" s="118"/>
      <c r="N133" s="118"/>
      <c r="O133" s="118"/>
    </row>
    <row r="134" spans="1:15" s="12" customFormat="1" ht="31.5" customHeight="1" x14ac:dyDescent="0.2">
      <c r="A134" s="270">
        <v>58</v>
      </c>
      <c r="B134" s="13" t="s">
        <v>521</v>
      </c>
      <c r="C134" s="121">
        <f>J134</f>
        <v>48</v>
      </c>
      <c r="D134" s="270">
        <v>2026</v>
      </c>
      <c r="E134" s="268" t="s">
        <v>502</v>
      </c>
      <c r="F134" s="269" t="s">
        <v>16</v>
      </c>
      <c r="G134" s="157"/>
      <c r="H134" s="10">
        <v>48</v>
      </c>
      <c r="I134" s="247"/>
      <c r="J134" s="79">
        <f t="shared" si="24"/>
        <v>48</v>
      </c>
      <c r="K134" s="111"/>
      <c r="M134" s="118"/>
      <c r="N134" s="118"/>
      <c r="O134" s="118"/>
    </row>
    <row r="135" spans="1:15" ht="16.149999999999999" customHeight="1" x14ac:dyDescent="0.2">
      <c r="A135" s="428" t="s">
        <v>272</v>
      </c>
      <c r="B135" s="429"/>
      <c r="C135" s="429"/>
      <c r="D135" s="429"/>
      <c r="E135" s="429"/>
      <c r="F135" s="430"/>
      <c r="G135" s="24">
        <f>G136</f>
        <v>49442.739000000016</v>
      </c>
      <c r="H135" s="76">
        <f t="shared" ref="H135:I135" si="26">H136</f>
        <v>76554.849999999977</v>
      </c>
      <c r="I135" s="76">
        <f t="shared" si="26"/>
        <v>51262.801000000014</v>
      </c>
      <c r="J135" s="79">
        <f>G135+H135+I135</f>
        <v>177260.39</v>
      </c>
      <c r="K135" s="22"/>
      <c r="L135" s="153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175373.88999999996</v>
      </c>
      <c r="M135" s="266">
        <f>H72+H73+H74+H75+H76+H77+H78+H79++H87+H88+H90+H91+H95+H98+H99+H107+H108+H110+H113+H114+H115+H116+H119+H120+H121+H122+H123+H124+H125+H126+H127+H129+H133+H134+H80</f>
        <v>74610.986999999979</v>
      </c>
    </row>
    <row r="136" spans="1:15" ht="16.5" customHeight="1" x14ac:dyDescent="0.2">
      <c r="A136" s="428" t="s">
        <v>228</v>
      </c>
      <c r="B136" s="429"/>
      <c r="C136" s="429"/>
      <c r="D136" s="429"/>
      <c r="E136" s="429"/>
      <c r="F136" s="430"/>
      <c r="G136" s="30">
        <f>SUM(G72:G134)-G109-G96-G106-G111-G130</f>
        <v>49442.739000000016</v>
      </c>
      <c r="H136" s="30">
        <f t="shared" ref="H136:J136" si="27">SUM(H72:H134)-H109-H96-H106-H111-H130</f>
        <v>76554.849999999977</v>
      </c>
      <c r="I136" s="30">
        <f t="shared" si="27"/>
        <v>51262.801000000014</v>
      </c>
      <c r="J136" s="30">
        <f t="shared" si="27"/>
        <v>177260.38999999996</v>
      </c>
      <c r="K136" s="30">
        <f>SUM(K72:K130)-K106-K111-K130</f>
        <v>0</v>
      </c>
    </row>
    <row r="137" spans="1:15" x14ac:dyDescent="0.2">
      <c r="A137" s="432" t="s">
        <v>33</v>
      </c>
      <c r="B137" s="432"/>
      <c r="C137" s="432"/>
      <c r="D137" s="432"/>
      <c r="E137" s="432"/>
      <c r="F137" s="432"/>
      <c r="G137" s="432"/>
      <c r="H137" s="432"/>
      <c r="I137" s="432"/>
      <c r="J137" s="432"/>
      <c r="K137" s="432"/>
    </row>
    <row r="138" spans="1:15" ht="30" x14ac:dyDescent="0.2">
      <c r="A138" s="17">
        <v>1</v>
      </c>
      <c r="B138" s="11" t="s">
        <v>34</v>
      </c>
      <c r="C138" s="11">
        <f>J138</f>
        <v>10118.165000000001</v>
      </c>
      <c r="D138" s="29" t="s">
        <v>226</v>
      </c>
      <c r="E138" s="26" t="s">
        <v>502</v>
      </c>
      <c r="F138" s="26" t="s">
        <v>16</v>
      </c>
      <c r="G138" s="29">
        <v>2800.6329999999998</v>
      </c>
      <c r="H138" s="9">
        <f>3618.26+430.758</f>
        <v>4049.018</v>
      </c>
      <c r="I138" s="29">
        <v>3268.5140000000001</v>
      </c>
      <c r="J138" s="18">
        <f>G138+H138+I138</f>
        <v>10118.165000000001</v>
      </c>
      <c r="K138" s="4"/>
    </row>
    <row r="139" spans="1:15" s="12" customFormat="1" ht="30" x14ac:dyDescent="0.2">
      <c r="A139" s="29">
        <v>2</v>
      </c>
      <c r="B139" s="11" t="s">
        <v>35</v>
      </c>
      <c r="C139" s="11">
        <f>J139</f>
        <v>30912.548000000003</v>
      </c>
      <c r="D139" s="29" t="s">
        <v>226</v>
      </c>
      <c r="E139" s="26" t="s">
        <v>502</v>
      </c>
      <c r="F139" s="26" t="s">
        <v>16</v>
      </c>
      <c r="G139" s="29">
        <v>9838.4920000000002</v>
      </c>
      <c r="H139" s="29">
        <v>10537.028</v>
      </c>
      <c r="I139" s="29">
        <v>10537.028</v>
      </c>
      <c r="J139" s="37">
        <f>G139+H139+I139</f>
        <v>30912.548000000003</v>
      </c>
      <c r="K139" s="11"/>
      <c r="M139" s="118"/>
      <c r="N139" s="118"/>
      <c r="O139" s="118"/>
    </row>
    <row r="140" spans="1:15" s="12" customFormat="1" ht="30.6" customHeight="1" x14ac:dyDescent="0.2">
      <c r="A140" s="143">
        <v>3</v>
      </c>
      <c r="B140" s="13" t="s">
        <v>475</v>
      </c>
      <c r="C140" s="121">
        <f>G140</f>
        <v>22.87</v>
      </c>
      <c r="D140" s="144">
        <v>2025</v>
      </c>
      <c r="E140" s="142" t="s">
        <v>502</v>
      </c>
      <c r="F140" s="142" t="s">
        <v>16</v>
      </c>
      <c r="G140" s="9">
        <v>22.87</v>
      </c>
      <c r="H140" s="143"/>
      <c r="I140" s="143"/>
      <c r="J140" s="30">
        <f t="shared" ref="J140:J144" si="28">G140+H140+I140</f>
        <v>22.87</v>
      </c>
      <c r="K140" s="111"/>
      <c r="M140" s="118"/>
      <c r="N140" s="118"/>
      <c r="O140" s="118"/>
    </row>
    <row r="141" spans="1:15" s="12" customFormat="1" ht="30.6" customHeight="1" x14ac:dyDescent="0.2">
      <c r="A141" s="143">
        <v>4</v>
      </c>
      <c r="B141" s="13" t="s">
        <v>476</v>
      </c>
      <c r="C141" s="121">
        <f t="shared" ref="C141:C144" si="29">G141</f>
        <v>22.87</v>
      </c>
      <c r="D141" s="144">
        <v>2025</v>
      </c>
      <c r="E141" s="142" t="s">
        <v>502</v>
      </c>
      <c r="F141" s="142" t="s">
        <v>16</v>
      </c>
      <c r="G141" s="9">
        <v>22.87</v>
      </c>
      <c r="H141" s="143"/>
      <c r="I141" s="143"/>
      <c r="J141" s="30">
        <f t="shared" si="28"/>
        <v>22.87</v>
      </c>
      <c r="K141" s="111"/>
      <c r="M141" s="118"/>
      <c r="N141" s="118"/>
      <c r="O141" s="118"/>
    </row>
    <row r="142" spans="1:15" s="12" customFormat="1" ht="30.6" customHeight="1" x14ac:dyDescent="0.2">
      <c r="A142" s="143">
        <v>5</v>
      </c>
      <c r="B142" s="13" t="s">
        <v>477</v>
      </c>
      <c r="C142" s="121">
        <f t="shared" si="29"/>
        <v>22.87</v>
      </c>
      <c r="D142" s="144">
        <v>2025</v>
      </c>
      <c r="E142" s="142" t="s">
        <v>502</v>
      </c>
      <c r="F142" s="142" t="s">
        <v>16</v>
      </c>
      <c r="G142" s="9">
        <v>22.87</v>
      </c>
      <c r="H142" s="143"/>
      <c r="I142" s="143"/>
      <c r="J142" s="30">
        <f t="shared" si="28"/>
        <v>22.87</v>
      </c>
      <c r="K142" s="111"/>
      <c r="M142" s="118"/>
      <c r="N142" s="118"/>
      <c r="O142" s="118"/>
    </row>
    <row r="143" spans="1:15" s="12" customFormat="1" ht="30.6" customHeight="1" x14ac:dyDescent="0.2">
      <c r="A143" s="143">
        <v>6</v>
      </c>
      <c r="B143" s="13" t="s">
        <v>478</v>
      </c>
      <c r="C143" s="121">
        <f t="shared" si="29"/>
        <v>22.87</v>
      </c>
      <c r="D143" s="144">
        <v>2025</v>
      </c>
      <c r="E143" s="142" t="s">
        <v>502</v>
      </c>
      <c r="F143" s="142" t="s">
        <v>16</v>
      </c>
      <c r="G143" s="9">
        <v>22.87</v>
      </c>
      <c r="H143" s="143"/>
      <c r="I143" s="143"/>
      <c r="J143" s="30">
        <f t="shared" si="28"/>
        <v>22.87</v>
      </c>
      <c r="K143" s="111"/>
      <c r="M143" s="118"/>
      <c r="N143" s="118"/>
      <c r="O143" s="118"/>
    </row>
    <row r="144" spans="1:15" s="12" customFormat="1" ht="30.6" customHeight="1" x14ac:dyDescent="0.2">
      <c r="A144" s="143">
        <v>7</v>
      </c>
      <c r="B144" s="13" t="s">
        <v>479</v>
      </c>
      <c r="C144" s="121">
        <f t="shared" si="29"/>
        <v>22.87</v>
      </c>
      <c r="D144" s="144">
        <v>2025</v>
      </c>
      <c r="E144" s="142" t="s">
        <v>502</v>
      </c>
      <c r="F144" s="142" t="s">
        <v>16</v>
      </c>
      <c r="G144" s="9">
        <v>22.87</v>
      </c>
      <c r="H144" s="143"/>
      <c r="I144" s="143"/>
      <c r="J144" s="30">
        <f t="shared" si="28"/>
        <v>22.87</v>
      </c>
      <c r="K144" s="111"/>
      <c r="M144" s="118"/>
      <c r="N144" s="118"/>
      <c r="O144" s="118"/>
    </row>
    <row r="145" spans="1:15" x14ac:dyDescent="0.2">
      <c r="A145" s="428" t="s">
        <v>272</v>
      </c>
      <c r="B145" s="429"/>
      <c r="C145" s="429"/>
      <c r="D145" s="429"/>
      <c r="E145" s="429"/>
      <c r="F145" s="430"/>
      <c r="G145" s="24">
        <f>G146</f>
        <v>12753.475000000004</v>
      </c>
      <c r="H145" s="76">
        <f t="shared" ref="H145:I145" si="30">H146</f>
        <v>14586.046</v>
      </c>
      <c r="I145" s="76">
        <f t="shared" si="30"/>
        <v>13805.542000000001</v>
      </c>
      <c r="J145" s="18">
        <f>J146</f>
        <v>41145.063000000016</v>
      </c>
      <c r="K145" s="22"/>
    </row>
    <row r="146" spans="1:15" x14ac:dyDescent="0.2">
      <c r="A146" s="428" t="s">
        <v>228</v>
      </c>
      <c r="B146" s="429"/>
      <c r="C146" s="429"/>
      <c r="D146" s="429"/>
      <c r="E146" s="429"/>
      <c r="F146" s="430"/>
      <c r="G146" s="18">
        <f>SUM(G138:G144)</f>
        <v>12753.475000000004</v>
      </c>
      <c r="H146" s="76">
        <f t="shared" ref="H146:J146" si="31">SUM(H138:H144)</f>
        <v>14586.046</v>
      </c>
      <c r="I146" s="76">
        <f t="shared" si="31"/>
        <v>13805.542000000001</v>
      </c>
      <c r="J146" s="76">
        <f t="shared" si="31"/>
        <v>41145.063000000016</v>
      </c>
      <c r="K146" s="23"/>
    </row>
    <row r="147" spans="1:15" x14ac:dyDescent="0.2">
      <c r="A147" s="432" t="s">
        <v>25</v>
      </c>
      <c r="B147" s="432"/>
      <c r="C147" s="432"/>
      <c r="D147" s="432"/>
      <c r="E147" s="432"/>
      <c r="F147" s="432"/>
      <c r="G147" s="432"/>
      <c r="H147" s="432"/>
      <c r="I147" s="432"/>
      <c r="J147" s="432"/>
      <c r="K147" s="432"/>
    </row>
    <row r="148" spans="1:15" ht="42" customHeight="1" x14ac:dyDescent="0.2">
      <c r="A148" s="17">
        <v>1</v>
      </c>
      <c r="B148" s="4" t="s">
        <v>27</v>
      </c>
      <c r="C148" s="4">
        <f>J148</f>
        <v>12237.677</v>
      </c>
      <c r="D148" s="17" t="s">
        <v>226</v>
      </c>
      <c r="E148" s="16" t="s">
        <v>505</v>
      </c>
      <c r="F148" s="16" t="s">
        <v>16</v>
      </c>
      <c r="G148" s="17">
        <v>3945.4650000000001</v>
      </c>
      <c r="H148" s="17">
        <v>4146.1059999999998</v>
      </c>
      <c r="I148" s="17">
        <v>4146.1059999999998</v>
      </c>
      <c r="J148" s="18">
        <f>G148+H148+I148</f>
        <v>12237.677</v>
      </c>
      <c r="K148" s="4"/>
    </row>
    <row r="149" spans="1:15" ht="51.75" customHeight="1" x14ac:dyDescent="0.2">
      <c r="A149" s="78">
        <v>2</v>
      </c>
      <c r="B149" s="8" t="s">
        <v>234</v>
      </c>
      <c r="C149" s="4">
        <f t="shared" ref="C149:C150" si="32">J149</f>
        <v>41.093000000000004</v>
      </c>
      <c r="D149" s="78">
        <v>2025</v>
      </c>
      <c r="E149" s="271" t="s">
        <v>505</v>
      </c>
      <c r="F149" s="272" t="s">
        <v>16</v>
      </c>
      <c r="G149" s="273">
        <v>41.093000000000004</v>
      </c>
      <c r="H149" s="273"/>
      <c r="I149" s="273"/>
      <c r="J149" s="76">
        <f>G149+H149+I149</f>
        <v>41.093000000000004</v>
      </c>
      <c r="K149" s="4"/>
    </row>
    <row r="150" spans="1:15" s="12" customFormat="1" ht="45" x14ac:dyDescent="0.2">
      <c r="A150" s="273">
        <v>3</v>
      </c>
      <c r="B150" s="8" t="s">
        <v>235</v>
      </c>
      <c r="C150" s="123">
        <f t="shared" si="32"/>
        <v>14.25</v>
      </c>
      <c r="D150" s="273">
        <v>2025</v>
      </c>
      <c r="E150" s="271" t="s">
        <v>505</v>
      </c>
      <c r="F150" s="272" t="s">
        <v>16</v>
      </c>
      <c r="G150" s="9">
        <v>14.25</v>
      </c>
      <c r="H150" s="273"/>
      <c r="I150" s="273"/>
      <c r="J150" s="30">
        <f>G150+H150+I150</f>
        <v>14.25</v>
      </c>
      <c r="K150" s="11"/>
      <c r="M150" s="118"/>
      <c r="N150" s="118"/>
      <c r="O150" s="118"/>
    </row>
    <row r="151" spans="1:15" s="12" customFormat="1" ht="32.25" customHeight="1" x14ac:dyDescent="0.2">
      <c r="A151" s="434">
        <v>4</v>
      </c>
      <c r="B151" s="8" t="s">
        <v>380</v>
      </c>
      <c r="C151" s="11">
        <v>41614.646000000001</v>
      </c>
      <c r="D151" s="434" t="s">
        <v>706</v>
      </c>
      <c r="E151" s="364" t="s">
        <v>493</v>
      </c>
      <c r="F151" s="330" t="s">
        <v>16</v>
      </c>
      <c r="G151" s="9">
        <f>G152+G153+G154+G155</f>
        <v>6955.9949999999999</v>
      </c>
      <c r="H151" s="88">
        <f t="shared" ref="H151:I151" si="33">H152+H153+H154+H155</f>
        <v>6748.2110000000002</v>
      </c>
      <c r="I151" s="88">
        <f t="shared" si="33"/>
        <v>25008.23</v>
      </c>
      <c r="J151" s="30">
        <f t="shared" ref="J151:J166" si="34">G151+H151+I151</f>
        <v>38712.436000000002</v>
      </c>
      <c r="K151" s="111"/>
      <c r="M151" s="118"/>
      <c r="N151" s="118"/>
      <c r="O151" s="118"/>
    </row>
    <row r="152" spans="1:15" s="12" customFormat="1" ht="50.25" customHeight="1" x14ac:dyDescent="0.2">
      <c r="A152" s="434"/>
      <c r="B152" s="141" t="s">
        <v>381</v>
      </c>
      <c r="C152" s="149">
        <v>10463.759</v>
      </c>
      <c r="D152" s="434"/>
      <c r="E152" s="364"/>
      <c r="F152" s="330"/>
      <c r="G152" s="147">
        <v>6955.9949999999999</v>
      </c>
      <c r="H152" s="147">
        <v>605.55399999999997</v>
      </c>
      <c r="I152" s="147"/>
      <c r="J152" s="148">
        <f t="shared" si="34"/>
        <v>7561.549</v>
      </c>
      <c r="K152" s="111"/>
      <c r="M152" s="118"/>
      <c r="N152" s="118"/>
      <c r="O152" s="118"/>
    </row>
    <row r="153" spans="1:15" s="12" customFormat="1" ht="45" customHeight="1" x14ac:dyDescent="0.2">
      <c r="A153" s="434"/>
      <c r="B153" s="141" t="s">
        <v>382</v>
      </c>
      <c r="C153" s="149">
        <v>6142.6570000000002</v>
      </c>
      <c r="D153" s="434"/>
      <c r="E153" s="364"/>
      <c r="F153" s="330"/>
      <c r="G153" s="197"/>
      <c r="H153" s="197">
        <f>5545.3+597.357</f>
        <v>6142.6570000000002</v>
      </c>
      <c r="I153" s="147"/>
      <c r="J153" s="148">
        <f t="shared" si="34"/>
        <v>6142.6570000000002</v>
      </c>
      <c r="K153" s="111"/>
      <c r="M153" s="118"/>
      <c r="N153" s="118"/>
      <c r="O153" s="118"/>
    </row>
    <row r="154" spans="1:15" s="12" customFormat="1" ht="43.5" customHeight="1" x14ac:dyDescent="0.2">
      <c r="A154" s="434"/>
      <c r="B154" s="141" t="s">
        <v>383</v>
      </c>
      <c r="C154" s="149">
        <v>3312.3580000000002</v>
      </c>
      <c r="D154" s="434"/>
      <c r="E154" s="364"/>
      <c r="F154" s="330"/>
      <c r="G154" s="147"/>
      <c r="H154" s="147"/>
      <c r="I154" s="147">
        <v>3312.3580000000002</v>
      </c>
      <c r="J154" s="148">
        <f t="shared" si="34"/>
        <v>3312.3580000000002</v>
      </c>
      <c r="K154" s="111"/>
      <c r="M154" s="118"/>
      <c r="N154" s="118"/>
      <c r="O154" s="118"/>
    </row>
    <row r="155" spans="1:15" s="12" customFormat="1" ht="43.5" customHeight="1" x14ac:dyDescent="0.2">
      <c r="A155" s="434"/>
      <c r="B155" s="141" t="s">
        <v>384</v>
      </c>
      <c r="C155" s="149">
        <v>21695.871999999999</v>
      </c>
      <c r="D155" s="434"/>
      <c r="E155" s="364"/>
      <c r="F155" s="330"/>
      <c r="G155" s="147"/>
      <c r="H155" s="147"/>
      <c r="I155" s="147">
        <v>21695.871999999999</v>
      </c>
      <c r="J155" s="148">
        <f t="shared" si="34"/>
        <v>21695.871999999999</v>
      </c>
      <c r="K155" s="111"/>
      <c r="M155" s="118"/>
      <c r="N155" s="118"/>
      <c r="O155" s="118"/>
    </row>
    <row r="156" spans="1:15" s="12" customFormat="1" ht="43.5" customHeight="1" x14ac:dyDescent="0.2">
      <c r="A156" s="213">
        <v>5</v>
      </c>
      <c r="B156" s="221" t="s">
        <v>608</v>
      </c>
      <c r="C156" s="121">
        <f>J156</f>
        <v>213.28300000000002</v>
      </c>
      <c r="D156" s="78" t="s">
        <v>560</v>
      </c>
      <c r="E156" s="211" t="s">
        <v>505</v>
      </c>
      <c r="F156" s="210" t="s">
        <v>16</v>
      </c>
      <c r="G156" s="9">
        <v>37.049999999999997</v>
      </c>
      <c r="H156" s="328">
        <v>176.233</v>
      </c>
      <c r="I156" s="213"/>
      <c r="J156" s="30">
        <f t="shared" si="34"/>
        <v>213.28300000000002</v>
      </c>
      <c r="K156" s="111"/>
      <c r="M156" s="118"/>
      <c r="N156" s="118"/>
      <c r="O156" s="118"/>
    </row>
    <row r="157" spans="1:15" s="12" customFormat="1" ht="43.5" customHeight="1" x14ac:dyDescent="0.2">
      <c r="A157" s="213">
        <v>6</v>
      </c>
      <c r="B157" s="221" t="s">
        <v>609</v>
      </c>
      <c r="C157" s="121">
        <f t="shared" ref="C157:C166" si="35">J157</f>
        <v>142.923</v>
      </c>
      <c r="D157" s="78" t="s">
        <v>560</v>
      </c>
      <c r="E157" s="211" t="s">
        <v>505</v>
      </c>
      <c r="F157" s="210" t="s">
        <v>16</v>
      </c>
      <c r="G157" s="213">
        <v>50.898000000000003</v>
      </c>
      <c r="H157" s="328">
        <v>92.025000000000006</v>
      </c>
      <c r="I157" s="213"/>
      <c r="J157" s="30">
        <f t="shared" si="34"/>
        <v>142.923</v>
      </c>
      <c r="K157" s="111"/>
      <c r="M157" s="118"/>
      <c r="N157" s="118"/>
      <c r="O157" s="118"/>
    </row>
    <row r="158" spans="1:15" s="12" customFormat="1" ht="43.5" customHeight="1" x14ac:dyDescent="0.2">
      <c r="A158" s="213">
        <v>7</v>
      </c>
      <c r="B158" s="221" t="s">
        <v>610</v>
      </c>
      <c r="C158" s="121">
        <f t="shared" si="35"/>
        <v>118.39</v>
      </c>
      <c r="D158" s="78">
        <v>2025</v>
      </c>
      <c r="E158" s="211" t="s">
        <v>505</v>
      </c>
      <c r="F158" s="210" t="s">
        <v>16</v>
      </c>
      <c r="G158" s="9">
        <v>118.39</v>
      </c>
      <c r="H158" s="328"/>
      <c r="I158" s="213"/>
      <c r="J158" s="30">
        <f t="shared" si="34"/>
        <v>118.39</v>
      </c>
      <c r="K158" s="111"/>
      <c r="M158" s="118"/>
      <c r="N158" s="118"/>
      <c r="O158" s="118"/>
    </row>
    <row r="159" spans="1:15" s="12" customFormat="1" ht="43.5" customHeight="1" x14ac:dyDescent="0.2">
      <c r="A159" s="213">
        <v>8</v>
      </c>
      <c r="B159" s="221" t="s">
        <v>611</v>
      </c>
      <c r="C159" s="121">
        <f t="shared" si="35"/>
        <v>6.1079999999999997</v>
      </c>
      <c r="D159" s="78">
        <v>2025</v>
      </c>
      <c r="E159" s="211" t="s">
        <v>505</v>
      </c>
      <c r="F159" s="210" t="s">
        <v>16</v>
      </c>
      <c r="G159" s="213">
        <v>6.1079999999999997</v>
      </c>
      <c r="H159" s="328"/>
      <c r="I159" s="213"/>
      <c r="J159" s="30">
        <f t="shared" si="34"/>
        <v>6.1079999999999997</v>
      </c>
      <c r="K159" s="111"/>
      <c r="M159" s="118"/>
      <c r="N159" s="118"/>
      <c r="O159" s="118"/>
    </row>
    <row r="160" spans="1:15" s="12" customFormat="1" ht="43.5" customHeight="1" x14ac:dyDescent="0.2">
      <c r="A160" s="213">
        <v>9</v>
      </c>
      <c r="B160" s="221" t="s">
        <v>612</v>
      </c>
      <c r="C160" s="121">
        <f t="shared" si="35"/>
        <v>374.17899999999997</v>
      </c>
      <c r="D160" s="78" t="s">
        <v>560</v>
      </c>
      <c r="E160" s="211" t="s">
        <v>505</v>
      </c>
      <c r="F160" s="210" t="s">
        <v>16</v>
      </c>
      <c r="G160" s="213">
        <v>199.429</v>
      </c>
      <c r="H160" s="9">
        <v>174.75</v>
      </c>
      <c r="I160" s="213"/>
      <c r="J160" s="30">
        <f t="shared" si="34"/>
        <v>374.17899999999997</v>
      </c>
      <c r="K160" s="111"/>
      <c r="M160" s="118"/>
      <c r="N160" s="118"/>
      <c r="O160" s="118"/>
    </row>
    <row r="161" spans="1:15" s="12" customFormat="1" ht="36" customHeight="1" x14ac:dyDescent="0.2">
      <c r="A161" s="213">
        <v>10</v>
      </c>
      <c r="B161" s="221" t="s">
        <v>628</v>
      </c>
      <c r="C161" s="121">
        <f t="shared" si="35"/>
        <v>51.085000000000001</v>
      </c>
      <c r="D161" s="78" t="s">
        <v>560</v>
      </c>
      <c r="E161" s="211" t="s">
        <v>505</v>
      </c>
      <c r="F161" s="210" t="s">
        <v>16</v>
      </c>
      <c r="G161" s="213">
        <v>19.294</v>
      </c>
      <c r="H161" s="328">
        <v>31.791</v>
      </c>
      <c r="I161" s="213"/>
      <c r="J161" s="30">
        <f t="shared" si="34"/>
        <v>51.085000000000001</v>
      </c>
      <c r="K161" s="111"/>
      <c r="M161" s="118"/>
      <c r="N161" s="118"/>
      <c r="O161" s="118"/>
    </row>
    <row r="162" spans="1:15" s="12" customFormat="1" ht="37.5" customHeight="1" x14ac:dyDescent="0.2">
      <c r="A162" s="213">
        <v>11</v>
      </c>
      <c r="B162" s="8" t="s">
        <v>613</v>
      </c>
      <c r="C162" s="121">
        <f t="shared" si="35"/>
        <v>88.539000000000001</v>
      </c>
      <c r="D162" s="78" t="s">
        <v>560</v>
      </c>
      <c r="E162" s="211" t="s">
        <v>505</v>
      </c>
      <c r="F162" s="210" t="s">
        <v>16</v>
      </c>
      <c r="G162" s="213">
        <v>13.289</v>
      </c>
      <c r="H162" s="9">
        <v>75.25</v>
      </c>
      <c r="I162" s="213"/>
      <c r="J162" s="30">
        <f t="shared" si="34"/>
        <v>88.539000000000001</v>
      </c>
      <c r="K162" s="111"/>
      <c r="M162" s="118"/>
      <c r="N162" s="118"/>
      <c r="O162" s="118"/>
    </row>
    <row r="163" spans="1:15" s="12" customFormat="1" ht="43.5" customHeight="1" x14ac:dyDescent="0.2">
      <c r="A163" s="213">
        <v>12</v>
      </c>
      <c r="B163" s="8" t="s">
        <v>614</v>
      </c>
      <c r="C163" s="121">
        <f t="shared" si="35"/>
        <v>176.857</v>
      </c>
      <c r="D163" s="78" t="s">
        <v>560</v>
      </c>
      <c r="E163" s="211" t="s">
        <v>505</v>
      </c>
      <c r="F163" s="210" t="s">
        <v>16</v>
      </c>
      <c r="G163" s="213">
        <v>16.404</v>
      </c>
      <c r="H163" s="328">
        <v>160.453</v>
      </c>
      <c r="I163" s="213"/>
      <c r="J163" s="30">
        <f t="shared" si="34"/>
        <v>176.857</v>
      </c>
      <c r="K163" s="111"/>
      <c r="M163" s="118"/>
      <c r="N163" s="118"/>
      <c r="O163" s="118"/>
    </row>
    <row r="164" spans="1:15" s="12" customFormat="1" ht="34.5" customHeight="1" x14ac:dyDescent="0.2">
      <c r="A164" s="213">
        <v>13</v>
      </c>
      <c r="B164" s="8" t="s">
        <v>615</v>
      </c>
      <c r="C164" s="121">
        <f t="shared" si="35"/>
        <v>58.305</v>
      </c>
      <c r="D164" s="78" t="s">
        <v>560</v>
      </c>
      <c r="E164" s="211" t="s">
        <v>505</v>
      </c>
      <c r="F164" s="210" t="s">
        <v>16</v>
      </c>
      <c r="G164" s="213">
        <v>24.841000000000001</v>
      </c>
      <c r="H164" s="328">
        <v>33.463999999999999</v>
      </c>
      <c r="I164" s="213"/>
      <c r="J164" s="30">
        <f t="shared" si="34"/>
        <v>58.305</v>
      </c>
      <c r="K164" s="111"/>
      <c r="M164" s="118"/>
      <c r="N164" s="118"/>
      <c r="O164" s="118"/>
    </row>
    <row r="165" spans="1:15" s="12" customFormat="1" ht="31.5" customHeight="1" x14ac:dyDescent="0.2">
      <c r="A165" s="285">
        <v>14</v>
      </c>
      <c r="B165" s="8" t="s">
        <v>734</v>
      </c>
      <c r="C165" s="121">
        <f t="shared" si="35"/>
        <v>5600.5</v>
      </c>
      <c r="D165" s="78">
        <v>2026</v>
      </c>
      <c r="E165" s="283" t="s">
        <v>505</v>
      </c>
      <c r="F165" s="282" t="s">
        <v>16</v>
      </c>
      <c r="G165" s="285"/>
      <c r="H165" s="9">
        <v>5600.5</v>
      </c>
      <c r="I165" s="285"/>
      <c r="J165" s="30">
        <f t="shared" si="34"/>
        <v>5600.5</v>
      </c>
      <c r="K165" s="111"/>
      <c r="M165" s="118"/>
      <c r="N165" s="118"/>
      <c r="O165" s="118"/>
    </row>
    <row r="166" spans="1:15" s="12" customFormat="1" ht="31.5" customHeight="1" x14ac:dyDescent="0.2">
      <c r="A166" s="326">
        <v>15</v>
      </c>
      <c r="B166" s="221" t="s">
        <v>775</v>
      </c>
      <c r="C166" s="121">
        <f t="shared" si="35"/>
        <v>10.039</v>
      </c>
      <c r="D166" s="78">
        <v>2026</v>
      </c>
      <c r="E166" s="324" t="s">
        <v>505</v>
      </c>
      <c r="F166" s="323" t="s">
        <v>16</v>
      </c>
      <c r="G166" s="326"/>
      <c r="H166" s="9">
        <v>10.039</v>
      </c>
      <c r="I166" s="326"/>
      <c r="J166" s="30">
        <f t="shared" si="34"/>
        <v>10.039</v>
      </c>
      <c r="K166" s="111"/>
      <c r="M166" s="118"/>
      <c r="N166" s="118"/>
      <c r="O166" s="118"/>
    </row>
    <row r="167" spans="1:15" x14ac:dyDescent="0.2">
      <c r="A167" s="428" t="s">
        <v>227</v>
      </c>
      <c r="B167" s="429"/>
      <c r="C167" s="429"/>
      <c r="D167" s="429"/>
      <c r="E167" s="429"/>
      <c r="F167" s="430"/>
      <c r="G167" s="79">
        <f>G168</f>
        <v>11442.506000000001</v>
      </c>
      <c r="H167" s="18">
        <f>H168</f>
        <v>17248.822000000004</v>
      </c>
      <c r="I167" s="18">
        <f t="shared" ref="I167" si="36">I168</f>
        <v>29154.335999999999</v>
      </c>
      <c r="J167" s="79">
        <f>G167+H167+I167</f>
        <v>57845.664000000004</v>
      </c>
      <c r="K167" s="22"/>
      <c r="L167" s="153">
        <f>J148+J149+J150+J151+J156+J157+J158+J159+J160+J161+J162+J163+J164+J165+J166</f>
        <v>57845.664000000004</v>
      </c>
    </row>
    <row r="168" spans="1:15" x14ac:dyDescent="0.2">
      <c r="A168" s="428" t="s">
        <v>228</v>
      </c>
      <c r="B168" s="429"/>
      <c r="C168" s="429"/>
      <c r="D168" s="429"/>
      <c r="E168" s="429"/>
      <c r="F168" s="430"/>
      <c r="G168" s="79">
        <f>SUM(G148:G166)-G152-G153-G154-G155</f>
        <v>11442.506000000001</v>
      </c>
      <c r="H168" s="79">
        <f>SUM(H148:H166)-H152-H153-H154-H155</f>
        <v>17248.822000000004</v>
      </c>
      <c r="I168" s="79">
        <f>SUM(I148:I166)-I152-I153-I154-I155</f>
        <v>29154.335999999999</v>
      </c>
      <c r="J168" s="79">
        <f>SUM(J148:J166)-J152-J153-J154-J155</f>
        <v>57845.66399999999</v>
      </c>
      <c r="K168" s="23"/>
    </row>
    <row r="169" spans="1:15" ht="15" customHeight="1" x14ac:dyDescent="0.2">
      <c r="A169" s="365" t="s">
        <v>271</v>
      </c>
      <c r="B169" s="366"/>
      <c r="C169" s="366"/>
      <c r="D169" s="366"/>
      <c r="E169" s="366"/>
      <c r="F169" s="366"/>
      <c r="G169" s="366"/>
      <c r="H169" s="366"/>
      <c r="I169" s="366"/>
      <c r="J169" s="366"/>
      <c r="K169" s="366"/>
    </row>
    <row r="170" spans="1:15" ht="32.25" customHeight="1" x14ac:dyDescent="0.2">
      <c r="A170" s="45" t="s">
        <v>17</v>
      </c>
      <c r="B170" s="54" t="s">
        <v>518</v>
      </c>
      <c r="C170" s="180">
        <f>J170</f>
        <v>441.79200000000003</v>
      </c>
      <c r="D170" s="48" t="s">
        <v>226</v>
      </c>
      <c r="E170" s="49" t="s">
        <v>492</v>
      </c>
      <c r="F170" s="43" t="s">
        <v>16</v>
      </c>
      <c r="G170" s="49">
        <v>121.47199999999999</v>
      </c>
      <c r="H170" s="50">
        <v>145.6</v>
      </c>
      <c r="I170" s="50">
        <v>174.72</v>
      </c>
      <c r="J170" s="30">
        <f>G170+H170+I170</f>
        <v>441.79200000000003</v>
      </c>
      <c r="K170" s="50"/>
    </row>
    <row r="171" spans="1:15" ht="32.25" customHeight="1" x14ac:dyDescent="0.2">
      <c r="A171" s="113" t="s">
        <v>412</v>
      </c>
      <c r="B171" s="54" t="s">
        <v>418</v>
      </c>
      <c r="C171" s="180">
        <f>J171</f>
        <v>1223</v>
      </c>
      <c r="D171" s="48" t="s">
        <v>560</v>
      </c>
      <c r="E171" s="70" t="s">
        <v>492</v>
      </c>
      <c r="F171" s="109" t="s">
        <v>16</v>
      </c>
      <c r="G171" s="70">
        <v>583</v>
      </c>
      <c r="H171" s="88">
        <v>640</v>
      </c>
      <c r="I171" s="88"/>
      <c r="J171" s="30">
        <f>G171+H171+I171</f>
        <v>1223</v>
      </c>
      <c r="K171" s="114"/>
      <c r="L171" s="12">
        <v>500</v>
      </c>
    </row>
    <row r="172" spans="1:15" ht="48.75" customHeight="1" x14ac:dyDescent="0.2">
      <c r="A172" s="113" t="s">
        <v>546</v>
      </c>
      <c r="B172" s="54" t="s">
        <v>547</v>
      </c>
      <c r="C172" s="180">
        <f>J172</f>
        <v>579.92399999999998</v>
      </c>
      <c r="D172" s="48">
        <v>2025</v>
      </c>
      <c r="E172" s="10" t="s">
        <v>733</v>
      </c>
      <c r="F172" s="168" t="s">
        <v>16</v>
      </c>
      <c r="G172" s="70">
        <v>579.92399999999998</v>
      </c>
      <c r="H172" s="88"/>
      <c r="I172" s="88"/>
      <c r="J172" s="30">
        <f>G172+H172+I172</f>
        <v>579.92399999999998</v>
      </c>
      <c r="K172" s="114"/>
    </row>
    <row r="173" spans="1:15" ht="31.5" customHeight="1" x14ac:dyDescent="0.2">
      <c r="A173" s="206" t="s">
        <v>559</v>
      </c>
      <c r="B173" s="54" t="s">
        <v>594</v>
      </c>
      <c r="C173" s="180">
        <f t="shared" ref="C173:C175" si="37">J173</f>
        <v>58.731999999999999</v>
      </c>
      <c r="D173" s="207">
        <v>2026</v>
      </c>
      <c r="E173" s="70" t="s">
        <v>492</v>
      </c>
      <c r="F173" s="204" t="s">
        <v>16</v>
      </c>
      <c r="G173" s="70"/>
      <c r="H173" s="88">
        <v>58.731999999999999</v>
      </c>
      <c r="I173" s="88"/>
      <c r="J173" s="30">
        <f t="shared" ref="J173:J175" si="38">G173+H173+I173</f>
        <v>58.731999999999999</v>
      </c>
      <c r="K173" s="114"/>
    </row>
    <row r="174" spans="1:15" ht="31.5" customHeight="1" x14ac:dyDescent="0.2">
      <c r="A174" s="206" t="s">
        <v>592</v>
      </c>
      <c r="B174" s="54" t="s">
        <v>595</v>
      </c>
      <c r="C174" s="180">
        <f t="shared" si="37"/>
        <v>43.652999999999999</v>
      </c>
      <c r="D174" s="207">
        <v>2026</v>
      </c>
      <c r="E174" s="70" t="s">
        <v>492</v>
      </c>
      <c r="F174" s="204" t="s">
        <v>16</v>
      </c>
      <c r="G174" s="70"/>
      <c r="H174" s="88">
        <v>43.652999999999999</v>
      </c>
      <c r="I174" s="88"/>
      <c r="J174" s="30">
        <f t="shared" si="38"/>
        <v>43.652999999999999</v>
      </c>
      <c r="K174" s="114"/>
    </row>
    <row r="175" spans="1:15" ht="31.5" customHeight="1" x14ac:dyDescent="0.2">
      <c r="A175" s="206" t="s">
        <v>593</v>
      </c>
      <c r="B175" s="54" t="s">
        <v>596</v>
      </c>
      <c r="C175" s="180">
        <f t="shared" si="37"/>
        <v>17.648</v>
      </c>
      <c r="D175" s="207">
        <v>2026</v>
      </c>
      <c r="E175" s="70" t="s">
        <v>492</v>
      </c>
      <c r="F175" s="204" t="s">
        <v>16</v>
      </c>
      <c r="G175" s="70"/>
      <c r="H175" s="88">
        <v>17.648</v>
      </c>
      <c r="I175" s="88"/>
      <c r="J175" s="30">
        <f t="shared" si="38"/>
        <v>17.648</v>
      </c>
      <c r="K175" s="114"/>
    </row>
    <row r="176" spans="1:15" ht="66.75" customHeight="1" x14ac:dyDescent="0.2">
      <c r="A176" s="447" t="s">
        <v>597</v>
      </c>
      <c r="B176" s="54" t="s">
        <v>579</v>
      </c>
      <c r="C176" s="121">
        <f>J176</f>
        <v>2848.107</v>
      </c>
      <c r="D176" s="436" t="s">
        <v>560</v>
      </c>
      <c r="E176" s="336" t="s">
        <v>493</v>
      </c>
      <c r="F176" s="387" t="s">
        <v>16</v>
      </c>
      <c r="G176" s="88">
        <f>G177</f>
        <v>98.826999999999998</v>
      </c>
      <c r="H176" s="88">
        <v>2749.28</v>
      </c>
      <c r="I176" s="78"/>
      <c r="J176" s="79">
        <f t="shared" ref="J176" si="39">G176+H176+I176</f>
        <v>2848.107</v>
      </c>
      <c r="K176" s="114"/>
      <c r="L176" s="153"/>
      <c r="M176" s="266"/>
    </row>
    <row r="177" spans="1:12" ht="15" customHeight="1" x14ac:dyDescent="0.2">
      <c r="A177" s="448"/>
      <c r="B177" s="307" t="s">
        <v>494</v>
      </c>
      <c r="C177" s="267">
        <v>103.127</v>
      </c>
      <c r="D177" s="438"/>
      <c r="E177" s="338"/>
      <c r="F177" s="449"/>
      <c r="G177" s="251">
        <v>98.826999999999998</v>
      </c>
      <c r="H177" s="136"/>
      <c r="I177" s="88"/>
      <c r="J177" s="148">
        <f t="shared" ref="J177:J179" si="40">G177+H177+I177</f>
        <v>98.826999999999998</v>
      </c>
      <c r="K177" s="114"/>
    </row>
    <row r="178" spans="1:12" ht="30.75" customHeight="1" x14ac:dyDescent="0.2">
      <c r="A178" s="45" t="s">
        <v>680</v>
      </c>
      <c r="B178" s="54" t="s">
        <v>682</v>
      </c>
      <c r="C178" s="180">
        <f t="shared" ref="C178:C179" si="41">J178</f>
        <v>279.553</v>
      </c>
      <c r="D178" s="207">
        <v>2026</v>
      </c>
      <c r="E178" s="70" t="s">
        <v>492</v>
      </c>
      <c r="F178" s="235" t="s">
        <v>16</v>
      </c>
      <c r="G178" s="70"/>
      <c r="H178" s="9">
        <f>264.88+14.673</f>
        <v>279.553</v>
      </c>
      <c r="I178" s="88"/>
      <c r="J178" s="30">
        <f t="shared" si="40"/>
        <v>279.553</v>
      </c>
      <c r="K178" s="114"/>
    </row>
    <row r="179" spans="1:12" ht="37.5" customHeight="1" x14ac:dyDescent="0.2">
      <c r="A179" s="45" t="s">
        <v>693</v>
      </c>
      <c r="B179" s="54" t="s">
        <v>694</v>
      </c>
      <c r="C179" s="180">
        <f t="shared" si="41"/>
        <v>147.9</v>
      </c>
      <c r="D179" s="207">
        <v>2026</v>
      </c>
      <c r="E179" s="70" t="s">
        <v>492</v>
      </c>
      <c r="F179" s="243" t="s">
        <v>16</v>
      </c>
      <c r="G179" s="70"/>
      <c r="H179" s="88">
        <v>147.9</v>
      </c>
      <c r="I179" s="88"/>
      <c r="J179" s="30">
        <f t="shared" si="40"/>
        <v>147.9</v>
      </c>
      <c r="K179" s="114"/>
    </row>
    <row r="180" spans="1:12" ht="15.75" customHeight="1" x14ac:dyDescent="0.2">
      <c r="A180" s="428" t="s">
        <v>272</v>
      </c>
      <c r="B180" s="429"/>
      <c r="C180" s="429"/>
      <c r="D180" s="429"/>
      <c r="E180" s="429"/>
      <c r="F180" s="430"/>
      <c r="G180" s="46">
        <f>G181</f>
        <v>1383.223</v>
      </c>
      <c r="H180" s="47">
        <f t="shared" ref="H180:I180" si="42">H181</f>
        <v>4082.3660000000004</v>
      </c>
      <c r="I180" s="47">
        <f t="shared" si="42"/>
        <v>174.72</v>
      </c>
      <c r="J180" s="79">
        <f>G180+H180+I180</f>
        <v>5640.3090000000002</v>
      </c>
      <c r="K180" s="22"/>
      <c r="L180" s="153">
        <f>J170+J171+J172+J173+J174+J175+J176+J178+J179</f>
        <v>5640.3089999999993</v>
      </c>
    </row>
    <row r="181" spans="1:12" ht="15.75" customHeight="1" x14ac:dyDescent="0.2">
      <c r="A181" s="428" t="s">
        <v>228</v>
      </c>
      <c r="B181" s="429"/>
      <c r="C181" s="429"/>
      <c r="D181" s="429"/>
      <c r="E181" s="429"/>
      <c r="F181" s="430"/>
      <c r="G181" s="47">
        <f>SUM(G170:G179)-G177</f>
        <v>1383.223</v>
      </c>
      <c r="H181" s="79">
        <f t="shared" ref="H181:I181" si="43">SUM(H170:H179)-H177</f>
        <v>4082.3660000000004</v>
      </c>
      <c r="I181" s="79">
        <f t="shared" si="43"/>
        <v>174.72</v>
      </c>
      <c r="J181" s="79">
        <f>SUM(J170:J179)-J177</f>
        <v>5640.3089999999993</v>
      </c>
      <c r="K181" s="23"/>
    </row>
    <row r="182" spans="1:12" ht="0.75" customHeight="1" x14ac:dyDescent="0.2"/>
    <row r="183" spans="1:12" ht="27" customHeight="1" x14ac:dyDescent="0.25">
      <c r="B183" s="127"/>
      <c r="C183" s="265"/>
    </row>
  </sheetData>
  <mergeCells count="75"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  <mergeCell ref="A180:F180"/>
    <mergeCell ref="E151:E155"/>
    <mergeCell ref="F151:F155"/>
    <mergeCell ref="A137:K137"/>
    <mergeCell ref="A145:F145"/>
    <mergeCell ref="A146:F146"/>
    <mergeCell ref="A147:K147"/>
    <mergeCell ref="A151:A155"/>
    <mergeCell ref="D151:D155"/>
    <mergeCell ref="A176:A177"/>
    <mergeCell ref="D176:D177"/>
    <mergeCell ref="E176:E177"/>
    <mergeCell ref="F176:F177"/>
    <mergeCell ref="A169:K169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68:F68"/>
    <mergeCell ref="A63:A66"/>
    <mergeCell ref="B63:B65"/>
    <mergeCell ref="E63:E66"/>
    <mergeCell ref="D63:D66"/>
    <mergeCell ref="C63:C65"/>
    <mergeCell ref="A181:F181"/>
    <mergeCell ref="A40:F40"/>
    <mergeCell ref="A41:F41"/>
    <mergeCell ref="A42:K42"/>
    <mergeCell ref="A67:F67"/>
    <mergeCell ref="A70:F70"/>
    <mergeCell ref="A71:K71"/>
    <mergeCell ref="A135:F135"/>
    <mergeCell ref="A167:F167"/>
    <mergeCell ref="A168:F168"/>
    <mergeCell ref="A136:F136"/>
    <mergeCell ref="A105:A106"/>
    <mergeCell ref="C105:C106"/>
    <mergeCell ref="D105:D106"/>
    <mergeCell ref="E105:E106"/>
    <mergeCell ref="F105:F106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2025-2027'!Область_печати</vt:lpstr>
      <vt:lpstr>'Додаток 2 2025-2027'!Область_печати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Admin</cp:lastModifiedBy>
  <cp:lastPrinted>2026-03-18T10:32:41Z</cp:lastPrinted>
  <dcterms:created xsi:type="dcterms:W3CDTF">2012-09-03T05:49:41Z</dcterms:created>
  <dcterms:modified xsi:type="dcterms:W3CDTF">2026-03-18T10:37:07Z</dcterms:modified>
</cp:coreProperties>
</file>