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nya\виконком\РІШЕННЯ\2026\17.03.2026\ВІДКРИТІ ПИТАННЯ\2825 Звіт фінплан мунварта\"/>
    </mc:Choice>
  </mc:AlternateContent>
  <xr:revisionPtr revIDLastSave="0" documentId="13_ncr:1_{A08D8BA9-76FC-441F-A815-F8D278FFF2BB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ФАКТ 2025" sheetId="9" r:id="rId1"/>
    <sheet name="Лист1" sheetId="11" r:id="rId2"/>
    <sheet name="диаграмма" sheetId="10" r:id="rId3"/>
  </sheets>
  <definedNames>
    <definedName name="_xlnm.Print_Titles" localSheetId="0">'ФАКТ 2025'!$32:$34</definedName>
    <definedName name="_xlnm.Print_Area" localSheetId="0">'ФАКТ 2025'!$A$1:$G$113</definedName>
  </definedNames>
  <calcPr calcId="191029"/>
</workbook>
</file>

<file path=xl/calcChain.xml><?xml version="1.0" encoding="utf-8"?>
<calcChain xmlns="http://schemas.openxmlformats.org/spreadsheetml/2006/main">
  <c r="C49" i="9" l="1"/>
  <c r="C50" i="9" s="1"/>
  <c r="E82" i="9" l="1"/>
  <c r="D82" i="9"/>
  <c r="G57" i="9"/>
  <c r="F57" i="9"/>
  <c r="G45" i="9"/>
  <c r="F45" i="9"/>
  <c r="D3" i="10" l="1"/>
  <c r="C47" i="9" l="1"/>
  <c r="C63" i="9"/>
  <c r="F69" i="9" l="1"/>
  <c r="G69" i="9"/>
  <c r="E63" i="9"/>
  <c r="D63" i="9"/>
  <c r="E47" i="9"/>
  <c r="D47" i="9"/>
  <c r="F91" i="9" l="1"/>
  <c r="F90" i="9"/>
  <c r="F89" i="9"/>
  <c r="F87" i="9"/>
  <c r="C82" i="9"/>
  <c r="C73" i="9"/>
  <c r="C72" i="9" s="1"/>
  <c r="F76" i="9" l="1"/>
  <c r="F75" i="9"/>
  <c r="F74" i="9"/>
  <c r="F68" i="9"/>
  <c r="F67" i="9"/>
  <c r="F66" i="9"/>
  <c r="F65" i="9"/>
  <c r="F64" i="9"/>
  <c r="E73" i="9"/>
  <c r="E61" i="9" s="1"/>
  <c r="G68" i="9"/>
  <c r="G67" i="9"/>
  <c r="G66" i="9"/>
  <c r="G65" i="9"/>
  <c r="G64" i="9"/>
  <c r="G43" i="9"/>
  <c r="F43" i="9"/>
  <c r="F63" i="9"/>
  <c r="E49" i="9" l="1"/>
  <c r="E50" i="9"/>
  <c r="F47" i="9"/>
  <c r="D73" i="9" l="1"/>
  <c r="G47" i="9"/>
  <c r="D72" i="9" l="1"/>
  <c r="F73" i="9"/>
  <c r="E72" i="9"/>
  <c r="F72" i="9" l="1"/>
  <c r="C61" i="9"/>
  <c r="I1" i="9"/>
  <c r="E1" i="9"/>
  <c r="C1" i="9"/>
  <c r="D61" i="9" l="1"/>
  <c r="C62" i="9"/>
  <c r="D49" i="9" l="1"/>
  <c r="D50" i="9"/>
  <c r="F61" i="9"/>
  <c r="E62" i="9"/>
  <c r="G63" i="9"/>
  <c r="G82" i="9"/>
  <c r="D62" i="9"/>
  <c r="F49" i="9" l="1"/>
  <c r="F82" i="9"/>
  <c r="F62" i="9"/>
  <c r="G62" i="9"/>
  <c r="G61" i="9"/>
  <c r="F50" i="9"/>
  <c r="G50" i="9" l="1"/>
  <c r="F84" i="9"/>
  <c r="G49" i="9"/>
</calcChain>
</file>

<file path=xl/sharedStrings.xml><?xml version="1.0" encoding="utf-8"?>
<sst xmlns="http://schemas.openxmlformats.org/spreadsheetml/2006/main" count="189" uniqueCount="171">
  <si>
    <t>X</t>
  </si>
  <si>
    <t>020</t>
  </si>
  <si>
    <t>030</t>
  </si>
  <si>
    <t xml:space="preserve">за ЄДРПОУ </t>
  </si>
  <si>
    <t xml:space="preserve">за  КВЕД  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</si>
  <si>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</si>
  <si>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</si>
  <si>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</si>
  <si>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</si>
  <si>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</si>
  <si>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</si>
  <si>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</si>
  <si>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</si>
  <si>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</si>
  <si>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за КОПФГ</t>
  </si>
  <si>
    <t>001</t>
  </si>
  <si>
    <t>002</t>
  </si>
  <si>
    <t>003</t>
  </si>
  <si>
    <t>004</t>
  </si>
  <si>
    <t>Усього витрати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</si>
  <si>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</si>
  <si>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</si>
  <si>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</si>
  <si>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</si>
  <si>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</si>
  <si>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</si>
  <si>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</si>
  <si>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011</t>
  </si>
  <si>
    <t>012</t>
  </si>
  <si>
    <t>013</t>
  </si>
  <si>
    <t>014</t>
  </si>
  <si>
    <t>015</t>
  </si>
  <si>
    <t>податок на додану вартість</t>
  </si>
  <si>
    <t>016</t>
  </si>
  <si>
    <t>Усього доходів</t>
  </si>
  <si>
    <t>коди</t>
  </si>
  <si>
    <t>Територія</t>
  </si>
  <si>
    <t>за КОАТУУ</t>
  </si>
  <si>
    <t>Форма власності</t>
  </si>
  <si>
    <t>Чисельність працівників</t>
  </si>
  <si>
    <t>Основні фінансові показники підприємства</t>
  </si>
  <si>
    <t>І. Формування прибутку підприємства</t>
  </si>
  <si>
    <t>Дохід (виручка) від реалізації продукції (товарів, робіт, послуг)</t>
  </si>
  <si>
    <t>інші непрямі податки</t>
  </si>
  <si>
    <t>005</t>
  </si>
  <si>
    <t>006</t>
  </si>
  <si>
    <t>007</t>
  </si>
  <si>
    <t>008</t>
  </si>
  <si>
    <t>009</t>
  </si>
  <si>
    <t>017</t>
  </si>
  <si>
    <t>018</t>
  </si>
  <si>
    <t>019</t>
  </si>
  <si>
    <t>Доходи</t>
  </si>
  <si>
    <t>Витрати</t>
  </si>
  <si>
    <t>Фінансові результати діяльності:</t>
  </si>
  <si>
    <t>Валовий прибуток (збиток)</t>
  </si>
  <si>
    <t xml:space="preserve">прибуток </t>
  </si>
  <si>
    <t>збиток</t>
  </si>
  <si>
    <t>ІІ. Розподіл чистого прибутку</t>
  </si>
  <si>
    <t xml:space="preserve">Відрахування частини прибутку:  </t>
  </si>
  <si>
    <t>Резервний фонд</t>
  </si>
  <si>
    <t>031</t>
  </si>
  <si>
    <t>032</t>
  </si>
  <si>
    <t>ІІІ. Обов’язкові платежі підприємства до бюджету та державних цільових фондів</t>
  </si>
  <si>
    <t>033</t>
  </si>
  <si>
    <t>034</t>
  </si>
  <si>
    <t>035</t>
  </si>
  <si>
    <t>місцеві податки та збори</t>
  </si>
  <si>
    <t>Залишок нерозподіленого прибутку (непокритого збитку) на кінець звітного періоду</t>
  </si>
  <si>
    <t>Комунальне підприємство</t>
  </si>
  <si>
    <t>84.11</t>
  </si>
  <si>
    <t>007/1</t>
  </si>
  <si>
    <t>018/1</t>
  </si>
  <si>
    <t xml:space="preserve">Фонд розвитку виробництва (%)  </t>
  </si>
  <si>
    <t>Обов’язкові платежі, у тому числі:</t>
  </si>
  <si>
    <t>інші платежі (розшифрувати)</t>
  </si>
  <si>
    <t>до Порядку затвердження фінансового плану</t>
  </si>
  <si>
    <t>Комунальних підпрприємств</t>
  </si>
  <si>
    <t>м. Южне</t>
  </si>
  <si>
    <t>Витрати за рахунок доходів із місцевого бюджету за цільовими програмами, у т.ч:</t>
  </si>
  <si>
    <t>018/2</t>
  </si>
  <si>
    <t>018/3</t>
  </si>
  <si>
    <t>018/4</t>
  </si>
  <si>
    <t>018/5</t>
  </si>
  <si>
    <t>018/6</t>
  </si>
  <si>
    <t>018/7</t>
  </si>
  <si>
    <t xml:space="preserve"> - інши витрати </t>
  </si>
  <si>
    <t>018/8</t>
  </si>
  <si>
    <t>018/9</t>
  </si>
  <si>
    <t xml:space="preserve"> - адміністративні     </t>
  </si>
  <si>
    <t xml:space="preserve"> - загальновиробничі </t>
  </si>
  <si>
    <t>Чистий дохід (виручка) від реалізації   продукції (товарів, робіт, послуг) (розшифрування)</t>
  </si>
  <si>
    <t xml:space="preserve">  - спец.фонд:  </t>
  </si>
  <si>
    <t>007/2</t>
  </si>
  <si>
    <r>
      <t xml:space="preserve">Орган 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</si>
  <si>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Охорона діяльність</t>
  </si>
  <si>
    <t xml:space="preserve">Одиниця виміру: </t>
  </si>
  <si>
    <t>тис.грн</t>
  </si>
  <si>
    <t>комунальна</t>
  </si>
  <si>
    <r>
      <rPr>
        <sz val="12"/>
        <rFont val="Times New Roman"/>
        <family val="1"/>
        <charset val="204"/>
      </rPr>
      <t>Втрати на збут</t>
    </r>
    <r>
      <rPr>
        <i/>
        <sz val="12"/>
        <rFont val="Times New Roman"/>
        <family val="1"/>
        <charset val="204"/>
      </rPr>
      <t xml:space="preserve"> (розшифрування)</t>
    </r>
  </si>
  <si>
    <t>010</t>
  </si>
  <si>
    <t>011/1</t>
  </si>
  <si>
    <t xml:space="preserve"> - заробітна плата (згідно додатку)</t>
  </si>
  <si>
    <t xml:space="preserve"> - нарахування ЄСВ (згідно додатку)</t>
  </si>
  <si>
    <t xml:space="preserve"> - матеріальні витрати  (згідно додатку)</t>
  </si>
  <si>
    <t xml:space="preserve"> - спеціального фонду:  </t>
  </si>
  <si>
    <t xml:space="preserve">Фінансовий результат від операційної діяльності       прибуток                                                                       </t>
  </si>
  <si>
    <t>Податок на прибуток від звичайної діяльності</t>
  </si>
  <si>
    <t>Фонд матеріального заохочення (%)</t>
  </si>
  <si>
    <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</si>
  <si>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операційні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</si>
  <si>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фінансові доходи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</si>
  <si>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 </t>
    </r>
    <r>
      <rPr>
        <i/>
        <sz val="12"/>
        <rFont val="Times New Roman"/>
        <family val="1"/>
        <charset val="204"/>
      </rPr>
      <t>Дохід від безкоштовно отриманих активів (розшифрування)</t>
    </r>
  </si>
  <si>
    <r>
      <t xml:space="preserve">Інші доходи </t>
    </r>
    <r>
      <rPr>
        <i/>
        <sz val="12"/>
        <rFont val="Times New Roman"/>
        <family val="1"/>
        <charset val="204"/>
      </rPr>
      <t xml:space="preserve"> </t>
    </r>
  </si>
  <si>
    <r>
      <t>Собівартість реалізованої продукції (товарів, робіт та послуг)</t>
    </r>
    <r>
      <rPr>
        <i/>
        <sz val="12"/>
        <rFont val="Times New Roman"/>
        <family val="1"/>
        <charset val="204"/>
      </rPr>
      <t xml:space="preserve"> </t>
    </r>
  </si>
  <si>
    <r>
      <t xml:space="preserve">У   тому числі витрат операційної діяльності,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</si>
  <si>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Матеріальні  витрати </t>
    </r>
    <r>
      <rPr>
        <i/>
        <sz val="12"/>
        <rFont val="Times New Roman"/>
        <family val="1"/>
        <charset val="204"/>
      </rPr>
      <t>(згідно додатку)</t>
    </r>
  </si>
  <si>
    <r>
      <t xml:space="preserve">Витрати на оплату праці </t>
    </r>
    <r>
      <rPr>
        <i/>
        <sz val="12"/>
        <rFont val="Times New Roman"/>
        <family val="1"/>
        <charset val="204"/>
      </rPr>
      <t xml:space="preserve">(згідно додатку),з них:                                                                     </t>
    </r>
  </si>
  <si>
    <r>
      <t xml:space="preserve">Витрати на соціальні заходи </t>
    </r>
    <r>
      <rPr>
        <i/>
        <sz val="12"/>
        <rFont val="Times New Roman"/>
        <family val="1"/>
        <charset val="204"/>
      </rPr>
      <t>(згідно додатку)</t>
    </r>
  </si>
  <si>
    <r>
      <rPr>
        <sz val="12"/>
        <rFont val="Times New Roman"/>
        <family val="1"/>
        <charset val="204"/>
      </rPr>
      <t xml:space="preserve">Амортизація </t>
    </r>
    <r>
      <rPr>
        <i/>
        <sz val="12"/>
        <rFont val="Times New Roman"/>
        <family val="1"/>
        <charset val="204"/>
      </rPr>
      <t>від безкоштовно отриманих активів  (згідно додатку)</t>
    </r>
  </si>
  <si>
    <r>
      <t xml:space="preserve">Інші операційні витрати </t>
    </r>
    <r>
      <rPr>
        <i/>
        <sz val="12"/>
        <rFont val="Times New Roman"/>
        <family val="1"/>
        <charset val="204"/>
      </rPr>
      <t>(розшифрування)</t>
    </r>
  </si>
  <si>
    <r>
      <t>Інші фінансові витрати (</t>
    </r>
    <r>
      <rPr>
        <i/>
        <sz val="12"/>
        <rFont val="Times New Roman"/>
        <family val="1"/>
        <charset val="204"/>
      </rPr>
      <t>згідно додатку)</t>
    </r>
  </si>
  <si>
    <r>
      <t xml:space="preserve"> </t>
    </r>
    <r>
      <rPr>
        <b/>
        <sz val="12"/>
        <rFont val="Times New Roman"/>
        <family val="1"/>
        <charset val="204"/>
      </rPr>
      <t>-</t>
    </r>
    <r>
      <rPr>
        <b/>
        <i/>
        <sz val="12"/>
        <rFont val="Times New Roman"/>
        <family val="1"/>
        <charset val="204"/>
      </rPr>
      <t xml:space="preserve"> загального фонду:</t>
    </r>
    <r>
      <rPr>
        <b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                                                               </t>
    </r>
  </si>
  <si>
    <r>
      <t xml:space="preserve"> - </t>
    </r>
    <r>
      <rPr>
        <b/>
        <i/>
        <sz val="12"/>
        <rFont val="Times New Roman"/>
        <family val="1"/>
        <charset val="204"/>
      </rPr>
      <t>оплата комунальних послуг,</t>
    </r>
    <r>
      <rPr>
        <i/>
        <sz val="12"/>
        <rFont val="Times New Roman"/>
        <family val="1"/>
        <charset val="204"/>
      </rPr>
      <t xml:space="preserve"> (згідно додатку)</t>
    </r>
  </si>
  <si>
    <r>
      <t xml:space="preserve">Інші витрати </t>
    </r>
    <r>
      <rPr>
        <i/>
        <sz val="12"/>
        <rFont val="Times New Roman"/>
        <family val="1"/>
        <charset val="204"/>
      </rPr>
      <t>(розшифрування)</t>
    </r>
  </si>
  <si>
    <r>
      <t xml:space="preserve">Інші фонди </t>
    </r>
    <r>
      <rPr>
        <b/>
        <i/>
        <sz val="12"/>
        <rFont val="Times New Roman"/>
        <family val="1"/>
        <charset val="204"/>
      </rPr>
      <t>(розшифрувати)</t>
    </r>
  </si>
  <si>
    <t>020/1</t>
  </si>
  <si>
    <t>020/2</t>
  </si>
  <si>
    <t>020/3</t>
  </si>
  <si>
    <t>020/4</t>
  </si>
  <si>
    <t>020/5</t>
  </si>
  <si>
    <t>020/6</t>
  </si>
  <si>
    <t>020/7</t>
  </si>
  <si>
    <t>020/8</t>
  </si>
  <si>
    <t>036</t>
  </si>
  <si>
    <t>037</t>
  </si>
  <si>
    <t>Програма забезпечення діяльності  Южненського комунального підприємства "Муніципальна варта " на 2022-2024 роки</t>
  </si>
  <si>
    <t>Програми підготовки територіальної оборони та місцевого населення до участі в русі національного спротиву, посилення заходів громадської безпеки в Южненській міській територіальній громаді Одеського району Одеської області на 2022-2024 роки</t>
  </si>
  <si>
    <t>ЗВІТ ПРО ВИКОНАННЯ ФІНАНСОВОГО ПЛАНУ</t>
  </si>
  <si>
    <t>Відхилення (+, -)</t>
  </si>
  <si>
    <t xml:space="preserve">Додаток                                                      </t>
  </si>
  <si>
    <t>Южненської міської ради</t>
  </si>
  <si>
    <t xml:space="preserve">від "____"__________2023 року  </t>
  </si>
  <si>
    <t>№_______</t>
  </si>
  <si>
    <r>
      <t xml:space="preserve"> - інші операційні витрати (</t>
    </r>
    <r>
      <rPr>
        <b/>
        <i/>
        <sz val="12"/>
        <rFont val="Times New Roman"/>
        <family val="1"/>
        <charset val="204"/>
      </rPr>
      <t>оплата послуг крім комунальних</t>
    </r>
    <r>
      <rPr>
        <i/>
        <sz val="12"/>
        <rFont val="Times New Roman"/>
        <family val="1"/>
        <charset val="204"/>
      </rPr>
      <t xml:space="preserve"> (розшифрування))</t>
    </r>
  </si>
  <si>
    <t>Виконання (%)</t>
  </si>
  <si>
    <t xml:space="preserve">Дохід із місцевого бюджету за цільовими програмами,  у т.ч.         - загальний фонд                                                                    </t>
  </si>
  <si>
    <t>Фонд соціального розвітку (%)</t>
  </si>
  <si>
    <t xml:space="preserve">Фінансовий результат від звичайної діяльності до оподаткування                          прибуток               </t>
  </si>
  <si>
    <t xml:space="preserve"> збиток</t>
  </si>
  <si>
    <t>Чистий  прибуток, у тому числі:</t>
  </si>
  <si>
    <t xml:space="preserve">до проєкту рішення виконавчого комітету                                      </t>
  </si>
  <si>
    <t>ФАКТИЧНІ ДОХОДИ ТА ВИТРАТИ ПІДПРИЄМСТВА, ТИС. ГРН.</t>
  </si>
  <si>
    <t>м. Південне</t>
  </si>
  <si>
    <t>Виконавчий комітет Південнівської міської ради</t>
  </si>
  <si>
    <t>028/1</t>
  </si>
  <si>
    <t>028/2</t>
  </si>
  <si>
    <t>2024р.</t>
  </si>
  <si>
    <t>Підприємство  ПІВДЕННІВСЬКЕ  КОМУНАЛЬНЕ ПІДПРИЄМСТВО "МУНІЦИПАЛЬНА ВАРТА"</t>
  </si>
  <si>
    <r>
      <t xml:space="preserve">ЗА 2025 р. </t>
    </r>
    <r>
      <rPr>
        <b/>
        <sz val="12"/>
        <rFont val="Times New Roman"/>
        <family val="1"/>
        <charset val="204"/>
      </rPr>
      <t xml:space="preserve">(квартал, півріччя, </t>
    </r>
    <r>
      <rPr>
        <b/>
        <u/>
        <sz val="12"/>
        <rFont val="Times New Roman"/>
        <family val="1"/>
        <charset val="204"/>
      </rPr>
      <t>рік</t>
    </r>
    <r>
      <rPr>
        <b/>
        <sz val="12"/>
        <rFont val="Times New Roman"/>
        <family val="1"/>
        <charset val="204"/>
      </rPr>
      <t>)</t>
    </r>
  </si>
  <si>
    <t xml:space="preserve">ПІВДЕННІВСЬКОГО КОМУНАЛЬНОГО ПІДПРИЄМСТВА "МУНІЦИПАЛЬНА ВАРТА" </t>
  </si>
  <si>
    <t>Сандюк Олексій Володимирович</t>
  </si>
  <si>
    <t>м. Південне, вул. Шевченка Т.Г., будинок 1, приміщення № 6</t>
  </si>
  <si>
    <t xml:space="preserve">План на         2025 рік </t>
  </si>
  <si>
    <t xml:space="preserve">Факт за                2025 рік </t>
  </si>
  <si>
    <t>Факт за 2024 рік</t>
  </si>
  <si>
    <t>2025р.</t>
  </si>
  <si>
    <t xml:space="preserve">
Додаток
до рішення виконавчого комітету
Південнівської міської ради
від 17.03.2026 № 2825</t>
  </si>
  <si>
    <t xml:space="preserve">                                                       </t>
  </si>
  <si>
    <t>Керуючий справами виконавчого комітету</t>
  </si>
  <si>
    <t>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</si>
</sst>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u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 Cyr"/>
      <family val="2"/>
    </font>
    <font>
      <sz val="12"/>
      <name val="Arial Cyr"/>
      <charset val="204"/>
    </font>
    <font>
      <i/>
      <sz val="12"/>
      <name val="Times New Roman Cyr"/>
      <charset val="204"/>
    </font>
    <font>
      <sz val="12"/>
      <name val="Times New Roman Cyr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rgb="FFFF0000"/>
      <name val="Times New Roman Cyr"/>
      <charset val="204"/>
    </font>
    <font>
      <sz val="10"/>
      <color rgb="FFFF0000"/>
      <name val="Arial Cyr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99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wrapText="1"/>
    </xf>
    <xf numFmtId="0" fontId="13" fillId="0" borderId="0" xfId="0" applyFont="1"/>
    <xf numFmtId="164" fontId="6" fillId="0" borderId="0" xfId="0" applyNumberFormat="1" applyFont="1"/>
    <xf numFmtId="0" fontId="6" fillId="0" borderId="0" xfId="0" applyFont="1"/>
    <xf numFmtId="0" fontId="1" fillId="0" borderId="0" xfId="0" applyFont="1"/>
    <xf numFmtId="164" fontId="1" fillId="0" borderId="0" xfId="0" applyNumberFormat="1" applyFont="1"/>
    <xf numFmtId="0" fontId="6" fillId="0" borderId="1" xfId="0" applyFont="1" applyBorder="1" applyAlignment="1">
      <alignment horizontal="left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4" fillId="0" borderId="3" xfId="0" applyFont="1" applyBorder="1" applyAlignment="1">
      <alignment wrapText="1"/>
    </xf>
    <xf numFmtId="0" fontId="6" fillId="0" borderId="1" xfId="0" applyFont="1" applyBorder="1"/>
    <xf numFmtId="0" fontId="1" fillId="0" borderId="0" xfId="0" applyFont="1" applyAlignment="1">
      <alignment horizontal="left"/>
    </xf>
    <xf numFmtId="0" fontId="11" fillId="0" borderId="9" xfId="0" applyFont="1" applyBorder="1" applyAlignment="1">
      <alignment horizontal="left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left" wrapText="1"/>
    </xf>
    <xf numFmtId="4" fontId="16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11" fillId="0" borderId="10" xfId="0" applyFont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" fillId="4" borderId="0" xfId="0" applyFont="1" applyFill="1"/>
    <xf numFmtId="0" fontId="6" fillId="0" borderId="3" xfId="0" applyFont="1" applyBorder="1"/>
    <xf numFmtId="0" fontId="6" fillId="0" borderId="2" xfId="0" applyFont="1" applyBorder="1"/>
    <xf numFmtId="0" fontId="10" fillId="0" borderId="2" xfId="0" applyFont="1" applyBorder="1"/>
    <xf numFmtId="0" fontId="6" fillId="0" borderId="1" xfId="0" applyFont="1" applyBorder="1" applyAlignment="1">
      <alignment horizontal="right"/>
    </xf>
    <xf numFmtId="0" fontId="19" fillId="0" borderId="1" xfId="0" applyFont="1" applyBorder="1" applyAlignment="1">
      <alignment wrapText="1"/>
    </xf>
    <xf numFmtId="0" fontId="10" fillId="0" borderId="1" xfId="0" applyFont="1" applyBorder="1"/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4" fontId="11" fillId="0" borderId="29" xfId="0" applyNumberFormat="1" applyFont="1" applyBorder="1" applyAlignment="1">
      <alignment horizontal="right" vertical="center"/>
    </xf>
    <xf numFmtId="4" fontId="11" fillId="0" borderId="29" xfId="0" applyNumberFormat="1" applyFont="1" applyBorder="1" applyAlignment="1">
      <alignment horizontal="center" vertical="center"/>
    </xf>
    <xf numFmtId="4" fontId="4" fillId="0" borderId="29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right" vertical="center"/>
    </xf>
    <xf numFmtId="4" fontId="11" fillId="0" borderId="31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/>
    </xf>
    <xf numFmtId="0" fontId="11" fillId="0" borderId="1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quotePrefix="1" applyFont="1" applyBorder="1" applyAlignment="1">
      <alignment horizontal="center" vertical="center"/>
    </xf>
    <xf numFmtId="0" fontId="11" fillId="0" borderId="22" xfId="0" quotePrefix="1" applyFont="1" applyBorder="1" applyAlignment="1">
      <alignment horizontal="center" vertical="center"/>
    </xf>
    <xf numFmtId="0" fontId="11" fillId="0" borderId="23" xfId="0" quotePrefix="1" applyFont="1" applyBorder="1" applyAlignment="1">
      <alignment horizontal="center"/>
    </xf>
    <xf numFmtId="0" fontId="11" fillId="3" borderId="27" xfId="0" quotePrefix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/>
    </xf>
    <xf numFmtId="0" fontId="11" fillId="0" borderId="22" xfId="0" quotePrefix="1" applyFont="1" applyBorder="1" applyAlignment="1">
      <alignment horizontal="center"/>
    </xf>
    <xf numFmtId="0" fontId="11" fillId="4" borderId="22" xfId="0" quotePrefix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11" fillId="4" borderId="25" xfId="0" quotePrefix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11" fillId="0" borderId="23" xfId="0" quotePrefix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wrapText="1"/>
    </xf>
    <xf numFmtId="4" fontId="11" fillId="0" borderId="32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/>
    <xf numFmtId="0" fontId="10" fillId="0" borderId="4" xfId="0" applyFont="1" applyBorder="1"/>
    <xf numFmtId="165" fontId="11" fillId="0" borderId="9" xfId="0" applyNumberFormat="1" applyFont="1" applyBorder="1" applyAlignment="1">
      <alignment horizontal="left" wrapText="1"/>
    </xf>
    <xf numFmtId="165" fontId="11" fillId="0" borderId="22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left" vertical="center" wrapText="1"/>
    </xf>
    <xf numFmtId="165" fontId="11" fillId="0" borderId="22" xfId="0" quotePrefix="1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left" wrapText="1"/>
    </xf>
    <xf numFmtId="165" fontId="11" fillId="0" borderId="23" xfId="0" quotePrefix="1" applyNumberFormat="1" applyFont="1" applyBorder="1" applyAlignment="1">
      <alignment horizontal="center"/>
    </xf>
    <xf numFmtId="165" fontId="4" fillId="3" borderId="11" xfId="0" applyNumberFormat="1" applyFont="1" applyFill="1" applyBorder="1" applyAlignment="1">
      <alignment horizontal="left" vertical="center" wrapText="1"/>
    </xf>
    <xf numFmtId="165" fontId="11" fillId="3" borderId="27" xfId="0" quotePrefix="1" applyNumberFormat="1" applyFont="1" applyFill="1" applyBorder="1" applyAlignment="1">
      <alignment horizontal="center" vertical="center"/>
    </xf>
    <xf numFmtId="165" fontId="11" fillId="0" borderId="7" xfId="0" applyNumberFormat="1" applyFont="1" applyBorder="1" applyAlignment="1">
      <alignment horizontal="left" wrapText="1"/>
    </xf>
    <xf numFmtId="165" fontId="11" fillId="0" borderId="34" xfId="0" quotePrefix="1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2" xfId="0" applyNumberFormat="1" applyFont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4" fontId="4" fillId="3" borderId="14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left" wrapText="1"/>
    </xf>
    <xf numFmtId="0" fontId="11" fillId="0" borderId="34" xfId="0" applyFont="1" applyBorder="1" applyAlignment="1">
      <alignment horizontal="center" wrapText="1"/>
    </xf>
    <xf numFmtId="4" fontId="11" fillId="0" borderId="20" xfId="0" applyNumberFormat="1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right" vertical="center" wrapText="1"/>
    </xf>
    <xf numFmtId="4" fontId="11" fillId="0" borderId="31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29" xfId="0" applyNumberFormat="1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35" xfId="0" quotePrefix="1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wrapText="1"/>
    </xf>
    <xf numFmtId="164" fontId="4" fillId="0" borderId="24" xfId="0" applyNumberFormat="1" applyFont="1" applyBorder="1" applyAlignment="1">
      <alignment horizontal="right" wrapText="1"/>
    </xf>
    <xf numFmtId="0" fontId="4" fillId="0" borderId="24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165" fontId="11" fillId="0" borderId="6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11" fillId="0" borderId="21" xfId="0" applyFont="1" applyBorder="1" applyAlignment="1">
      <alignment horizontal="left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 wrapText="1"/>
    </xf>
    <xf numFmtId="4" fontId="11" fillId="0" borderId="30" xfId="0" applyNumberFormat="1" applyFont="1" applyBorder="1" applyAlignment="1">
      <alignment horizontal="right" vertical="center" wrapText="1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right" vertical="center"/>
    </xf>
    <xf numFmtId="0" fontId="17" fillId="0" borderId="0" xfId="0" applyFont="1"/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4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3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1" fillId="0" borderId="28" xfId="0" applyNumberFormat="1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7" fillId="0" borderId="0" xfId="0" applyFont="1" applyBorder="1"/>
  </cellXfs>
  <cellStyles count="2">
    <cellStyle name="Excel Built-in Normal 1" xfId="1" xr:uid="{00000000-0005-0000-0000-000000000000}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ru-RU"/>
            </a:pPr>
            <a:r>
              <a:rPr lang="uk-UA"/>
              <a:t>ФАКТИЧНІ ДОХОДИ ТА ВИТРАТИ ПІДПРИЄМСТВА, ТИС. ГРН.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6827646544181979E-2"/>
                  <c:y val="3.307232429279673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2024р. -</a:t>
                    </a:r>
                  </a:p>
                  <a:p>
                    <a:r>
                      <a:rPr lang="ru-RU"/>
                      <a:t>17 979,17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33-4EF8-9B7F-E2294DD043C6}"/>
                </c:ext>
              </c:extLst>
            </c:dLbl>
            <c:dLbl>
              <c:idx val="1"/>
              <c:layout>
                <c:manualLayout>
                  <c:x val="-1.8750328083989503E-2"/>
                  <c:y val="-8.45869787109945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2025р. - </a:t>
                    </a:r>
                  </a:p>
                  <a:p>
                    <a:r>
                      <a:rPr lang="ru-RU"/>
                      <a:t>17</a:t>
                    </a:r>
                    <a:r>
                      <a:rPr lang="ru-RU" baseline="0"/>
                      <a:t> 006,28</a:t>
                    </a:r>
                    <a:endParaRPr lang="ru-RU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33-4EF8-9B7F-E2294DD0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диаграмма!$C$2:$D$2</c:f>
              <c:strCache>
                <c:ptCount val="2"/>
                <c:pt idx="0">
                  <c:v>2024р.</c:v>
                </c:pt>
                <c:pt idx="1">
                  <c:v>2025р.</c:v>
                </c:pt>
              </c:strCache>
            </c:strRef>
          </c:cat>
          <c:val>
            <c:numRef>
              <c:f>диаграмма!$C$3:$D$3</c:f>
              <c:numCache>
                <c:formatCode>#,##0.00</c:formatCode>
                <c:ptCount val="2"/>
                <c:pt idx="0">
                  <c:v>17979.169999999998</c:v>
                </c:pt>
                <c:pt idx="1">
                  <c:v>17006.28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3-4EF8-9B7F-E2294DD043C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19050</xdr:rowOff>
    </xdr:from>
    <xdr:to>
      <xdr:col>12</xdr:col>
      <xdr:colOff>333375</xdr:colOff>
      <xdr:row>18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116"/>
  <sheetViews>
    <sheetView tabSelected="1" view="pageBreakPreview" topLeftCell="A85" zoomScale="75" zoomScaleNormal="75" zoomScaleSheetLayoutView="75" workbookViewId="0">
      <selection activeCell="E110" sqref="E110"/>
    </sheetView>
  </sheetViews>
  <sheetFormatPr defaultColWidth="11" defaultRowHeight="15" x14ac:dyDescent="0.2"/>
  <cols>
    <col min="1" max="1" width="39.140625" style="22" customWidth="1"/>
    <col min="2" max="2" width="10.7109375" style="3" customWidth="1"/>
    <col min="3" max="3" width="13.140625" style="3" customWidth="1"/>
    <col min="4" max="4" width="13.140625" style="12" customWidth="1"/>
    <col min="5" max="5" width="12.85546875" style="11" customWidth="1"/>
    <col min="6" max="6" width="14.5703125" style="11" customWidth="1"/>
    <col min="7" max="7" width="23.7109375" style="11" customWidth="1"/>
    <col min="8" max="8" width="33" style="11" customWidth="1"/>
    <col min="9" max="16384" width="11" style="11"/>
  </cols>
  <sheetData>
    <row r="1" spans="1:11" ht="15.75" hidden="1" customHeight="1" x14ac:dyDescent="0.3">
      <c r="A1" s="32"/>
      <c r="B1" s="18"/>
      <c r="C1" s="18" t="e">
        <f>#REF!/1000</f>
        <v>#REF!</v>
      </c>
      <c r="D1" s="19"/>
      <c r="E1" s="19" t="e">
        <f>#REF!/1000</f>
        <v>#REF!</v>
      </c>
      <c r="F1" s="19"/>
      <c r="G1" s="19"/>
      <c r="H1" s="19"/>
      <c r="I1" s="19" t="e">
        <f>#REF!/1000</f>
        <v>#REF!</v>
      </c>
      <c r="J1" s="19"/>
      <c r="K1" s="19"/>
    </row>
    <row r="2" spans="1:11" ht="15.75" hidden="1" customHeight="1" x14ac:dyDescent="0.25">
      <c r="A2" s="33"/>
      <c r="B2" s="4"/>
      <c r="C2" s="4"/>
      <c r="D2" s="9"/>
      <c r="E2" s="162" t="s">
        <v>76</v>
      </c>
      <c r="F2" s="162"/>
      <c r="G2" s="162"/>
    </row>
    <row r="3" spans="1:11" ht="15.75" hidden="1" customHeight="1" x14ac:dyDescent="0.25">
      <c r="A3" s="33"/>
      <c r="B3" s="4"/>
      <c r="C3" s="4"/>
      <c r="D3" s="9"/>
      <c r="E3" s="162" t="s">
        <v>77</v>
      </c>
      <c r="F3" s="162"/>
      <c r="G3" s="162"/>
    </row>
    <row r="4" spans="1:11" ht="15.75" hidden="1" customHeight="1" x14ac:dyDescent="0.25">
      <c r="A4" s="33"/>
      <c r="B4" s="4"/>
      <c r="C4" s="4"/>
      <c r="D4" s="9"/>
      <c r="E4" s="162" t="s">
        <v>78</v>
      </c>
      <c r="F4" s="162"/>
      <c r="G4" s="162"/>
    </row>
    <row r="5" spans="1:11" ht="11.25" hidden="1" customHeight="1" x14ac:dyDescent="0.25">
      <c r="A5" s="34"/>
      <c r="B5" s="4"/>
      <c r="C5" s="4"/>
      <c r="D5" s="5"/>
      <c r="E5" s="4"/>
      <c r="F5" s="10"/>
      <c r="G5" s="10"/>
    </row>
    <row r="6" spans="1:11" ht="22.5" hidden="1" customHeight="1" x14ac:dyDescent="0.25">
      <c r="A6" s="34"/>
      <c r="B6" s="4"/>
      <c r="C6" s="4"/>
      <c r="D6" s="5"/>
      <c r="E6" s="166" t="s">
        <v>140</v>
      </c>
      <c r="F6" s="166"/>
      <c r="G6" s="166"/>
    </row>
    <row r="7" spans="1:11" ht="19.5" hidden="1" customHeight="1" x14ac:dyDescent="0.25">
      <c r="A7" s="34"/>
      <c r="B7" s="4"/>
      <c r="C7" s="4"/>
      <c r="D7" s="5"/>
      <c r="E7" s="35" t="s">
        <v>151</v>
      </c>
      <c r="F7" s="53"/>
      <c r="G7" s="53"/>
    </row>
    <row r="8" spans="1:11" ht="15.75" hidden="1" customHeight="1" x14ac:dyDescent="0.25">
      <c r="A8" s="34"/>
      <c r="B8" s="4"/>
      <c r="C8" s="4"/>
      <c r="D8" s="5"/>
      <c r="E8" s="35" t="s">
        <v>141</v>
      </c>
      <c r="F8" s="53"/>
      <c r="G8" s="53"/>
    </row>
    <row r="9" spans="1:11" ht="17.25" hidden="1" customHeight="1" x14ac:dyDescent="0.25">
      <c r="A9" s="34"/>
      <c r="B9" s="4"/>
      <c r="C9" s="4"/>
      <c r="D9" s="5"/>
      <c r="E9" s="166" t="s">
        <v>142</v>
      </c>
      <c r="F9" s="166"/>
      <c r="G9" s="166"/>
    </row>
    <row r="10" spans="1:11" ht="20.25" hidden="1" customHeight="1" x14ac:dyDescent="0.25">
      <c r="A10" s="34"/>
      <c r="B10" s="4"/>
      <c r="C10" s="4"/>
      <c r="D10" s="5"/>
      <c r="E10" s="35" t="s">
        <v>143</v>
      </c>
      <c r="F10" s="10"/>
      <c r="G10" s="10"/>
    </row>
    <row r="11" spans="1:11" ht="96" customHeight="1" x14ac:dyDescent="0.25">
      <c r="A11" s="34"/>
      <c r="B11" s="4"/>
      <c r="C11" s="4"/>
      <c r="D11" s="5"/>
      <c r="E11" s="35"/>
      <c r="F11" s="166" t="s">
        <v>167</v>
      </c>
      <c r="G11" s="160"/>
    </row>
    <row r="12" spans="1:11" ht="26.25" customHeight="1" x14ac:dyDescent="0.25">
      <c r="A12" s="34"/>
      <c r="B12" s="4"/>
      <c r="C12" s="4"/>
      <c r="D12" s="5"/>
      <c r="E12" s="35"/>
      <c r="F12" s="85"/>
      <c r="G12" s="85"/>
    </row>
    <row r="13" spans="1:11" ht="21" customHeight="1" x14ac:dyDescent="0.25">
      <c r="A13" s="35"/>
      <c r="B13" s="4"/>
      <c r="C13" s="4"/>
      <c r="D13" s="5"/>
      <c r="E13" s="10"/>
      <c r="F13" s="10"/>
      <c r="G13" s="1" t="s">
        <v>35</v>
      </c>
    </row>
    <row r="14" spans="1:11" ht="36" customHeight="1" x14ac:dyDescent="0.25">
      <c r="A14" s="164" t="s">
        <v>158</v>
      </c>
      <c r="B14" s="164"/>
      <c r="C14" s="164"/>
      <c r="D14" s="164"/>
      <c r="E14" s="164"/>
      <c r="F14" s="41" t="s">
        <v>3</v>
      </c>
      <c r="G14" s="1">
        <v>41779965</v>
      </c>
    </row>
    <row r="15" spans="1:11" ht="15.75" x14ac:dyDescent="0.25">
      <c r="A15" s="13" t="s">
        <v>23</v>
      </c>
      <c r="B15" s="161" t="s">
        <v>69</v>
      </c>
      <c r="C15" s="161"/>
      <c r="D15" s="161"/>
      <c r="E15" s="161"/>
      <c r="F15" s="42" t="s">
        <v>14</v>
      </c>
      <c r="G15" s="1">
        <v>150</v>
      </c>
    </row>
    <row r="16" spans="1:11" ht="15.75" x14ac:dyDescent="0.25">
      <c r="A16" s="13" t="s">
        <v>36</v>
      </c>
      <c r="B16" s="165" t="s">
        <v>153</v>
      </c>
      <c r="C16" s="165"/>
      <c r="D16" s="165"/>
      <c r="E16" s="165"/>
      <c r="F16" s="42" t="s">
        <v>37</v>
      </c>
      <c r="G16" s="1">
        <v>511700000</v>
      </c>
    </row>
    <row r="17" spans="1:7" ht="15.75" x14ac:dyDescent="0.25">
      <c r="A17" s="13" t="s">
        <v>94</v>
      </c>
      <c r="B17" s="163" t="s">
        <v>154</v>
      </c>
      <c r="C17" s="163"/>
      <c r="D17" s="163"/>
      <c r="E17" s="163"/>
      <c r="F17" s="42"/>
      <c r="G17" s="1"/>
    </row>
    <row r="18" spans="1:7" ht="15.75" x14ac:dyDescent="0.25">
      <c r="A18" s="13" t="s">
        <v>25</v>
      </c>
      <c r="B18" s="161" t="s">
        <v>95</v>
      </c>
      <c r="C18" s="161"/>
      <c r="D18" s="161"/>
      <c r="E18" s="161"/>
      <c r="F18" s="42"/>
      <c r="G18" s="1"/>
    </row>
    <row r="19" spans="1:7" ht="15.75" x14ac:dyDescent="0.25">
      <c r="A19" s="13" t="s">
        <v>24</v>
      </c>
      <c r="B19" s="161"/>
      <c r="C19" s="161"/>
      <c r="D19" s="161"/>
      <c r="E19" s="161"/>
      <c r="F19" s="42" t="s">
        <v>4</v>
      </c>
      <c r="G19" s="1" t="s">
        <v>70</v>
      </c>
    </row>
    <row r="20" spans="1:7" ht="15.75" x14ac:dyDescent="0.25">
      <c r="A20" s="13" t="s">
        <v>96</v>
      </c>
      <c r="B20" s="161" t="s">
        <v>97</v>
      </c>
      <c r="C20" s="161"/>
      <c r="D20" s="161"/>
      <c r="E20" s="161"/>
      <c r="F20" s="42"/>
      <c r="G20" s="21"/>
    </row>
    <row r="21" spans="1:7" ht="15.75" x14ac:dyDescent="0.25">
      <c r="A21" s="13" t="s">
        <v>38</v>
      </c>
      <c r="B21" s="161" t="s">
        <v>98</v>
      </c>
      <c r="C21" s="161"/>
      <c r="D21" s="161"/>
      <c r="E21" s="161"/>
      <c r="F21" s="42"/>
      <c r="G21" s="21"/>
    </row>
    <row r="22" spans="1:7" ht="15.75" x14ac:dyDescent="0.25">
      <c r="A22" s="13" t="s">
        <v>39</v>
      </c>
      <c r="B22" s="103">
        <v>38</v>
      </c>
      <c r="C22" s="6"/>
      <c r="D22" s="7"/>
      <c r="E22" s="20"/>
      <c r="F22" s="2"/>
      <c r="G22" s="44"/>
    </row>
    <row r="23" spans="1:7" ht="15.75" x14ac:dyDescent="0.25">
      <c r="A23" s="13" t="s">
        <v>20</v>
      </c>
      <c r="B23" s="100" t="s">
        <v>162</v>
      </c>
      <c r="C23" s="101"/>
      <c r="D23" s="101"/>
      <c r="E23" s="101"/>
      <c r="F23" s="102"/>
      <c r="G23" s="21"/>
    </row>
    <row r="24" spans="1:7" ht="15.75" x14ac:dyDescent="0.25">
      <c r="A24" s="13" t="s">
        <v>21</v>
      </c>
      <c r="B24" s="167"/>
      <c r="C24" s="168"/>
      <c r="D24" s="168"/>
      <c r="E24" s="168"/>
      <c r="F24" s="169"/>
      <c r="G24" s="45"/>
    </row>
    <row r="25" spans="1:7" ht="15.75" x14ac:dyDescent="0.25">
      <c r="A25" s="13" t="s">
        <v>22</v>
      </c>
      <c r="B25" s="88" t="s">
        <v>161</v>
      </c>
      <c r="C25" s="43"/>
      <c r="D25" s="43"/>
      <c r="E25" s="43"/>
      <c r="F25" s="43"/>
      <c r="G25" s="46"/>
    </row>
    <row r="26" spans="1:7" ht="11.25" customHeight="1" x14ac:dyDescent="0.2"/>
    <row r="27" spans="1:7" ht="20.25" x14ac:dyDescent="0.3">
      <c r="A27" s="184" t="s">
        <v>138</v>
      </c>
      <c r="B27" s="184"/>
      <c r="C27" s="184"/>
      <c r="D27" s="184"/>
      <c r="E27" s="184"/>
      <c r="F27" s="184"/>
      <c r="G27" s="184"/>
    </row>
    <row r="28" spans="1:7" ht="20.25" x14ac:dyDescent="0.3">
      <c r="A28" s="184" t="s">
        <v>160</v>
      </c>
      <c r="B28" s="184"/>
      <c r="C28" s="184"/>
      <c r="D28" s="184"/>
      <c r="E28" s="184"/>
      <c r="F28" s="184"/>
      <c r="G28" s="184"/>
    </row>
    <row r="29" spans="1:7" ht="21" thickBot="1" x14ac:dyDescent="0.35">
      <c r="A29" s="184" t="s">
        <v>159</v>
      </c>
      <c r="B29" s="184"/>
      <c r="C29" s="184"/>
      <c r="D29" s="184"/>
      <c r="E29" s="184"/>
      <c r="F29" s="184"/>
      <c r="G29" s="184"/>
    </row>
    <row r="30" spans="1:7" ht="18.75" customHeight="1" thickBot="1" x14ac:dyDescent="0.25">
      <c r="A30" s="170" t="s">
        <v>40</v>
      </c>
      <c r="B30" s="171"/>
      <c r="C30" s="171"/>
      <c r="D30" s="171"/>
      <c r="E30" s="171"/>
      <c r="F30" s="171"/>
      <c r="G30" s="172"/>
    </row>
    <row r="31" spans="1:7" ht="16.5" customHeight="1" thickBot="1" x14ac:dyDescent="0.25">
      <c r="A31" s="170" t="s">
        <v>41</v>
      </c>
      <c r="B31" s="171"/>
      <c r="C31" s="171"/>
      <c r="D31" s="171"/>
      <c r="E31" s="171"/>
      <c r="F31" s="171"/>
      <c r="G31" s="172"/>
    </row>
    <row r="32" spans="1:7" ht="18.600000000000001" customHeight="1" x14ac:dyDescent="0.2">
      <c r="A32" s="173"/>
      <c r="B32" s="175" t="s">
        <v>26</v>
      </c>
      <c r="C32" s="177" t="s">
        <v>165</v>
      </c>
      <c r="D32" s="179" t="s">
        <v>163</v>
      </c>
      <c r="E32" s="179" t="s">
        <v>164</v>
      </c>
      <c r="F32" s="179" t="s">
        <v>139</v>
      </c>
      <c r="G32" s="185" t="s">
        <v>145</v>
      </c>
    </row>
    <row r="33" spans="1:8" ht="63.6" customHeight="1" x14ac:dyDescent="0.2">
      <c r="A33" s="174"/>
      <c r="B33" s="176"/>
      <c r="C33" s="178"/>
      <c r="D33" s="180"/>
      <c r="E33" s="180"/>
      <c r="F33" s="180"/>
      <c r="G33" s="186"/>
    </row>
    <row r="34" spans="1:8" ht="20.25" customHeight="1" thickBot="1" x14ac:dyDescent="0.3">
      <c r="A34" s="67"/>
      <c r="B34" s="69">
        <v>1</v>
      </c>
      <c r="C34" s="68">
        <v>2</v>
      </c>
      <c r="D34" s="61">
        <v>3</v>
      </c>
      <c r="E34" s="60">
        <v>4</v>
      </c>
      <c r="F34" s="60">
        <v>5</v>
      </c>
      <c r="G34" s="62">
        <v>6</v>
      </c>
    </row>
    <row r="35" spans="1:8" ht="24" customHeight="1" thickBot="1" x14ac:dyDescent="0.25">
      <c r="A35" s="181" t="s">
        <v>52</v>
      </c>
      <c r="B35" s="182"/>
      <c r="C35" s="182"/>
      <c r="D35" s="182"/>
      <c r="E35" s="182"/>
      <c r="F35" s="182"/>
      <c r="G35" s="183"/>
    </row>
    <row r="36" spans="1:8" ht="36.75" customHeight="1" x14ac:dyDescent="0.25">
      <c r="A36" s="31" t="s">
        <v>42</v>
      </c>
      <c r="B36" s="70" t="s">
        <v>15</v>
      </c>
      <c r="C36" s="64"/>
      <c r="D36" s="65"/>
      <c r="E36" s="65"/>
      <c r="F36" s="65"/>
      <c r="G36" s="66"/>
    </row>
    <row r="37" spans="1:8" ht="20.45" customHeight="1" x14ac:dyDescent="0.25">
      <c r="A37" s="23" t="s">
        <v>32</v>
      </c>
      <c r="B37" s="71" t="s">
        <v>16</v>
      </c>
      <c r="C37" s="63"/>
      <c r="D37" s="25"/>
      <c r="E37" s="25"/>
      <c r="F37" s="25"/>
      <c r="G37" s="54"/>
    </row>
    <row r="38" spans="1:8" ht="20.45" customHeight="1" x14ac:dyDescent="0.25">
      <c r="A38" s="23" t="s">
        <v>43</v>
      </c>
      <c r="B38" s="71" t="s">
        <v>17</v>
      </c>
      <c r="C38" s="63"/>
      <c r="D38" s="25"/>
      <c r="E38" s="25"/>
      <c r="F38" s="25"/>
      <c r="G38" s="54"/>
    </row>
    <row r="39" spans="1:8" ht="31.5" x14ac:dyDescent="0.25">
      <c r="A39" s="26" t="s">
        <v>109</v>
      </c>
      <c r="B39" s="71" t="s">
        <v>18</v>
      </c>
      <c r="C39" s="63"/>
      <c r="D39" s="25"/>
      <c r="E39" s="25"/>
      <c r="F39" s="25"/>
      <c r="G39" s="54"/>
    </row>
    <row r="40" spans="1:8" s="14" customFormat="1" ht="47.45" customHeight="1" x14ac:dyDescent="0.25">
      <c r="A40" s="27" t="s">
        <v>91</v>
      </c>
      <c r="B40" s="71" t="s">
        <v>44</v>
      </c>
      <c r="C40" s="63"/>
      <c r="D40" s="25"/>
      <c r="E40" s="25"/>
      <c r="F40" s="25"/>
      <c r="G40" s="54"/>
    </row>
    <row r="41" spans="1:8" ht="32.25" thickBot="1" x14ac:dyDescent="0.3">
      <c r="A41" s="26" t="s">
        <v>110</v>
      </c>
      <c r="B41" s="71" t="s">
        <v>45</v>
      </c>
      <c r="C41" s="63"/>
      <c r="D41" s="25"/>
      <c r="E41" s="25"/>
      <c r="F41" s="25"/>
      <c r="G41" s="54"/>
    </row>
    <row r="42" spans="1:8" ht="31.5" x14ac:dyDescent="0.25">
      <c r="A42" s="26" t="s">
        <v>111</v>
      </c>
      <c r="B42" s="71" t="s">
        <v>46</v>
      </c>
      <c r="C42" s="63"/>
      <c r="D42" s="25"/>
      <c r="E42" s="25"/>
      <c r="F42" s="25"/>
      <c r="G42" s="54"/>
    </row>
    <row r="43" spans="1:8" ht="47.25" x14ac:dyDescent="0.25">
      <c r="A43" s="89" t="s">
        <v>146</v>
      </c>
      <c r="B43" s="90" t="s">
        <v>71</v>
      </c>
      <c r="C43" s="104">
        <v>17079.169999999998</v>
      </c>
      <c r="D43" s="104">
        <v>19054.97</v>
      </c>
      <c r="E43" s="104">
        <v>17006.28</v>
      </c>
      <c r="F43" s="17">
        <f>E43-D43</f>
        <v>-2048.6900000000023</v>
      </c>
      <c r="G43" s="58">
        <f>E43/D43*100</f>
        <v>89.24852676230924</v>
      </c>
      <c r="H43" s="16"/>
    </row>
    <row r="44" spans="1:8" ht="25.9" customHeight="1" x14ac:dyDescent="0.2">
      <c r="A44" s="91" t="s">
        <v>92</v>
      </c>
      <c r="B44" s="90" t="s">
        <v>93</v>
      </c>
      <c r="C44" s="104">
        <v>900</v>
      </c>
      <c r="D44" s="104"/>
      <c r="E44" s="104"/>
      <c r="F44" s="24"/>
      <c r="G44" s="55"/>
    </row>
    <row r="45" spans="1:8" ht="31.5" x14ac:dyDescent="0.25">
      <c r="A45" s="89" t="s">
        <v>112</v>
      </c>
      <c r="B45" s="92" t="s">
        <v>47</v>
      </c>
      <c r="C45" s="105">
        <v>1129.96</v>
      </c>
      <c r="D45" s="104">
        <v>631.12</v>
      </c>
      <c r="E45" s="104">
        <v>1195</v>
      </c>
      <c r="F45" s="17">
        <f>E45-D45</f>
        <v>563.88</v>
      </c>
      <c r="G45" s="58">
        <f>E45/D45*100</f>
        <v>189.34592470528585</v>
      </c>
    </row>
    <row r="46" spans="1:8" ht="16.5" thickBot="1" x14ac:dyDescent="0.3">
      <c r="A46" s="93" t="s">
        <v>113</v>
      </c>
      <c r="B46" s="94" t="s">
        <v>48</v>
      </c>
      <c r="C46" s="106"/>
      <c r="D46" s="107"/>
      <c r="E46" s="107"/>
      <c r="F46" s="107"/>
      <c r="G46" s="108"/>
    </row>
    <row r="47" spans="1:8" ht="23.45" customHeight="1" thickBot="1" x14ac:dyDescent="0.25">
      <c r="A47" s="95" t="s">
        <v>34</v>
      </c>
      <c r="B47" s="96" t="s">
        <v>100</v>
      </c>
      <c r="C47" s="109">
        <f>C43+C40+C44+C45</f>
        <v>19109.129999999997</v>
      </c>
      <c r="D47" s="109">
        <f>D43+D40+D44+D45</f>
        <v>19686.09</v>
      </c>
      <c r="E47" s="109">
        <f>E43+E40+E44+E45</f>
        <v>18201.28</v>
      </c>
      <c r="F47" s="109">
        <f>F43+F40+F45</f>
        <v>-1484.8100000000022</v>
      </c>
      <c r="G47" s="110">
        <f>E47/D47*100</f>
        <v>92.457567754693798</v>
      </c>
      <c r="H47" s="16"/>
    </row>
    <row r="48" spans="1:8" ht="24" customHeight="1" thickBot="1" x14ac:dyDescent="0.25">
      <c r="A48" s="192" t="s">
        <v>53</v>
      </c>
      <c r="B48" s="193"/>
      <c r="C48" s="193"/>
      <c r="D48" s="193"/>
      <c r="E48" s="193"/>
      <c r="F48" s="193"/>
      <c r="G48" s="194"/>
    </row>
    <row r="49" spans="1:8" ht="31.5" x14ac:dyDescent="0.25">
      <c r="A49" s="97" t="s">
        <v>114</v>
      </c>
      <c r="B49" s="98" t="s">
        <v>27</v>
      </c>
      <c r="C49" s="111">
        <f>C43</f>
        <v>17079.169999999998</v>
      </c>
      <c r="D49" s="111">
        <f>D61</f>
        <v>19054.97</v>
      </c>
      <c r="E49" s="111">
        <f>E61</f>
        <v>17006.28</v>
      </c>
      <c r="F49" s="111">
        <f>E49-D49</f>
        <v>-2048.6900000000023</v>
      </c>
      <c r="G49" s="112">
        <f>E49/D49*100</f>
        <v>89.24852676230924</v>
      </c>
      <c r="H49" s="16"/>
    </row>
    <row r="50" spans="1:8" ht="31.5" x14ac:dyDescent="0.25">
      <c r="A50" s="99" t="s">
        <v>115</v>
      </c>
      <c r="B50" s="92" t="s">
        <v>101</v>
      </c>
      <c r="C50" s="17">
        <f>C49</f>
        <v>17079.169999999998</v>
      </c>
      <c r="D50" s="17">
        <f>D51+D53+D56+D61</f>
        <v>19054.97</v>
      </c>
      <c r="E50" s="17">
        <f>E51+E53+E56+E61</f>
        <v>17006.28</v>
      </c>
      <c r="F50" s="17">
        <f>E50-D50</f>
        <v>-2048.6900000000023</v>
      </c>
      <c r="G50" s="58">
        <f>E50/D50*100</f>
        <v>89.24852676230924</v>
      </c>
    </row>
    <row r="51" spans="1:8" ht="31.5" x14ac:dyDescent="0.25">
      <c r="A51" s="26" t="s">
        <v>116</v>
      </c>
      <c r="B51" s="71" t="s">
        <v>28</v>
      </c>
      <c r="C51" s="63"/>
      <c r="D51" s="24"/>
      <c r="E51" s="24"/>
      <c r="F51" s="24"/>
      <c r="G51" s="55"/>
    </row>
    <row r="52" spans="1:8" ht="15.75" x14ac:dyDescent="0.25">
      <c r="A52" s="26"/>
      <c r="B52" s="120"/>
      <c r="C52" s="63"/>
      <c r="D52" s="24"/>
      <c r="E52" s="24"/>
      <c r="F52" s="24"/>
      <c r="G52" s="55"/>
    </row>
    <row r="53" spans="1:8" ht="31.5" x14ac:dyDescent="0.25">
      <c r="A53" s="26" t="s">
        <v>117</v>
      </c>
      <c r="B53" s="187" t="s">
        <v>29</v>
      </c>
      <c r="C53" s="63"/>
      <c r="D53" s="24"/>
      <c r="E53" s="24"/>
      <c r="F53" s="24"/>
      <c r="G53" s="55"/>
    </row>
    <row r="54" spans="1:8" ht="35.25" customHeight="1" x14ac:dyDescent="0.25">
      <c r="A54" s="38" t="s">
        <v>89</v>
      </c>
      <c r="B54" s="187"/>
      <c r="C54" s="63"/>
      <c r="D54" s="24"/>
      <c r="E54" s="24"/>
      <c r="F54" s="24"/>
      <c r="G54" s="55"/>
    </row>
    <row r="55" spans="1:8" ht="15.75" x14ac:dyDescent="0.25">
      <c r="A55" s="38" t="s">
        <v>90</v>
      </c>
      <c r="B55" s="187"/>
      <c r="C55" s="63"/>
      <c r="D55" s="24"/>
      <c r="E55" s="24"/>
      <c r="F55" s="24"/>
      <c r="G55" s="55"/>
    </row>
    <row r="56" spans="1:8" ht="31.5" x14ac:dyDescent="0.25">
      <c r="A56" s="26" t="s">
        <v>118</v>
      </c>
      <c r="B56" s="71" t="s">
        <v>30</v>
      </c>
      <c r="C56" s="63"/>
      <c r="D56" s="24"/>
      <c r="E56" s="24"/>
      <c r="F56" s="24"/>
      <c r="G56" s="55"/>
    </row>
    <row r="57" spans="1:8" ht="31.5" x14ac:dyDescent="0.25">
      <c r="A57" s="38" t="s">
        <v>119</v>
      </c>
      <c r="B57" s="71" t="s">
        <v>31</v>
      </c>
      <c r="C57" s="105">
        <v>1129.96</v>
      </c>
      <c r="D57" s="104">
        <v>631.12</v>
      </c>
      <c r="E57" s="104">
        <v>1195</v>
      </c>
      <c r="F57" s="17">
        <f>E57-D57</f>
        <v>563.88</v>
      </c>
      <c r="G57" s="58">
        <f>E57/D57*100</f>
        <v>189.34592470528585</v>
      </c>
    </row>
    <row r="58" spans="1:8" ht="15.75" x14ac:dyDescent="0.25">
      <c r="A58" s="38" t="s">
        <v>99</v>
      </c>
      <c r="B58" s="71" t="s">
        <v>33</v>
      </c>
      <c r="C58" s="63"/>
      <c r="D58" s="24"/>
      <c r="E58" s="24"/>
      <c r="F58" s="24"/>
      <c r="G58" s="55"/>
    </row>
    <row r="59" spans="1:8" ht="31.5" x14ac:dyDescent="0.25">
      <c r="A59" s="26" t="s">
        <v>120</v>
      </c>
      <c r="B59" s="71" t="s">
        <v>49</v>
      </c>
      <c r="C59" s="63"/>
      <c r="D59" s="24"/>
      <c r="E59" s="24"/>
      <c r="F59" s="24"/>
      <c r="G59" s="55"/>
    </row>
    <row r="60" spans="1:8" ht="31.5" x14ac:dyDescent="0.25">
      <c r="A60" s="26" t="s">
        <v>121</v>
      </c>
      <c r="B60" s="71" t="s">
        <v>50</v>
      </c>
      <c r="C60" s="63"/>
      <c r="D60" s="24"/>
      <c r="E60" s="24"/>
      <c r="F60" s="24"/>
      <c r="G60" s="55"/>
    </row>
    <row r="61" spans="1:8" ht="60" customHeight="1" x14ac:dyDescent="0.2">
      <c r="A61" s="50" t="s">
        <v>79</v>
      </c>
      <c r="B61" s="75" t="s">
        <v>72</v>
      </c>
      <c r="C61" s="17">
        <f>C63+C73</f>
        <v>17979.170000000002</v>
      </c>
      <c r="D61" s="17">
        <f>D63+D73</f>
        <v>19054.97</v>
      </c>
      <c r="E61" s="17">
        <f>E63+E73</f>
        <v>17006.28</v>
      </c>
      <c r="F61" s="17">
        <f>E61-D61</f>
        <v>-2048.6900000000023</v>
      </c>
      <c r="G61" s="58">
        <f>E61/D61*100</f>
        <v>89.24852676230924</v>
      </c>
    </row>
    <row r="62" spans="1:8" ht="72.75" customHeight="1" x14ac:dyDescent="0.2">
      <c r="A62" s="50" t="s">
        <v>136</v>
      </c>
      <c r="B62" s="75" t="s">
        <v>72</v>
      </c>
      <c r="C62" s="113">
        <f>C63</f>
        <v>17979.170000000002</v>
      </c>
      <c r="D62" s="17">
        <f t="shared" ref="D62:E62" si="0">D63</f>
        <v>19054.97</v>
      </c>
      <c r="E62" s="17">
        <f t="shared" si="0"/>
        <v>17006.28</v>
      </c>
      <c r="F62" s="17">
        <f>E62-D62</f>
        <v>-2048.6900000000023</v>
      </c>
      <c r="G62" s="58">
        <f>E62/D62*100</f>
        <v>89.24852676230924</v>
      </c>
    </row>
    <row r="63" spans="1:8" ht="29.45" customHeight="1" x14ac:dyDescent="0.2">
      <c r="A63" s="47" t="s">
        <v>122</v>
      </c>
      <c r="B63" s="71" t="s">
        <v>80</v>
      </c>
      <c r="C63" s="114">
        <f>C64+C65+C66+C67+C68+C69+C70</f>
        <v>17979.170000000002</v>
      </c>
      <c r="D63" s="115">
        <f>SUM(D64:D70)</f>
        <v>19054.97</v>
      </c>
      <c r="E63" s="115">
        <f>SUM(E64:E70)</f>
        <v>17006.28</v>
      </c>
      <c r="F63" s="115">
        <f>E63-D63</f>
        <v>-2048.6900000000023</v>
      </c>
      <c r="G63" s="116">
        <f>E63/D63*100</f>
        <v>89.24852676230924</v>
      </c>
      <c r="H63" s="16"/>
    </row>
    <row r="64" spans="1:8" ht="15.75" x14ac:dyDescent="0.2">
      <c r="A64" s="48" t="s">
        <v>102</v>
      </c>
      <c r="B64" s="71" t="s">
        <v>81</v>
      </c>
      <c r="C64" s="105">
        <v>13965.83</v>
      </c>
      <c r="D64" s="104">
        <v>14241.68</v>
      </c>
      <c r="E64" s="104">
        <v>13383.47</v>
      </c>
      <c r="F64" s="17">
        <f t="shared" ref="F64:F68" si="1">E64-D64</f>
        <v>-858.21000000000095</v>
      </c>
      <c r="G64" s="58">
        <f t="shared" ref="G64:G68" si="2">E64/D64*100</f>
        <v>93.973955319877987</v>
      </c>
      <c r="H64" s="40"/>
    </row>
    <row r="65" spans="1:8" ht="15.75" x14ac:dyDescent="0.2">
      <c r="A65" s="48" t="s">
        <v>103</v>
      </c>
      <c r="B65" s="71" t="s">
        <v>82</v>
      </c>
      <c r="C65" s="105">
        <v>3001.92</v>
      </c>
      <c r="D65" s="104">
        <v>3133.3</v>
      </c>
      <c r="E65" s="104">
        <v>2795.93</v>
      </c>
      <c r="F65" s="17">
        <f t="shared" si="1"/>
        <v>-337.37000000000035</v>
      </c>
      <c r="G65" s="58">
        <f t="shared" si="2"/>
        <v>89.232757795295683</v>
      </c>
      <c r="H65" s="16"/>
    </row>
    <row r="66" spans="1:8" ht="31.5" x14ac:dyDescent="0.2">
      <c r="A66" s="48" t="s">
        <v>104</v>
      </c>
      <c r="B66" s="71" t="s">
        <v>83</v>
      </c>
      <c r="C66" s="105">
        <v>65.06</v>
      </c>
      <c r="D66" s="104">
        <v>375.98</v>
      </c>
      <c r="E66" s="17">
        <v>297.85000000000002</v>
      </c>
      <c r="F66" s="17">
        <f t="shared" si="1"/>
        <v>-78.13</v>
      </c>
      <c r="G66" s="58">
        <f t="shared" si="2"/>
        <v>79.219639342518221</v>
      </c>
    </row>
    <row r="67" spans="1:8" ht="47.25" x14ac:dyDescent="0.2">
      <c r="A67" s="48" t="s">
        <v>144</v>
      </c>
      <c r="B67" s="71" t="s">
        <v>84</v>
      </c>
      <c r="C67" s="105">
        <v>11.4</v>
      </c>
      <c r="D67" s="104">
        <v>991.47</v>
      </c>
      <c r="E67" s="104">
        <v>341.82</v>
      </c>
      <c r="F67" s="17">
        <f t="shared" si="1"/>
        <v>-649.65000000000009</v>
      </c>
      <c r="G67" s="58">
        <f t="shared" si="2"/>
        <v>34.476080970679895</v>
      </c>
    </row>
    <row r="68" spans="1:8" ht="31.5" x14ac:dyDescent="0.2">
      <c r="A68" s="48" t="s">
        <v>123</v>
      </c>
      <c r="B68" s="71" t="s">
        <v>85</v>
      </c>
      <c r="C68" s="105">
        <v>4.96</v>
      </c>
      <c r="D68" s="104">
        <v>182.75</v>
      </c>
      <c r="E68" s="104">
        <v>57.42</v>
      </c>
      <c r="F68" s="17">
        <f t="shared" si="1"/>
        <v>-125.33</v>
      </c>
      <c r="G68" s="58">
        <f t="shared" si="2"/>
        <v>31.41997264021888</v>
      </c>
    </row>
    <row r="69" spans="1:8" s="14" customFormat="1" ht="15.75" x14ac:dyDescent="0.25">
      <c r="A69" s="48" t="s">
        <v>86</v>
      </c>
      <c r="B69" s="71" t="s">
        <v>87</v>
      </c>
      <c r="C69" s="113">
        <v>30</v>
      </c>
      <c r="D69" s="17">
        <v>129.79</v>
      </c>
      <c r="E69" s="17">
        <v>129.79</v>
      </c>
      <c r="F69" s="17">
        <f t="shared" ref="F69" si="3">E69-D69</f>
        <v>0</v>
      </c>
      <c r="G69" s="58">
        <f t="shared" ref="G69" si="4">E69/D69*100</f>
        <v>100</v>
      </c>
      <c r="H69" s="11"/>
    </row>
    <row r="70" spans="1:8" ht="15.75" x14ac:dyDescent="0.25">
      <c r="A70" s="39" t="s">
        <v>105</v>
      </c>
      <c r="B70" s="76" t="s">
        <v>88</v>
      </c>
      <c r="C70" s="113">
        <v>900</v>
      </c>
      <c r="D70" s="17"/>
      <c r="E70" s="17"/>
      <c r="F70" s="17"/>
      <c r="G70" s="58"/>
    </row>
    <row r="71" spans="1:8" ht="16.5" thickBot="1" x14ac:dyDescent="0.3">
      <c r="A71" s="26" t="s">
        <v>124</v>
      </c>
      <c r="B71" s="71" t="s">
        <v>51</v>
      </c>
      <c r="C71" s="113"/>
      <c r="D71" s="17"/>
      <c r="E71" s="17"/>
      <c r="F71" s="17"/>
      <c r="G71" s="58"/>
    </row>
    <row r="72" spans="1:8" ht="150.6" hidden="1" customHeight="1" x14ac:dyDescent="0.2">
      <c r="A72" s="50" t="s">
        <v>137</v>
      </c>
      <c r="B72" s="71" t="s">
        <v>1</v>
      </c>
      <c r="C72" s="17">
        <f>C73</f>
        <v>0</v>
      </c>
      <c r="D72" s="17">
        <f>D73</f>
        <v>0</v>
      </c>
      <c r="E72" s="17">
        <f t="shared" ref="E72" si="5">E73</f>
        <v>0</v>
      </c>
      <c r="F72" s="17">
        <f t="shared" ref="F72:F76" si="6">E72-D72</f>
        <v>0</v>
      </c>
      <c r="G72" s="58"/>
    </row>
    <row r="73" spans="1:8" ht="15.75" hidden="1" x14ac:dyDescent="0.2">
      <c r="A73" s="47" t="s">
        <v>122</v>
      </c>
      <c r="B73" s="71" t="s">
        <v>126</v>
      </c>
      <c r="C73" s="115">
        <f>C76+C74+C75+C77</f>
        <v>0</v>
      </c>
      <c r="D73" s="115">
        <f>D76+D74+D75+D77</f>
        <v>0</v>
      </c>
      <c r="E73" s="115">
        <f>E74+E75+E76</f>
        <v>0</v>
      </c>
      <c r="F73" s="17">
        <f t="shared" si="6"/>
        <v>0</v>
      </c>
      <c r="G73" s="58"/>
    </row>
    <row r="74" spans="1:8" ht="15.75" hidden="1" x14ac:dyDescent="0.2">
      <c r="A74" s="48" t="s">
        <v>102</v>
      </c>
      <c r="B74" s="71" t="s">
        <v>127</v>
      </c>
      <c r="C74" s="105"/>
      <c r="D74" s="17">
        <v>0</v>
      </c>
      <c r="E74" s="17">
        <v>0</v>
      </c>
      <c r="F74" s="17">
        <f t="shared" si="6"/>
        <v>0</v>
      </c>
      <c r="G74" s="58"/>
    </row>
    <row r="75" spans="1:8" ht="15.75" hidden="1" x14ac:dyDescent="0.2">
      <c r="A75" s="48" t="s">
        <v>103</v>
      </c>
      <c r="B75" s="71" t="s">
        <v>128</v>
      </c>
      <c r="C75" s="105"/>
      <c r="D75" s="17">
        <v>0</v>
      </c>
      <c r="E75" s="17">
        <v>0</v>
      </c>
      <c r="F75" s="17">
        <f t="shared" si="6"/>
        <v>0</v>
      </c>
      <c r="G75" s="58"/>
    </row>
    <row r="76" spans="1:8" ht="31.5" hidden="1" x14ac:dyDescent="0.2">
      <c r="A76" s="48" t="s">
        <v>104</v>
      </c>
      <c r="B76" s="71" t="s">
        <v>129</v>
      </c>
      <c r="C76" s="105"/>
      <c r="D76" s="17">
        <v>0</v>
      </c>
      <c r="E76" s="17">
        <v>0</v>
      </c>
      <c r="F76" s="17">
        <f t="shared" si="6"/>
        <v>0</v>
      </c>
      <c r="G76" s="58"/>
    </row>
    <row r="77" spans="1:8" ht="47.25" hidden="1" x14ac:dyDescent="0.2">
      <c r="A77" s="48" t="s">
        <v>144</v>
      </c>
      <c r="B77" s="71" t="s">
        <v>130</v>
      </c>
      <c r="C77" s="113"/>
      <c r="D77" s="17"/>
      <c r="E77" s="17"/>
      <c r="F77" s="24"/>
      <c r="G77" s="58"/>
    </row>
    <row r="78" spans="1:8" ht="31.5" hidden="1" x14ac:dyDescent="0.2">
      <c r="A78" s="48" t="s">
        <v>123</v>
      </c>
      <c r="B78" s="71" t="s">
        <v>131</v>
      </c>
      <c r="C78" s="113"/>
      <c r="D78" s="17"/>
      <c r="E78" s="17"/>
      <c r="F78" s="17"/>
      <c r="G78" s="58"/>
    </row>
    <row r="79" spans="1:8" ht="15.75" hidden="1" x14ac:dyDescent="0.2">
      <c r="A79" s="48" t="s">
        <v>86</v>
      </c>
      <c r="B79" s="71" t="s">
        <v>132</v>
      </c>
      <c r="C79" s="113"/>
      <c r="D79" s="17"/>
      <c r="E79" s="17"/>
      <c r="F79" s="17"/>
      <c r="G79" s="58"/>
    </row>
    <row r="80" spans="1:8" ht="15.75" hidden="1" x14ac:dyDescent="0.2">
      <c r="A80" s="49" t="s">
        <v>105</v>
      </c>
      <c r="B80" s="71" t="s">
        <v>133</v>
      </c>
      <c r="C80" s="113"/>
      <c r="D80" s="17"/>
      <c r="E80" s="17"/>
      <c r="F80" s="17"/>
      <c r="G80" s="58"/>
    </row>
    <row r="81" spans="1:8" ht="16.5" hidden="1" thickBot="1" x14ac:dyDescent="0.3">
      <c r="A81" s="36" t="s">
        <v>124</v>
      </c>
      <c r="B81" s="72" t="s">
        <v>5</v>
      </c>
      <c r="C81" s="117"/>
      <c r="D81" s="118"/>
      <c r="E81" s="118"/>
      <c r="F81" s="118"/>
      <c r="G81" s="119"/>
    </row>
    <row r="82" spans="1:8" ht="21" customHeight="1" thickBot="1" x14ac:dyDescent="0.3">
      <c r="A82" s="37" t="s">
        <v>19</v>
      </c>
      <c r="B82" s="73" t="s">
        <v>1</v>
      </c>
      <c r="C82" s="109">
        <f>C64+C65+C66+C67+C68+C69+C70+C51+C53+C56+C57+C74+C75+C76+C77</f>
        <v>19109.13</v>
      </c>
      <c r="D82" s="109">
        <f>D64+D65+D66+D67+D68+D69+D70+D51+D53+D56+D57+D74+D75+D76+D77</f>
        <v>19686.09</v>
      </c>
      <c r="E82" s="109">
        <f>E64+E65+E66+E67+E68+E69+E70+E51+E53+E56+E57+E74+E75+E76+E77</f>
        <v>18201.28</v>
      </c>
      <c r="F82" s="109">
        <f>E82-D82</f>
        <v>-1484.8100000000013</v>
      </c>
      <c r="G82" s="110">
        <f>E82/D82*100</f>
        <v>92.457567754693798</v>
      </c>
      <c r="H82" s="16"/>
    </row>
    <row r="83" spans="1:8" ht="22.5" customHeight="1" x14ac:dyDescent="0.2">
      <c r="A83" s="78" t="s">
        <v>54</v>
      </c>
      <c r="B83" s="79" t="s">
        <v>5</v>
      </c>
      <c r="C83" s="80"/>
      <c r="D83" s="51"/>
      <c r="E83" s="51"/>
      <c r="F83" s="51"/>
      <c r="G83" s="81"/>
    </row>
    <row r="84" spans="1:8" ht="25.9" customHeight="1" x14ac:dyDescent="0.2">
      <c r="A84" s="47" t="s">
        <v>55</v>
      </c>
      <c r="B84" s="77" t="s">
        <v>6</v>
      </c>
      <c r="C84" s="28">
        <v>0</v>
      </c>
      <c r="D84" s="28">
        <v>0</v>
      </c>
      <c r="E84" s="28">
        <v>0</v>
      </c>
      <c r="F84" s="17">
        <f t="shared" ref="F84" si="7">E84-D84</f>
        <v>0</v>
      </c>
      <c r="G84" s="56"/>
    </row>
    <row r="85" spans="1:8" ht="49.9" customHeight="1" x14ac:dyDescent="0.2">
      <c r="A85" s="47" t="s">
        <v>106</v>
      </c>
      <c r="B85" s="77" t="s">
        <v>7</v>
      </c>
      <c r="C85" s="74"/>
      <c r="D85" s="28"/>
      <c r="E85" s="29"/>
      <c r="F85" s="29"/>
      <c r="G85" s="57"/>
    </row>
    <row r="86" spans="1:8" ht="25.9" customHeight="1" x14ac:dyDescent="0.2">
      <c r="A86" s="47" t="s">
        <v>57</v>
      </c>
      <c r="B86" s="77" t="s">
        <v>8</v>
      </c>
      <c r="C86" s="74"/>
      <c r="D86" s="28"/>
      <c r="E86" s="29"/>
      <c r="F86" s="29"/>
      <c r="G86" s="57"/>
    </row>
    <row r="87" spans="1:8" ht="63.75" customHeight="1" x14ac:dyDescent="0.2">
      <c r="A87" s="47" t="s">
        <v>148</v>
      </c>
      <c r="B87" s="77" t="s">
        <v>9</v>
      </c>
      <c r="C87" s="29">
        <v>0</v>
      </c>
      <c r="D87" s="29">
        <v>0</v>
      </c>
      <c r="E87" s="29">
        <v>0</v>
      </c>
      <c r="F87" s="24">
        <f t="shared" ref="F87" si="8">E87-D87</f>
        <v>0</v>
      </c>
      <c r="G87" s="57"/>
    </row>
    <row r="88" spans="1:8" ht="15.75" x14ac:dyDescent="0.2">
      <c r="A88" s="47" t="s">
        <v>149</v>
      </c>
      <c r="B88" s="77" t="s">
        <v>10</v>
      </c>
      <c r="C88" s="29"/>
      <c r="D88" s="29"/>
      <c r="E88" s="29"/>
      <c r="F88" s="29"/>
      <c r="G88" s="57"/>
    </row>
    <row r="89" spans="1:8" ht="35.450000000000003" customHeight="1" x14ac:dyDescent="0.2">
      <c r="A89" s="47" t="s">
        <v>107</v>
      </c>
      <c r="B89" s="71" t="s">
        <v>11</v>
      </c>
      <c r="C89" s="17">
        <v>0</v>
      </c>
      <c r="D89" s="17">
        <v>0</v>
      </c>
      <c r="E89" s="17">
        <v>0</v>
      </c>
      <c r="F89" s="17">
        <f t="shared" ref="F89:F91" si="9">E89-D89</f>
        <v>0</v>
      </c>
      <c r="G89" s="58"/>
    </row>
    <row r="90" spans="1:8" ht="15.75" x14ac:dyDescent="0.2">
      <c r="A90" s="50" t="s">
        <v>150</v>
      </c>
      <c r="B90" s="71" t="s">
        <v>12</v>
      </c>
      <c r="C90" s="17">
        <v>0</v>
      </c>
      <c r="D90" s="17">
        <v>0</v>
      </c>
      <c r="E90" s="17">
        <v>0</v>
      </c>
      <c r="F90" s="17">
        <f t="shared" si="9"/>
        <v>0</v>
      </c>
      <c r="G90" s="58"/>
    </row>
    <row r="91" spans="1:8" ht="15.75" x14ac:dyDescent="0.2">
      <c r="A91" s="47" t="s">
        <v>56</v>
      </c>
      <c r="B91" s="71" t="s">
        <v>155</v>
      </c>
      <c r="C91" s="17">
        <v>0</v>
      </c>
      <c r="D91" s="17">
        <v>0</v>
      </c>
      <c r="E91" s="17">
        <v>0</v>
      </c>
      <c r="F91" s="17">
        <f t="shared" si="9"/>
        <v>0</v>
      </c>
      <c r="G91" s="58"/>
    </row>
    <row r="92" spans="1:8" ht="16.5" thickBot="1" x14ac:dyDescent="0.3">
      <c r="A92" s="36" t="s">
        <v>57</v>
      </c>
      <c r="B92" s="82" t="s">
        <v>156</v>
      </c>
      <c r="C92" s="83"/>
      <c r="D92" s="52"/>
      <c r="E92" s="52"/>
      <c r="F92" s="52"/>
      <c r="G92" s="84"/>
    </row>
    <row r="93" spans="1:8" ht="16.5" thickBot="1" x14ac:dyDescent="0.25">
      <c r="A93" s="188" t="s">
        <v>58</v>
      </c>
      <c r="B93" s="189"/>
      <c r="C93" s="189"/>
      <c r="D93" s="189"/>
      <c r="E93" s="189"/>
      <c r="F93" s="189"/>
      <c r="G93" s="190"/>
    </row>
    <row r="94" spans="1:8" ht="15.75" x14ac:dyDescent="0.25">
      <c r="A94" s="121" t="s">
        <v>59</v>
      </c>
      <c r="B94" s="122"/>
      <c r="C94" s="123"/>
      <c r="D94" s="124"/>
      <c r="E94" s="124"/>
      <c r="F94" s="124"/>
      <c r="G94" s="125"/>
    </row>
    <row r="95" spans="1:8" ht="15.75" x14ac:dyDescent="0.25">
      <c r="A95" s="26" t="s">
        <v>73</v>
      </c>
      <c r="B95" s="71" t="s">
        <v>13</v>
      </c>
      <c r="C95" s="126"/>
      <c r="D95" s="127"/>
      <c r="E95" s="127"/>
      <c r="F95" s="127"/>
      <c r="G95" s="128"/>
    </row>
    <row r="96" spans="1:8" ht="15.75" x14ac:dyDescent="0.25">
      <c r="A96" s="26" t="s">
        <v>108</v>
      </c>
      <c r="B96" s="71" t="s">
        <v>2</v>
      </c>
      <c r="C96" s="126"/>
      <c r="D96" s="127"/>
      <c r="E96" s="127"/>
      <c r="F96" s="127"/>
      <c r="G96" s="128"/>
    </row>
    <row r="97" spans="1:7" s="8" customFormat="1" ht="15.75" x14ac:dyDescent="0.25">
      <c r="A97" s="26" t="s">
        <v>147</v>
      </c>
      <c r="B97" s="71" t="s">
        <v>61</v>
      </c>
      <c r="C97" s="129"/>
      <c r="D97" s="30"/>
      <c r="E97" s="30"/>
      <c r="F97" s="30"/>
      <c r="G97" s="59"/>
    </row>
    <row r="98" spans="1:7" s="8" customFormat="1" ht="49.15" customHeight="1" thickBot="1" x14ac:dyDescent="0.25">
      <c r="A98" s="130" t="s">
        <v>68</v>
      </c>
      <c r="B98" s="131" t="s">
        <v>62</v>
      </c>
      <c r="C98" s="132"/>
      <c r="D98" s="52"/>
      <c r="E98" s="52"/>
      <c r="F98" s="52"/>
      <c r="G98" s="84"/>
    </row>
    <row r="99" spans="1:7" ht="16.5" thickBot="1" x14ac:dyDescent="0.25">
      <c r="A99" s="188" t="s">
        <v>63</v>
      </c>
      <c r="B99" s="189"/>
      <c r="C99" s="189"/>
      <c r="D99" s="189"/>
      <c r="E99" s="189"/>
      <c r="F99" s="189"/>
      <c r="G99" s="190"/>
    </row>
    <row r="100" spans="1:7" ht="15.75" x14ac:dyDescent="0.25">
      <c r="A100" s="121" t="s">
        <v>60</v>
      </c>
      <c r="B100" s="70" t="s">
        <v>64</v>
      </c>
      <c r="C100" s="133"/>
      <c r="D100" s="134"/>
      <c r="E100" s="135" t="s">
        <v>0</v>
      </c>
      <c r="F100" s="135" t="s">
        <v>0</v>
      </c>
      <c r="G100" s="136" t="s">
        <v>0</v>
      </c>
    </row>
    <row r="101" spans="1:7" ht="15.75" x14ac:dyDescent="0.25">
      <c r="A101" s="27" t="s">
        <v>125</v>
      </c>
      <c r="B101" s="71" t="s">
        <v>65</v>
      </c>
      <c r="C101" s="126"/>
      <c r="D101" s="127"/>
      <c r="E101" s="127"/>
      <c r="F101" s="127"/>
      <c r="G101" s="128"/>
    </row>
    <row r="102" spans="1:7" ht="15.75" x14ac:dyDescent="0.25">
      <c r="A102" s="27" t="s">
        <v>74</v>
      </c>
      <c r="B102" s="71" t="s">
        <v>66</v>
      </c>
      <c r="C102" s="137"/>
      <c r="D102" s="138"/>
      <c r="E102" s="139" t="s">
        <v>0</v>
      </c>
      <c r="F102" s="139" t="s">
        <v>0</v>
      </c>
      <c r="G102" s="140" t="s">
        <v>0</v>
      </c>
    </row>
    <row r="103" spans="1:7" ht="15.75" x14ac:dyDescent="0.25">
      <c r="A103" s="26" t="s">
        <v>67</v>
      </c>
      <c r="B103" s="71" t="s">
        <v>134</v>
      </c>
      <c r="C103" s="126"/>
      <c r="D103" s="127"/>
      <c r="E103" s="127"/>
      <c r="F103" s="127"/>
      <c r="G103" s="128"/>
    </row>
    <row r="104" spans="1:7" ht="16.5" thickBot="1" x14ac:dyDescent="0.3">
      <c r="A104" s="141" t="s">
        <v>75</v>
      </c>
      <c r="B104" s="131" t="s">
        <v>135</v>
      </c>
      <c r="C104" s="142"/>
      <c r="D104" s="143"/>
      <c r="E104" s="143"/>
      <c r="F104" s="143"/>
      <c r="G104" s="144"/>
    </row>
    <row r="105" spans="1:7" x14ac:dyDescent="0.2">
      <c r="A105" s="15"/>
      <c r="B105" s="145"/>
      <c r="C105" s="146"/>
      <c r="D105" s="147"/>
      <c r="E105" s="148"/>
      <c r="F105" s="148"/>
      <c r="G105" s="148"/>
    </row>
    <row r="106" spans="1:7" ht="15.75" x14ac:dyDescent="0.25">
      <c r="A106" s="149"/>
      <c r="B106" s="150"/>
      <c r="C106" s="150"/>
      <c r="D106" s="151"/>
      <c r="E106" s="152"/>
      <c r="F106" s="8"/>
      <c r="G106" s="8"/>
    </row>
    <row r="107" spans="1:7" ht="15.75" x14ac:dyDescent="0.2">
      <c r="A107" s="153"/>
      <c r="B107" s="154"/>
      <c r="C107" s="155"/>
      <c r="D107" s="156"/>
      <c r="F107" s="191"/>
      <c r="G107" s="191"/>
    </row>
    <row r="108" spans="1:7" ht="16.5" x14ac:dyDescent="0.25">
      <c r="A108" s="157" t="s">
        <v>168</v>
      </c>
      <c r="B108" s="157"/>
      <c r="C108" s="157"/>
      <c r="D108" s="157"/>
      <c r="E108" s="157"/>
      <c r="G108" s="198"/>
    </row>
    <row r="109" spans="1:7" ht="16.5" x14ac:dyDescent="0.25">
      <c r="A109" s="157"/>
      <c r="B109" s="157"/>
      <c r="C109" s="157"/>
      <c r="D109" s="157"/>
      <c r="E109" s="157"/>
      <c r="G109" s="158"/>
    </row>
    <row r="110" spans="1:7" ht="16.5" x14ac:dyDescent="0.25">
      <c r="A110" s="159"/>
    </row>
    <row r="111" spans="1:7" ht="16.5" x14ac:dyDescent="0.25">
      <c r="A111" s="195" t="s">
        <v>169</v>
      </c>
      <c r="D111" s="157"/>
      <c r="F111" s="197" t="s">
        <v>170</v>
      </c>
      <c r="G111" s="196"/>
    </row>
    <row r="112" spans="1:7" ht="16.5" x14ac:dyDescent="0.25">
      <c r="A112" s="157"/>
      <c r="B112" s="157"/>
      <c r="C112" s="157"/>
      <c r="D112" s="157"/>
      <c r="E112" s="157"/>
      <c r="F112" s="157"/>
      <c r="G112" s="158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</sheetData>
  <mergeCells count="34">
    <mergeCell ref="F111:G111"/>
    <mergeCell ref="B53:B55"/>
    <mergeCell ref="A93:G93"/>
    <mergeCell ref="A99:G99"/>
    <mergeCell ref="F107:G107"/>
    <mergeCell ref="A48:G48"/>
    <mergeCell ref="A35:G35"/>
    <mergeCell ref="A27:G27"/>
    <mergeCell ref="A28:G28"/>
    <mergeCell ref="A30:G30"/>
    <mergeCell ref="A29:G29"/>
    <mergeCell ref="E32:E33"/>
    <mergeCell ref="F32:F33"/>
    <mergeCell ref="G32:G33"/>
    <mergeCell ref="B24:F24"/>
    <mergeCell ref="A31:G31"/>
    <mergeCell ref="A32:A33"/>
    <mergeCell ref="B32:B33"/>
    <mergeCell ref="C32:C33"/>
    <mergeCell ref="D32:D33"/>
    <mergeCell ref="F11:G11"/>
    <mergeCell ref="B19:E19"/>
    <mergeCell ref="B20:E20"/>
    <mergeCell ref="B21:E21"/>
    <mergeCell ref="E2:G2"/>
    <mergeCell ref="E3:G3"/>
    <mergeCell ref="E4:G4"/>
    <mergeCell ref="B17:E17"/>
    <mergeCell ref="B18:E18"/>
    <mergeCell ref="A14:E14"/>
    <mergeCell ref="B15:E15"/>
    <mergeCell ref="B16:E16"/>
    <mergeCell ref="E6:G6"/>
    <mergeCell ref="E9:G9"/>
  </mergeCells>
  <pageMargins left="0.98425196850393704" right="0.51181102362204722" top="0.78740157480314965" bottom="0.78740157480314965" header="0.31496062992125984" footer="0.31496062992125984"/>
  <pageSetup paperSize="9" scale="69" fitToHeight="0" orientation="portrait" r:id="rId1"/>
  <rowBreaks count="2" manualBreakCount="2">
    <brk id="52" max="6" man="1"/>
    <brk id="9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3"/>
  <sheetViews>
    <sheetView workbookViewId="0">
      <selection activeCell="F26" sqref="F26"/>
    </sheetView>
  </sheetViews>
  <sheetFormatPr defaultRowHeight="12.75" x14ac:dyDescent="0.2"/>
  <cols>
    <col min="2" max="2" width="13" customWidth="1"/>
    <col min="3" max="3" width="12" customWidth="1"/>
    <col min="4" max="4" width="11.5703125" customWidth="1"/>
  </cols>
  <sheetData>
    <row r="1" spans="3:4" x14ac:dyDescent="0.2">
      <c r="C1" t="s">
        <v>152</v>
      </c>
    </row>
    <row r="2" spans="3:4" x14ac:dyDescent="0.2">
      <c r="C2" s="86" t="s">
        <v>157</v>
      </c>
      <c r="D2" s="86" t="s">
        <v>166</v>
      </c>
    </row>
    <row r="3" spans="3:4" x14ac:dyDescent="0.2">
      <c r="C3" s="87">
        <v>17979.169999999998</v>
      </c>
      <c r="D3" s="87">
        <f>'ФАКТ 2025'!E43</f>
        <v>17006.28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ФАКТ 2025</vt:lpstr>
      <vt:lpstr>Лист1</vt:lpstr>
      <vt:lpstr>диаграмма</vt:lpstr>
      <vt:lpstr>'ФАКТ 2025'!Заголовки_для_друку</vt:lpstr>
      <vt:lpstr>'ФАКТ 2025'!Область_друку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Y Y</cp:lastModifiedBy>
  <cp:lastPrinted>2026-03-18T13:27:55Z</cp:lastPrinted>
  <dcterms:created xsi:type="dcterms:W3CDTF">2003-03-13T16:00:22Z</dcterms:created>
  <dcterms:modified xsi:type="dcterms:W3CDTF">2026-03-18T13:28:39Z</dcterms:modified>
</cp:coreProperties>
</file>