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B714C1D-12DC-4C04-AF27-7005DB69327F}" xr6:coauthVersionLast="47" xr6:coauthVersionMax="47" xr10:uidLastSave="{00000000-0000-0000-0000-000000000000}"/>
  <bookViews>
    <workbookView xWindow="3036" yWindow="3036" windowWidth="17280" windowHeight="8964" xr2:uid="{00000000-000D-0000-FFFF-FFFF00000000}"/>
  </bookViews>
  <sheets>
    <sheet name="Додаток 2" sheetId="2" r:id="rId1"/>
    <sheet name="Додаток 1" sheetId="4" r:id="rId2"/>
  </sheets>
  <definedNames>
    <definedName name="_xlnm.Print_Area" localSheetId="1">'Додаток 1'!$A$1:$J$42</definedName>
    <definedName name="_xlnm.Print_Area" localSheetId="0">'Додаток 2'!$A$1:$H$133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4" l="1"/>
  <c r="G30" i="4" s="1"/>
  <c r="H31" i="4"/>
  <c r="H30" i="4" s="1"/>
  <c r="F27" i="4"/>
  <c r="F26" i="4" s="1"/>
  <c r="I26" i="4" s="1"/>
  <c r="G27" i="4"/>
  <c r="G26" i="4" s="1"/>
  <c r="H27" i="4"/>
  <c r="H26" i="4" s="1"/>
  <c r="H39" i="4"/>
  <c r="G39" i="4"/>
  <c r="H121" i="2" l="1"/>
  <c r="H125" i="2" s="1"/>
  <c r="C119" i="2"/>
  <c r="C110" i="2"/>
  <c r="H112" i="2"/>
  <c r="H116" i="2" s="1"/>
  <c r="I36" i="4" l="1"/>
  <c r="I37" i="4"/>
  <c r="H90" i="2"/>
  <c r="H96" i="2" l="1"/>
  <c r="H87" i="2"/>
  <c r="H48" i="2"/>
  <c r="H52" i="2" s="1"/>
  <c r="H66" i="2"/>
  <c r="H70" i="2" s="1"/>
  <c r="C64" i="2"/>
  <c r="I25" i="4"/>
  <c r="C46" i="2"/>
  <c r="F18" i="2"/>
  <c r="G57" i="2"/>
  <c r="G61" i="2" s="1"/>
  <c r="C55" i="2"/>
  <c r="I23" i="4"/>
  <c r="H18" i="2" l="1"/>
  <c r="P18" i="2"/>
  <c r="F91" i="2"/>
  <c r="I34" i="4"/>
  <c r="F33" i="4"/>
  <c r="F39" i="4" s="1"/>
  <c r="F38" i="4" s="1"/>
  <c r="F90" i="2" l="1"/>
  <c r="F87" i="2" s="1"/>
  <c r="G103" i="2"/>
  <c r="F29" i="4"/>
  <c r="I29" i="4" l="1"/>
  <c r="I31" i="4" s="1"/>
  <c r="I30" i="4" s="1"/>
  <c r="F31" i="4"/>
  <c r="F30" i="4" s="1"/>
  <c r="G107" i="2"/>
  <c r="G87" i="2"/>
  <c r="G21" i="2"/>
  <c r="G30" i="2"/>
  <c r="G34" i="2" s="1"/>
  <c r="G25" i="2" l="1"/>
  <c r="C101" i="2"/>
  <c r="I35" i="4" l="1"/>
  <c r="F97" i="2" l="1"/>
  <c r="I33" i="4"/>
  <c r="I39" i="4" s="1"/>
  <c r="G78" i="2"/>
  <c r="G75" i="2" s="1"/>
  <c r="H78" i="2"/>
  <c r="H75" i="2" s="1"/>
  <c r="F78" i="2"/>
  <c r="F82" i="2" s="1"/>
  <c r="C76" i="2"/>
  <c r="G6" i="2"/>
  <c r="H6" i="2"/>
  <c r="F6" i="2"/>
  <c r="G18" i="4"/>
  <c r="G17" i="4" s="1"/>
  <c r="H18" i="4"/>
  <c r="H17" i="4" s="1"/>
  <c r="I18" i="4"/>
  <c r="I17" i="4" s="1"/>
  <c r="F18" i="4"/>
  <c r="F17" i="4" s="1"/>
  <c r="F75" i="2" l="1"/>
  <c r="G39" i="2"/>
  <c r="G18" i="2" s="1"/>
  <c r="C37" i="2"/>
  <c r="C28" i="2"/>
  <c r="G43" i="2" l="1"/>
  <c r="N18" i="2"/>
  <c r="O18" i="2"/>
  <c r="M18" i="2"/>
  <c r="C19" i="2" l="1"/>
  <c r="I21" i="4"/>
  <c r="I20" i="4"/>
  <c r="J17" i="4" l="1"/>
  <c r="J18" i="4" l="1"/>
  <c r="H82" i="2" l="1"/>
  <c r="H14" i="4" l="1"/>
  <c r="H13" i="4" s="1"/>
  <c r="G14" i="4"/>
  <c r="G13" i="4" s="1"/>
  <c r="G82" i="2"/>
  <c r="F14" i="4" l="1"/>
  <c r="F13" i="4" s="1"/>
  <c r="I13" i="4" s="1"/>
  <c r="I22" i="4"/>
  <c r="I24" i="4"/>
  <c r="I27" i="4" l="1"/>
  <c r="I14" i="4" s="1"/>
  <c r="H38" i="4"/>
  <c r="G38" i="4"/>
  <c r="I38" i="4" l="1"/>
</calcChain>
</file>

<file path=xl/sharedStrings.xml><?xml version="1.0" encoding="utf-8"?>
<sst xmlns="http://schemas.openxmlformats.org/spreadsheetml/2006/main" count="327" uniqueCount="129">
  <si>
    <t>Придбання світлодіодних світильників для мереж зовнішнього освітлення</t>
  </si>
  <si>
    <t>до Програми</t>
  </si>
  <si>
    <t>на період з 2015 по 2020 роки</t>
  </si>
  <si>
    <t>од.</t>
  </si>
  <si>
    <t>енергоефективності</t>
  </si>
  <si>
    <t>Одиниця виміру</t>
  </si>
  <si>
    <t xml:space="preserve">місцевий бюджет </t>
  </si>
  <si>
    <t>Всього</t>
  </si>
  <si>
    <t>Джерело фінансу-             вання</t>
  </si>
  <si>
    <t>місцевий бюджет</t>
  </si>
  <si>
    <t>№ з/п</t>
  </si>
  <si>
    <t>Заходи</t>
  </si>
  <si>
    <t>Показники</t>
  </si>
  <si>
    <t>Джерело інформації</t>
  </si>
  <si>
    <t>Загальний обсяг видатків на виконання заходів</t>
  </si>
  <si>
    <t>тис. грн.</t>
  </si>
  <si>
    <t>1.1</t>
  </si>
  <si>
    <t>Показники затрат:</t>
  </si>
  <si>
    <t>Показники продукту:</t>
  </si>
  <si>
    <t>Показники ефективності:</t>
  </si>
  <si>
    <t>розрахункові дані</t>
  </si>
  <si>
    <t>Показники якості:</t>
  </si>
  <si>
    <t>прогнозні дані</t>
  </si>
  <si>
    <t>%</t>
  </si>
  <si>
    <t>І. Теплове господарство</t>
  </si>
  <si>
    <t xml:space="preserve">Забезпечення якісним рівнем послуг з теплопостачання </t>
  </si>
  <si>
    <t>Забезпечення належної та безперебійної роботи водопровідно-каналізаційного господарства</t>
  </si>
  <si>
    <t>2.1</t>
  </si>
  <si>
    <t>Забезпечення належної та безперебійної роботи каналізаційного господарства</t>
  </si>
  <si>
    <t>комерційні пропозиції</t>
  </si>
  <si>
    <t>Економія електричної енергії</t>
  </si>
  <si>
    <t>загальна кількість світлодіодних світильників, що потрібно придбати</t>
  </si>
  <si>
    <t xml:space="preserve">середня сума витрат на придбання 1 світлодіодного світильника </t>
  </si>
  <si>
    <t>3.1</t>
  </si>
  <si>
    <t>рівень забезпечення підприємств житлово-комунального  господарства технічним та спеціальним обладнанням, відповідно до запланованого</t>
  </si>
  <si>
    <t xml:space="preserve">рівень забезпечення встановлення світлодіодних світильників на мережах зовнішнього освітлення  відповідно до потреби </t>
  </si>
  <si>
    <t xml:space="preserve">   </t>
  </si>
  <si>
    <t>Перелік заходів Програми</t>
  </si>
  <si>
    <t>Термін виконання заходу</t>
  </si>
  <si>
    <t>Виконавці</t>
  </si>
  <si>
    <t>Орієнтовні обсяги фінансування (вартість), тис.грн,  у тому числі</t>
  </si>
  <si>
    <t>2025 рік</t>
  </si>
  <si>
    <t>2026 рік</t>
  </si>
  <si>
    <t>2027 рік</t>
  </si>
  <si>
    <t>За роками</t>
  </si>
  <si>
    <t>Очікуваний результат</t>
  </si>
  <si>
    <t xml:space="preserve">Всього в т.ч.: </t>
  </si>
  <si>
    <t xml:space="preserve">Всього в т.ч: </t>
  </si>
  <si>
    <t>Додаток 2</t>
  </si>
  <si>
    <t>ЗАВДАННЯ І ЗАХОДИ РЕАЛІЗАЦІЇ ПРОГРАМИ</t>
  </si>
  <si>
    <t>ПОКАЗНИКИ РЕЗУЛЬТАТИВНОСТІ ПРОГРАМИ</t>
  </si>
  <si>
    <t>2025</t>
  </si>
  <si>
    <t>2026</t>
  </si>
  <si>
    <t>2027</t>
  </si>
  <si>
    <t>тис. грн</t>
  </si>
  <si>
    <t>кількість частотних перетворювачів, що потрібно придбати</t>
  </si>
  <si>
    <t>тис. грн/од.</t>
  </si>
  <si>
    <t xml:space="preserve">середня сума витрат на придбання частотного перетворювача </t>
  </si>
  <si>
    <t xml:space="preserve">середня сума витрат на придбання 1 частотного перетворювача </t>
  </si>
  <si>
    <t>тис. грн/од</t>
  </si>
  <si>
    <t>тис.грн/од.</t>
  </si>
  <si>
    <t xml:space="preserve">Придбання частотного перетворювача потужністю 132 кВт для установки на КНС № 1 </t>
  </si>
  <si>
    <t>Придбання частотного перетворювача потужністю 220 кВт для установки на КНС № 1</t>
  </si>
  <si>
    <t>Придбання частотного перетворювача потужністю 30 кВт для установки на ВНС</t>
  </si>
  <si>
    <t>Придбання частотного перетворювача потужністю 45 кВт для установки на ВНС</t>
  </si>
  <si>
    <t>2025-2027</t>
  </si>
  <si>
    <t>розрахунок</t>
  </si>
  <si>
    <t>І. Водопостачання та водовідведення</t>
  </si>
  <si>
    <t>ІІ. Мережі зовнішнього освітлення</t>
  </si>
  <si>
    <t xml:space="preserve">Місцевий бюджет </t>
  </si>
  <si>
    <t>РАЗОМ ЗА ПРОГРАМОЮ</t>
  </si>
  <si>
    <t>Додаток 1</t>
  </si>
  <si>
    <t>Зменшення споживання електроенергії</t>
  </si>
  <si>
    <t>Зменшення споживання електроенергії,  збереження енергоресурсів</t>
  </si>
  <si>
    <t>ІІІ. Бюджетна сфера</t>
  </si>
  <si>
    <t>Економія бюджетних коштів закладів охорони здоров'я</t>
  </si>
  <si>
    <t>1.2</t>
  </si>
  <si>
    <t>1.3</t>
  </si>
  <si>
    <t>1.4</t>
  </si>
  <si>
    <t>проєктні роботи, що планується виконати</t>
  </si>
  <si>
    <t xml:space="preserve">середня сума витрат на виконання проєктних робіт </t>
  </si>
  <si>
    <t>тис.грн/ од.</t>
  </si>
  <si>
    <t>рівень готовності  проєктних робіт</t>
  </si>
  <si>
    <t>УКБ ПМР</t>
  </si>
  <si>
    <t>3.2</t>
  </si>
  <si>
    <t>кошторис</t>
  </si>
  <si>
    <t>Зменшення витрат теплової енергії, необхідної для обогріву приміщень; забезпечення комфортних умов для тренування спортсменів</t>
  </si>
  <si>
    <t>УЖКГ ПМР/КП       "Южводоканал"</t>
  </si>
  <si>
    <t>УЖКГ ПМР/КП       "Екосервіс"</t>
  </si>
  <si>
    <t>Проєктні роботи: "Капітальний ремонт фасаду з утеплення стін та відмостки групи нежитлових приміщень № 1, за адресою: Одеська область, Одеський район, м. Південне, вул. Будівельників, 7/3"</t>
  </si>
  <si>
    <t>акт обстеження</t>
  </si>
  <si>
    <t xml:space="preserve">Проєктні роботи </t>
  </si>
  <si>
    <t>Реконструкція електричних мереж з встановленням сонячної станції на покрівлі КНП "Південнівська міська лікарня" Південнівської міської ради за адресою: Одеська область, Одеський район, м. Південне, вул. Хіміків, 1 у т.ч.:</t>
  </si>
  <si>
    <t>проєктні роботи</t>
  </si>
  <si>
    <t>рівень готовності об'єкту реконструкції</t>
  </si>
  <si>
    <t>кількість фотоелектричних панелей, що підлягають встановленню</t>
  </si>
  <si>
    <t>середня сума витрат на встановлення фотоелектричних панелей</t>
  </si>
  <si>
    <t>Придбання пристрою плавного пуску потужністю 30 кВт (62А) для установки на ВНС</t>
  </si>
  <si>
    <t>кількість пристроїв, що потрібно придбати</t>
  </si>
  <si>
    <t>середня сума витрат на придбання 1 пристрою</t>
  </si>
  <si>
    <t>1.5</t>
  </si>
  <si>
    <t>Придбання пристрою плавного пуску потужністю 45 кВт (88А) для установки на ВНС</t>
  </si>
  <si>
    <t>1.6</t>
  </si>
  <si>
    <t>готово</t>
  </si>
  <si>
    <t xml:space="preserve">Реконструкція електричних мереж з встановленням сонячної станції на покрівлі КНП "Південнівська міська лікарня" Південнівської міської ради за адресою: Одеська область, Одеський район, м. Південне, вул. Хіміків, 1 </t>
  </si>
  <si>
    <t>Капітальний ремонт покрівлі з утепленням в  комунальному закладі дошкільної освіти (дитячий садок) № 5 «Сонечко»  Південнівської міської ради Одеського району Одеської області, за адресою:  вул. Шевченка Т.Г., б. 3, м. Південне, Одеський район, Одеська область</t>
  </si>
  <si>
    <t>3.3</t>
  </si>
  <si>
    <t>Впровадження енергоефективних заходів шляхом капітального ремонту покрівлі закладів освіти</t>
  </si>
  <si>
    <r>
      <t>м</t>
    </r>
    <r>
      <rPr>
        <vertAlign val="superscript"/>
        <sz val="11"/>
        <rFont val="Times New Roman"/>
        <family val="1"/>
        <charset val="204"/>
      </rPr>
      <t>2</t>
    </r>
  </si>
  <si>
    <r>
      <t>тис.грн/ м</t>
    </r>
    <r>
      <rPr>
        <vertAlign val="superscript"/>
        <sz val="11"/>
        <rFont val="Times New Roman"/>
        <family val="1"/>
        <charset val="204"/>
      </rPr>
      <t>2</t>
    </r>
  </si>
  <si>
    <t>площа покрівлі, що підлягає капітальному ремонту</t>
  </si>
  <si>
    <t>Зниження тепловтрат, економія бюджетних коштів на опалення та створення комфортних умов для вихованців</t>
  </si>
  <si>
    <t>Зниження тепловтрат, економія бюджетних коштів на опалення та створення комфортних умов для навчання дітей</t>
  </si>
  <si>
    <t>Капітальний ремонт покрівлі з утепленням комунального закладу «Сичавська гімназія» Південнівської міської ради Одеського району Одеської  області, за  адресою: вул. Сузанського Сергія, 1Д, с. Сичавка, Одеський район, Одеська область</t>
  </si>
  <si>
    <t>3.4</t>
  </si>
  <si>
    <t>обсяг видатків на виконання проєктних робіт з капітального ремонту</t>
  </si>
  <si>
    <t>обсяг видатків на реконструкцію електричних мереж у т.ч.:</t>
  </si>
  <si>
    <t>обсяг видатків на капітальний ремонт покрівлі</t>
  </si>
  <si>
    <t>Впровадження енергоефективних заходів шляхом капітального ремонту фасаду закладів спортивної інфраструктури</t>
  </si>
  <si>
    <r>
      <t>середні витрати на капітальний ремонт 1 м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покрівлі</t>
    </r>
  </si>
  <si>
    <t xml:space="preserve">середні витрати на виконання проєктних робіт </t>
  </si>
  <si>
    <t>обсяг видатків на придбання світлодіодних світильників для мереж зовнішнього освітлення</t>
  </si>
  <si>
    <t>обсяг видатків на придбання пристрою плавного пуску</t>
  </si>
  <si>
    <t xml:space="preserve">обсяг видатків на придбання частотного перетворювача </t>
  </si>
  <si>
    <t>рівень готовності  об'єкту капітального ремонту</t>
  </si>
  <si>
    <t>готово, заміна листа</t>
  </si>
  <si>
    <t xml:space="preserve">Виконавець: Заступник начальника управління - начальник відділу ЖКГ та Е  УЖКГ ПМР                                                                            </t>
  </si>
  <si>
    <t>Марина ПАВЛЕНКО</t>
  </si>
  <si>
    <t xml:space="preserve">Керуючий справами виконавчого комітету                                                        Владислав ТЕРЕЩЕНКО
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</si>
</sst>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Arial Cyr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170">
    <xf numFmtId="0" fontId="0" fillId="0" borderId="0" xfId="0"/>
    <xf numFmtId="0" fontId="2" fillId="0" borderId="0" xfId="6" applyFont="1" applyAlignment="1">
      <alignment vertical="top" wrapText="1"/>
    </xf>
    <xf numFmtId="0" fontId="2" fillId="0" borderId="0" xfId="6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6" applyFont="1"/>
    <xf numFmtId="0" fontId="9" fillId="0" borderId="0" xfId="6" applyFont="1"/>
    <xf numFmtId="0" fontId="2" fillId="0" borderId="0" xfId="6" applyFont="1" applyAlignment="1">
      <alignment horizontal="center"/>
    </xf>
    <xf numFmtId="0" fontId="7" fillId="0" borderId="0" xfId="6" applyFont="1" applyAlignment="1">
      <alignment horizontal="center"/>
    </xf>
    <xf numFmtId="0" fontId="4" fillId="0" borderId="0" xfId="0" applyFont="1" applyAlignment="1">
      <alignment horizontal="center" vertical="top"/>
    </xf>
    <xf numFmtId="164" fontId="0" fillId="0" borderId="0" xfId="0" applyNumberFormat="1"/>
    <xf numFmtId="0" fontId="7" fillId="0" borderId="0" xfId="6" applyFont="1" applyAlignment="1">
      <alignment horizontal="center" vertical="center" wrapText="1"/>
    </xf>
    <xf numFmtId="0" fontId="7" fillId="0" borderId="0" xfId="6" applyFont="1" applyAlignment="1">
      <alignment horizontal="left" vertical="center" wrapText="1"/>
    </xf>
    <xf numFmtId="0" fontId="4" fillId="0" borderId="0" xfId="0" applyFont="1"/>
    <xf numFmtId="0" fontId="2" fillId="0" borderId="0" xfId="6" applyFont="1" applyAlignment="1">
      <alignment horizontal="left" vertical="center" wrapText="1"/>
    </xf>
    <xf numFmtId="0" fontId="6" fillId="0" borderId="0" xfId="0" applyFont="1"/>
    <xf numFmtId="0" fontId="10" fillId="0" borderId="1" xfId="0" applyFont="1" applyBorder="1" applyAlignment="1">
      <alignment horizontal="center" vertical="center"/>
    </xf>
    <xf numFmtId="0" fontId="12" fillId="0" borderId="6" xfId="6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5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5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0" fontId="2" fillId="4" borderId="6" xfId="6" applyFont="1" applyFill="1" applyBorder="1" applyAlignment="1">
      <alignment horizontal="center" vertical="center" wrapText="1"/>
    </xf>
    <xf numFmtId="0" fontId="2" fillId="0" borderId="1" xfId="6" applyFont="1" applyBorder="1" applyAlignment="1">
      <alignment horizontal="center" vertical="center" wrapText="1"/>
    </xf>
    <xf numFmtId="0" fontId="2" fillId="0" borderId="1" xfId="6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2" xfId="6" applyFont="1" applyBorder="1" applyAlignment="1">
      <alignment horizontal="center" vertical="center" wrapText="1"/>
    </xf>
    <xf numFmtId="0" fontId="7" fillId="0" borderId="1" xfId="6" applyFont="1" applyBorder="1" applyAlignment="1">
      <alignment horizontal="left" vertical="center" wrapText="1"/>
    </xf>
    <xf numFmtId="0" fontId="7" fillId="0" borderId="1" xfId="6" applyFont="1" applyBorder="1" applyAlignment="1">
      <alignment horizontal="center" vertical="center" wrapText="1"/>
    </xf>
    <xf numFmtId="0" fontId="7" fillId="0" borderId="3" xfId="6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4" borderId="0" xfId="0" applyFill="1"/>
    <xf numFmtId="0" fontId="2" fillId="4" borderId="6" xfId="6" applyFont="1" applyFill="1" applyBorder="1" applyAlignment="1">
      <alignment horizontal="left" vertical="center" wrapText="1"/>
    </xf>
    <xf numFmtId="164" fontId="4" fillId="4" borderId="6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top"/>
    </xf>
    <xf numFmtId="164" fontId="0" fillId="4" borderId="0" xfId="0" applyNumberFormat="1" applyFill="1"/>
    <xf numFmtId="0" fontId="7" fillId="4" borderId="2" xfId="6" applyFont="1" applyFill="1" applyBorder="1" applyAlignment="1">
      <alignment horizontal="center" vertical="center" wrapText="1"/>
    </xf>
    <xf numFmtId="0" fontId="7" fillId="4" borderId="1" xfId="6" applyFont="1" applyFill="1" applyBorder="1" applyAlignment="1">
      <alignment horizontal="left" vertical="center" wrapText="1"/>
    </xf>
    <xf numFmtId="0" fontId="7" fillId="4" borderId="1" xfId="6" applyFont="1" applyFill="1" applyBorder="1" applyAlignment="1">
      <alignment horizontal="center" vertical="center" wrapText="1"/>
    </xf>
    <xf numFmtId="0" fontId="7" fillId="4" borderId="3" xfId="6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/>
    </xf>
    <xf numFmtId="0" fontId="7" fillId="4" borderId="8" xfId="6" applyFont="1" applyFill="1" applyBorder="1" applyAlignment="1">
      <alignment horizontal="center" vertical="center"/>
    </xf>
    <xf numFmtId="0" fontId="7" fillId="4" borderId="5" xfId="6" applyFont="1" applyFill="1" applyBorder="1" applyAlignment="1">
      <alignment horizontal="center" vertical="center"/>
    </xf>
    <xf numFmtId="0" fontId="7" fillId="4" borderId="9" xfId="6" applyFont="1" applyFill="1" applyBorder="1" applyAlignment="1">
      <alignment horizontal="center" vertical="center"/>
    </xf>
    <xf numFmtId="0" fontId="14" fillId="0" borderId="6" xfId="6" applyFont="1" applyBorder="1" applyAlignment="1">
      <alignment horizontal="center" vertical="center" wrapText="1"/>
    </xf>
    <xf numFmtId="164" fontId="14" fillId="0" borderId="6" xfId="6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vertical="center"/>
    </xf>
    <xf numFmtId="164" fontId="7" fillId="4" borderId="1" xfId="0" applyNumberFormat="1" applyFont="1" applyFill="1" applyBorder="1" applyAlignment="1">
      <alignment horizontal="center" vertical="center" wrapText="1"/>
    </xf>
    <xf numFmtId="0" fontId="7" fillId="0" borderId="1" xfId="6" applyFont="1" applyBorder="1" applyAlignment="1">
      <alignment vertical="center" wrapText="1"/>
    </xf>
    <xf numFmtId="164" fontId="7" fillId="0" borderId="1" xfId="6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2" xfId="6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top" wrapText="1"/>
    </xf>
    <xf numFmtId="164" fontId="16" fillId="0" borderId="1" xfId="0" applyNumberFormat="1" applyFont="1" applyBorder="1" applyAlignment="1">
      <alignment horizontal="center" vertical="center"/>
    </xf>
    <xf numFmtId="164" fontId="16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2" fillId="7" borderId="6" xfId="5" applyFont="1" applyFill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7" fillId="0" borderId="1" xfId="6" applyFont="1" applyBorder="1" applyAlignment="1">
      <alignment horizontal="left" vertical="center" wrapText="1"/>
    </xf>
    <xf numFmtId="0" fontId="2" fillId="8" borderId="6" xfId="5" applyFont="1" applyFill="1" applyBorder="1" applyAlignment="1">
      <alignment horizontal="left" vertical="center" wrapText="1"/>
    </xf>
    <xf numFmtId="0" fontId="2" fillId="9" borderId="6" xfId="5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13" fillId="0" borderId="1" xfId="0" applyFont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7" fillId="4" borderId="2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5" fillId="4" borderId="1" xfId="0" applyFont="1" applyFill="1" applyBorder="1" applyAlignment="1">
      <alignment horizontal="center" vertical="center"/>
    </xf>
    <xf numFmtId="0" fontId="7" fillId="6" borderId="1" xfId="6" applyFont="1" applyFill="1" applyBorder="1" applyAlignment="1">
      <alignment horizontal="center" vertical="center" wrapText="1"/>
    </xf>
    <xf numFmtId="0" fontId="7" fillId="0" borderId="5" xfId="6" applyFont="1" applyBorder="1" applyAlignment="1">
      <alignment horizontal="center" vertical="center" wrapText="1"/>
    </xf>
    <xf numFmtId="0" fontId="7" fillId="0" borderId="7" xfId="6" applyFont="1" applyBorder="1" applyAlignment="1">
      <alignment horizontal="center" vertical="center" wrapText="1"/>
    </xf>
    <xf numFmtId="0" fontId="7" fillId="0" borderId="6" xfId="6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4" fillId="0" borderId="5" xfId="6" applyFont="1" applyBorder="1" applyAlignment="1">
      <alignment horizontal="center" vertical="center" wrapText="1"/>
    </xf>
    <xf numFmtId="0" fontId="14" fillId="0" borderId="6" xfId="6" applyFont="1" applyBorder="1" applyAlignment="1">
      <alignment horizontal="center" vertical="center" wrapText="1"/>
    </xf>
    <xf numFmtId="0" fontId="12" fillId="0" borderId="5" xfId="6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6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6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0" xfId="6" applyFont="1" applyAlignment="1">
      <alignment horizontal="center"/>
    </xf>
    <xf numFmtId="0" fontId="6" fillId="0" borderId="0" xfId="0" applyFont="1" applyAlignment="1">
      <alignment horizontal="center"/>
    </xf>
    <xf numFmtId="0" fontId="7" fillId="6" borderId="2" xfId="6" applyFont="1" applyFill="1" applyBorder="1" applyAlignment="1">
      <alignment horizontal="center" vertical="center" wrapText="1"/>
    </xf>
    <xf numFmtId="0" fontId="7" fillId="6" borderId="4" xfId="6" applyFont="1" applyFill="1" applyBorder="1" applyAlignment="1">
      <alignment horizontal="center" vertical="center" wrapText="1"/>
    </xf>
    <xf numFmtId="0" fontId="7" fillId="6" borderId="3" xfId="6" applyFont="1" applyFill="1" applyBorder="1" applyAlignment="1">
      <alignment horizontal="center" vertical="center" wrapText="1"/>
    </xf>
    <xf numFmtId="0" fontId="7" fillId="5" borderId="2" xfId="6" applyFont="1" applyFill="1" applyBorder="1" applyAlignment="1">
      <alignment horizontal="center" vertical="center" wrapText="1"/>
    </xf>
    <xf numFmtId="0" fontId="7" fillId="5" borderId="4" xfId="6" applyFont="1" applyFill="1" applyBorder="1" applyAlignment="1">
      <alignment horizontal="center" vertical="center" wrapText="1"/>
    </xf>
    <xf numFmtId="0" fontId="7" fillId="5" borderId="3" xfId="6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7" fillId="0" borderId="0" xfId="6" applyFont="1" applyAlignment="1">
      <alignment horizontal="left" vertical="center" wrapText="1"/>
    </xf>
    <xf numFmtId="0" fontId="2" fillId="0" borderId="0" xfId="6" applyFont="1" applyAlignment="1">
      <alignment horizontal="left" wrapText="1"/>
    </xf>
    <xf numFmtId="0" fontId="2" fillId="0" borderId="0" xfId="6" applyFont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left" vertical="center" wrapText="1"/>
    </xf>
    <xf numFmtId="164" fontId="15" fillId="0" borderId="6" xfId="0" applyNumberFormat="1" applyFont="1" applyBorder="1" applyAlignment="1">
      <alignment horizontal="left" vertical="center" wrapText="1"/>
    </xf>
  </cellXfs>
  <cellStyles count="7">
    <cellStyle name="Excel Built-in Excel Built-in Excel Built-in Excel Built-in Excel Built-in Excel Built-in Excel Built-in Excel Built-in Excel Built-in Excel Built-in Excel Built-in Обычный 2" xfId="1" xr:uid="{00000000-0005-0000-0000-000000000000}"/>
    <cellStyle name="Excel Built-in Excel Built-in Excel Built-in Excel Built-in Excel Built-in Excel Built-in Excel Built-in Excel Built-in Excel Built-in Excel Built-in Обычный 2" xfId="2" xr:uid="{00000000-0005-0000-0000-000001000000}"/>
    <cellStyle name="Excel Built-in Excel Built-in Excel Built-in Excel Built-in Excel Built-in Excel Built-in Excel Built-in TableStyleLight1" xfId="3" xr:uid="{00000000-0005-0000-0000-000002000000}"/>
    <cellStyle name="Excel Built-in Excel Built-in Excel Built-in TableStyleLight1" xfId="4" xr:uid="{00000000-0005-0000-0000-000003000000}"/>
    <cellStyle name="TableStyleLight1" xfId="5" xr:uid="{00000000-0005-0000-0000-000004000000}"/>
    <cellStyle name="Звичайний" xfId="0" builtinId="0"/>
    <cellStyle name="Обычный 2" xfId="6" xr:uid="{00000000-0005-0000-0000-000006000000}"/>
  </cellStyles>
  <dxfs count="0"/>
  <tableStyles count="0" defaultTableStyle="TableStyleMedium9" defaultPivotStyle="PivotStyleLight16"/>
  <colors>
    <mruColors>
      <color rgb="FFB2F3FE"/>
      <color rgb="FF00FF00"/>
      <color rgb="FFA8F698"/>
      <color rgb="FF93FB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3"/>
  <sheetViews>
    <sheetView tabSelected="1" view="pageBreakPreview" topLeftCell="A106" zoomScaleNormal="100" zoomScaleSheetLayoutView="100" workbookViewId="0">
      <selection activeCell="D137" sqref="D137"/>
    </sheetView>
  </sheetViews>
  <sheetFormatPr defaultRowHeight="14.4" x14ac:dyDescent="0.3"/>
  <cols>
    <col min="1" max="1" width="4.88671875" customWidth="1"/>
    <col min="2" max="2" width="16.33203125" customWidth="1"/>
    <col min="3" max="3" width="56" customWidth="1"/>
    <col min="4" max="4" width="16.88671875" customWidth="1"/>
    <col min="5" max="8" width="12.44140625" customWidth="1"/>
    <col min="13" max="13" width="9.5546875" bestFit="1" customWidth="1"/>
  </cols>
  <sheetData>
    <row r="1" spans="1:8" ht="19.5" customHeight="1" x14ac:dyDescent="0.3">
      <c r="G1" s="112" t="s">
        <v>48</v>
      </c>
      <c r="H1" s="112"/>
    </row>
    <row r="2" spans="1:8" x14ac:dyDescent="0.3">
      <c r="A2" s="124" t="s">
        <v>50</v>
      </c>
      <c r="B2" s="124"/>
      <c r="C2" s="124"/>
      <c r="D2" s="124"/>
      <c r="E2" s="124"/>
      <c r="F2" s="124"/>
      <c r="G2" s="124"/>
      <c r="H2" s="124"/>
    </row>
    <row r="3" spans="1:8" ht="2.25" customHeight="1" x14ac:dyDescent="0.3">
      <c r="A3" s="124"/>
      <c r="B3" s="124"/>
      <c r="C3" s="124"/>
      <c r="D3" s="124"/>
      <c r="E3" s="124"/>
      <c r="F3" s="124"/>
      <c r="G3" s="124"/>
      <c r="H3" s="124"/>
    </row>
    <row r="4" spans="1:8" ht="28.2" x14ac:dyDescent="0.3">
      <c r="A4" s="46" t="s">
        <v>10</v>
      </c>
      <c r="B4" s="46" t="s">
        <v>11</v>
      </c>
      <c r="C4" s="46" t="s">
        <v>12</v>
      </c>
      <c r="D4" s="47" t="s">
        <v>13</v>
      </c>
      <c r="E4" s="47" t="s">
        <v>5</v>
      </c>
      <c r="F4" s="48" t="s">
        <v>51</v>
      </c>
      <c r="G4" s="48" t="s">
        <v>52</v>
      </c>
      <c r="H4" s="48" t="s">
        <v>53</v>
      </c>
    </row>
    <row r="5" spans="1:8" s="56" customFormat="1" ht="16.2" hidden="1" customHeight="1" x14ac:dyDescent="0.3">
      <c r="A5" s="127" t="s">
        <v>24</v>
      </c>
      <c r="B5" s="127"/>
      <c r="C5" s="127"/>
      <c r="D5" s="127"/>
      <c r="E5" s="127"/>
      <c r="F5" s="127"/>
      <c r="G5" s="127"/>
      <c r="H5" s="127"/>
    </row>
    <row r="6" spans="1:8" s="56" customFormat="1" ht="19.95" hidden="1" customHeight="1" x14ac:dyDescent="0.3">
      <c r="A6" s="113" t="s">
        <v>14</v>
      </c>
      <c r="B6" s="114"/>
      <c r="C6" s="114"/>
      <c r="D6" s="115"/>
      <c r="E6" s="19" t="s">
        <v>54</v>
      </c>
      <c r="F6" s="74">
        <f>F9</f>
        <v>0</v>
      </c>
      <c r="G6" s="74">
        <f t="shared" ref="G6:H6" si="0">G9</f>
        <v>0</v>
      </c>
      <c r="H6" s="74">
        <f t="shared" si="0"/>
        <v>0</v>
      </c>
    </row>
    <row r="7" spans="1:8" ht="15.6" hidden="1" customHeight="1" x14ac:dyDescent="0.3">
      <c r="A7" s="119" t="s">
        <v>16</v>
      </c>
      <c r="B7" s="120" t="s">
        <v>25</v>
      </c>
      <c r="C7" s="126"/>
      <c r="D7" s="126"/>
      <c r="E7" s="126"/>
      <c r="F7" s="126"/>
      <c r="G7" s="126"/>
      <c r="H7" s="126"/>
    </row>
    <row r="8" spans="1:8" hidden="1" x14ac:dyDescent="0.3">
      <c r="A8" s="119"/>
      <c r="B8" s="120"/>
      <c r="C8" s="125" t="s">
        <v>17</v>
      </c>
      <c r="D8" s="125"/>
      <c r="E8" s="125"/>
      <c r="F8" s="125"/>
      <c r="G8" s="125"/>
      <c r="H8" s="125"/>
    </row>
    <row r="9" spans="1:8" ht="13.2" hidden="1" customHeight="1" x14ac:dyDescent="0.3">
      <c r="A9" s="119"/>
      <c r="B9" s="120"/>
      <c r="C9" s="18"/>
      <c r="D9" s="19"/>
      <c r="E9" s="19"/>
      <c r="F9" s="20"/>
      <c r="G9" s="22"/>
      <c r="H9" s="21"/>
    </row>
    <row r="10" spans="1:8" ht="17.25" hidden="1" customHeight="1" x14ac:dyDescent="0.3">
      <c r="A10" s="119"/>
      <c r="B10" s="120"/>
      <c r="C10" s="125" t="s">
        <v>18</v>
      </c>
      <c r="D10" s="125"/>
      <c r="E10" s="125"/>
      <c r="F10" s="125"/>
      <c r="G10" s="125"/>
      <c r="H10" s="125"/>
    </row>
    <row r="11" spans="1:8" ht="15.6" hidden="1" customHeight="1" x14ac:dyDescent="0.3">
      <c r="A11" s="119"/>
      <c r="B11" s="120"/>
      <c r="C11" s="18"/>
      <c r="D11" s="19"/>
      <c r="E11" s="19"/>
      <c r="F11" s="23"/>
      <c r="G11" s="21"/>
      <c r="H11" s="21"/>
    </row>
    <row r="12" spans="1:8" ht="17.25" hidden="1" customHeight="1" x14ac:dyDescent="0.3">
      <c r="A12" s="119"/>
      <c r="B12" s="120"/>
      <c r="C12" s="125" t="s">
        <v>19</v>
      </c>
      <c r="D12" s="125"/>
      <c r="E12" s="125"/>
      <c r="F12" s="125"/>
      <c r="G12" s="125"/>
      <c r="H12" s="125"/>
    </row>
    <row r="13" spans="1:8" ht="14.4" hidden="1" customHeight="1" x14ac:dyDescent="0.3">
      <c r="A13" s="119"/>
      <c r="B13" s="120"/>
      <c r="C13" s="18"/>
      <c r="D13" s="19"/>
      <c r="E13" s="19"/>
      <c r="F13" s="20"/>
      <c r="G13" s="22"/>
      <c r="H13" s="22"/>
    </row>
    <row r="14" spans="1:8" hidden="1" x14ac:dyDescent="0.3">
      <c r="A14" s="119"/>
      <c r="B14" s="120"/>
      <c r="C14" s="125" t="s">
        <v>21</v>
      </c>
      <c r="D14" s="125"/>
      <c r="E14" s="125"/>
      <c r="F14" s="125"/>
      <c r="G14" s="125"/>
      <c r="H14" s="125"/>
    </row>
    <row r="15" spans="1:8" ht="21" hidden="1" customHeight="1" x14ac:dyDescent="0.3">
      <c r="A15" s="119"/>
      <c r="B15" s="120"/>
      <c r="C15" s="18"/>
      <c r="D15" s="19"/>
      <c r="E15" s="19"/>
      <c r="F15" s="19"/>
      <c r="G15" s="24"/>
      <c r="H15" s="24"/>
    </row>
    <row r="16" spans="1:8" ht="15" customHeight="1" x14ac:dyDescent="0.3">
      <c r="A16" s="99" t="s">
        <v>67</v>
      </c>
      <c r="B16" s="99"/>
      <c r="C16" s="99"/>
      <c r="D16" s="99"/>
      <c r="E16" s="99"/>
      <c r="F16" s="99"/>
      <c r="G16" s="99"/>
      <c r="H16" s="99"/>
    </row>
    <row r="17" spans="1:16" ht="15" customHeight="1" x14ac:dyDescent="0.3">
      <c r="A17" s="106" t="s">
        <v>14</v>
      </c>
      <c r="B17" s="107"/>
      <c r="C17" s="107"/>
      <c r="D17" s="107"/>
      <c r="E17" s="108"/>
      <c r="F17" s="55">
        <v>2025</v>
      </c>
      <c r="G17" s="55">
        <v>2026</v>
      </c>
      <c r="H17" s="55">
        <v>2027</v>
      </c>
    </row>
    <row r="18" spans="1:16" ht="16.5" customHeight="1" x14ac:dyDescent="0.3">
      <c r="A18" s="109"/>
      <c r="B18" s="110"/>
      <c r="C18" s="110"/>
      <c r="D18" s="110"/>
      <c r="E18" s="111"/>
      <c r="F18" s="49">
        <f>F21+F30+F39+F48+F57</f>
        <v>0</v>
      </c>
      <c r="G18" s="49">
        <f>G21+G30+G39+G48+G57+G66</f>
        <v>1020.362</v>
      </c>
      <c r="H18" s="49">
        <f>H21+H30+H39+H48+H57+H66</f>
        <v>412.99199999999996</v>
      </c>
      <c r="M18" s="10">
        <f>F18+F75+F87</f>
        <v>724.33899999999994</v>
      </c>
      <c r="N18" s="10">
        <f>G18+G75+G87</f>
        <v>2659.8269999999998</v>
      </c>
      <c r="O18" s="10">
        <f>H18+H75+H87</f>
        <v>34780.566000000006</v>
      </c>
      <c r="P18" s="10">
        <f>I18+I75+I87</f>
        <v>0</v>
      </c>
    </row>
    <row r="19" spans="1:16" ht="17.25" customHeight="1" x14ac:dyDescent="0.3">
      <c r="A19" s="100" t="s">
        <v>16</v>
      </c>
      <c r="B19" s="103" t="s">
        <v>26</v>
      </c>
      <c r="C19" s="98" t="str">
        <f>'Додаток 1'!B20</f>
        <v xml:space="preserve">Придбання частотного перетворювача потужністю 132 кВт для установки на КНС № 1 </v>
      </c>
      <c r="D19" s="98"/>
      <c r="E19" s="98"/>
      <c r="F19" s="98"/>
      <c r="G19" s="98"/>
      <c r="H19" s="98"/>
    </row>
    <row r="20" spans="1:16" x14ac:dyDescent="0.3">
      <c r="A20" s="101"/>
      <c r="B20" s="104"/>
      <c r="C20" s="97" t="s">
        <v>17</v>
      </c>
      <c r="D20" s="97"/>
      <c r="E20" s="97"/>
      <c r="F20" s="97"/>
      <c r="G20" s="97"/>
      <c r="H20" s="97"/>
    </row>
    <row r="21" spans="1:16" ht="31.5" customHeight="1" x14ac:dyDescent="0.3">
      <c r="A21" s="101"/>
      <c r="B21" s="104"/>
      <c r="C21" s="35" t="s">
        <v>123</v>
      </c>
      <c r="D21" s="36" t="s">
        <v>29</v>
      </c>
      <c r="E21" s="36" t="s">
        <v>54</v>
      </c>
      <c r="F21" s="37"/>
      <c r="G21" s="37">
        <f>'Додаток 1'!G20</f>
        <v>359.99700000000001</v>
      </c>
      <c r="H21" s="37"/>
    </row>
    <row r="22" spans="1:16" x14ac:dyDescent="0.3">
      <c r="A22" s="101"/>
      <c r="B22" s="104"/>
      <c r="C22" s="97" t="s">
        <v>18</v>
      </c>
      <c r="D22" s="97"/>
      <c r="E22" s="97"/>
      <c r="F22" s="97"/>
      <c r="G22" s="97"/>
      <c r="H22" s="97"/>
    </row>
    <row r="23" spans="1:16" ht="15.75" customHeight="1" x14ac:dyDescent="0.3">
      <c r="A23" s="101"/>
      <c r="B23" s="104"/>
      <c r="C23" s="35" t="s">
        <v>55</v>
      </c>
      <c r="D23" s="36" t="s">
        <v>90</v>
      </c>
      <c r="E23" s="36" t="s">
        <v>3</v>
      </c>
      <c r="F23" s="38"/>
      <c r="G23" s="38">
        <v>1</v>
      </c>
      <c r="H23" s="39"/>
    </row>
    <row r="24" spans="1:16" ht="15" customHeight="1" x14ac:dyDescent="0.3">
      <c r="A24" s="101"/>
      <c r="B24" s="104"/>
      <c r="C24" s="97" t="s">
        <v>19</v>
      </c>
      <c r="D24" s="97"/>
      <c r="E24" s="97"/>
      <c r="F24" s="97"/>
      <c r="G24" s="97"/>
      <c r="H24" s="97"/>
    </row>
    <row r="25" spans="1:16" ht="29.25" customHeight="1" x14ac:dyDescent="0.3">
      <c r="A25" s="101"/>
      <c r="B25" s="104"/>
      <c r="C25" s="35" t="s">
        <v>57</v>
      </c>
      <c r="D25" s="36" t="s">
        <v>20</v>
      </c>
      <c r="E25" s="36" t="s">
        <v>56</v>
      </c>
      <c r="F25" s="40"/>
      <c r="G25" s="40">
        <f>G21/G23</f>
        <v>359.99700000000001</v>
      </c>
      <c r="H25" s="40"/>
    </row>
    <row r="26" spans="1:16" ht="15" customHeight="1" x14ac:dyDescent="0.3">
      <c r="A26" s="101"/>
      <c r="B26" s="104"/>
      <c r="C26" s="97" t="s">
        <v>21</v>
      </c>
      <c r="D26" s="97"/>
      <c r="E26" s="97"/>
      <c r="F26" s="97"/>
      <c r="G26" s="97"/>
      <c r="H26" s="97"/>
    </row>
    <row r="27" spans="1:16" ht="46.5" customHeight="1" x14ac:dyDescent="0.3">
      <c r="A27" s="102"/>
      <c r="B27" s="105"/>
      <c r="C27" s="35" t="s">
        <v>34</v>
      </c>
      <c r="D27" s="36" t="s">
        <v>22</v>
      </c>
      <c r="E27" s="36" t="s">
        <v>23</v>
      </c>
      <c r="F27" s="36"/>
      <c r="G27" s="36">
        <v>100</v>
      </c>
      <c r="H27" s="41"/>
    </row>
    <row r="28" spans="1:16" ht="17.399999999999999" customHeight="1" x14ac:dyDescent="0.3">
      <c r="A28" s="100" t="s">
        <v>76</v>
      </c>
      <c r="B28" s="103" t="s">
        <v>28</v>
      </c>
      <c r="C28" s="121" t="str">
        <f>'Додаток 1'!B21</f>
        <v>Придбання частотного перетворювача потужністю 220 кВт для установки на КНС № 1</v>
      </c>
      <c r="D28" s="122"/>
      <c r="E28" s="122"/>
      <c r="F28" s="122"/>
      <c r="G28" s="122"/>
      <c r="H28" s="123"/>
    </row>
    <row r="29" spans="1:16" x14ac:dyDescent="0.3">
      <c r="A29" s="101"/>
      <c r="B29" s="104"/>
      <c r="C29" s="116" t="s">
        <v>17</v>
      </c>
      <c r="D29" s="117"/>
      <c r="E29" s="117"/>
      <c r="F29" s="117"/>
      <c r="G29" s="117"/>
      <c r="H29" s="118"/>
    </row>
    <row r="30" spans="1:16" ht="27.6" x14ac:dyDescent="0.3">
      <c r="A30" s="101"/>
      <c r="B30" s="104"/>
      <c r="C30" s="35" t="s">
        <v>123</v>
      </c>
      <c r="D30" s="36" t="s">
        <v>29</v>
      </c>
      <c r="E30" s="36" t="s">
        <v>54</v>
      </c>
      <c r="F30" s="37"/>
      <c r="G30" s="37">
        <f>'Додаток 1'!G21</f>
        <v>512.745</v>
      </c>
      <c r="H30" s="37"/>
    </row>
    <row r="31" spans="1:16" ht="15" customHeight="1" x14ac:dyDescent="0.3">
      <c r="A31" s="101"/>
      <c r="B31" s="104"/>
      <c r="C31" s="116" t="s">
        <v>18</v>
      </c>
      <c r="D31" s="117"/>
      <c r="E31" s="117"/>
      <c r="F31" s="117"/>
      <c r="G31" s="117"/>
      <c r="H31" s="118"/>
    </row>
    <row r="32" spans="1:16" ht="15.75" customHeight="1" x14ac:dyDescent="0.3">
      <c r="A32" s="101"/>
      <c r="B32" s="104"/>
      <c r="C32" s="35" t="s">
        <v>55</v>
      </c>
      <c r="D32" s="36" t="s">
        <v>90</v>
      </c>
      <c r="E32" s="36" t="s">
        <v>3</v>
      </c>
      <c r="F32" s="38"/>
      <c r="G32" s="38">
        <v>1</v>
      </c>
      <c r="H32" s="38"/>
    </row>
    <row r="33" spans="1:8" ht="15" customHeight="1" x14ac:dyDescent="0.3">
      <c r="A33" s="101"/>
      <c r="B33" s="104"/>
      <c r="C33" s="116" t="s">
        <v>19</v>
      </c>
      <c r="D33" s="117"/>
      <c r="E33" s="117"/>
      <c r="F33" s="117"/>
      <c r="G33" s="117"/>
      <c r="H33" s="118"/>
    </row>
    <row r="34" spans="1:8" ht="27.75" customHeight="1" x14ac:dyDescent="0.3">
      <c r="A34" s="101"/>
      <c r="B34" s="104"/>
      <c r="C34" s="35" t="s">
        <v>57</v>
      </c>
      <c r="D34" s="36" t="s">
        <v>20</v>
      </c>
      <c r="E34" s="36" t="s">
        <v>56</v>
      </c>
      <c r="F34" s="37"/>
      <c r="G34" s="37">
        <f>G30/G32</f>
        <v>512.745</v>
      </c>
      <c r="H34" s="37"/>
    </row>
    <row r="35" spans="1:8" ht="15" customHeight="1" x14ac:dyDescent="0.3">
      <c r="A35" s="101"/>
      <c r="B35" s="104"/>
      <c r="C35" s="116" t="s">
        <v>21</v>
      </c>
      <c r="D35" s="117"/>
      <c r="E35" s="117"/>
      <c r="F35" s="117"/>
      <c r="G35" s="117"/>
      <c r="H35" s="118"/>
    </row>
    <row r="36" spans="1:8" ht="45" customHeight="1" x14ac:dyDescent="0.3">
      <c r="A36" s="102"/>
      <c r="B36" s="105"/>
      <c r="C36" s="35" t="s">
        <v>34</v>
      </c>
      <c r="D36" s="36" t="s">
        <v>22</v>
      </c>
      <c r="E36" s="36" t="s">
        <v>23</v>
      </c>
      <c r="F36" s="36"/>
      <c r="G36" s="36">
        <v>100</v>
      </c>
      <c r="H36" s="36"/>
    </row>
    <row r="37" spans="1:8" ht="16.5" customHeight="1" x14ac:dyDescent="0.3">
      <c r="A37" s="119" t="s">
        <v>77</v>
      </c>
      <c r="B37" s="120" t="s">
        <v>28</v>
      </c>
      <c r="C37" s="98" t="str">
        <f>'Додаток 1'!B22</f>
        <v>Придбання частотного перетворювача потужністю 30 кВт для установки на ВНС</v>
      </c>
      <c r="D37" s="98"/>
      <c r="E37" s="98"/>
      <c r="F37" s="98"/>
      <c r="G37" s="98"/>
      <c r="H37" s="98"/>
    </row>
    <row r="38" spans="1:8" ht="15" customHeight="1" x14ac:dyDescent="0.3">
      <c r="A38" s="119"/>
      <c r="B38" s="120"/>
      <c r="C38" s="97" t="s">
        <v>17</v>
      </c>
      <c r="D38" s="97"/>
      <c r="E38" s="97"/>
      <c r="F38" s="97"/>
      <c r="G38" s="97"/>
      <c r="H38" s="97"/>
    </row>
    <row r="39" spans="1:8" ht="27.6" x14ac:dyDescent="0.3">
      <c r="A39" s="119"/>
      <c r="B39" s="120"/>
      <c r="C39" s="35" t="s">
        <v>123</v>
      </c>
      <c r="D39" s="36" t="s">
        <v>29</v>
      </c>
      <c r="E39" s="36" t="s">
        <v>54</v>
      </c>
      <c r="F39" s="37"/>
      <c r="G39" s="37">
        <f>'Додаток 1'!G22</f>
        <v>99.084999999999994</v>
      </c>
      <c r="H39" s="37"/>
    </row>
    <row r="40" spans="1:8" ht="15" customHeight="1" x14ac:dyDescent="0.3">
      <c r="A40" s="119"/>
      <c r="B40" s="120"/>
      <c r="C40" s="97" t="s">
        <v>18</v>
      </c>
      <c r="D40" s="97"/>
      <c r="E40" s="97"/>
      <c r="F40" s="97"/>
      <c r="G40" s="97"/>
      <c r="H40" s="97"/>
    </row>
    <row r="41" spans="1:8" ht="15.75" customHeight="1" x14ac:dyDescent="0.3">
      <c r="A41" s="119"/>
      <c r="B41" s="120"/>
      <c r="C41" s="35" t="s">
        <v>55</v>
      </c>
      <c r="D41" s="36" t="s">
        <v>90</v>
      </c>
      <c r="E41" s="36" t="s">
        <v>3</v>
      </c>
      <c r="F41" s="38"/>
      <c r="G41" s="38">
        <v>1</v>
      </c>
      <c r="H41" s="38"/>
    </row>
    <row r="42" spans="1:8" ht="15" customHeight="1" x14ac:dyDescent="0.3">
      <c r="A42" s="119"/>
      <c r="B42" s="120"/>
      <c r="C42" s="97" t="s">
        <v>19</v>
      </c>
      <c r="D42" s="97"/>
      <c r="E42" s="97"/>
      <c r="F42" s="97"/>
      <c r="G42" s="97"/>
      <c r="H42" s="97"/>
    </row>
    <row r="43" spans="1:8" ht="29.25" customHeight="1" x14ac:dyDescent="0.3">
      <c r="A43" s="119"/>
      <c r="B43" s="120"/>
      <c r="C43" s="35" t="s">
        <v>58</v>
      </c>
      <c r="D43" s="36" t="s">
        <v>20</v>
      </c>
      <c r="E43" s="36" t="s">
        <v>59</v>
      </c>
      <c r="F43" s="37"/>
      <c r="G43" s="37">
        <f>G39/G41</f>
        <v>99.084999999999994</v>
      </c>
      <c r="H43" s="37"/>
    </row>
    <row r="44" spans="1:8" x14ac:dyDescent="0.3">
      <c r="A44" s="119"/>
      <c r="B44" s="120"/>
      <c r="C44" s="97" t="s">
        <v>21</v>
      </c>
      <c r="D44" s="97"/>
      <c r="E44" s="97"/>
      <c r="F44" s="97"/>
      <c r="G44" s="97"/>
      <c r="H44" s="97"/>
    </row>
    <row r="45" spans="1:8" ht="48" customHeight="1" x14ac:dyDescent="0.3">
      <c r="A45" s="119"/>
      <c r="B45" s="120"/>
      <c r="C45" s="35" t="s">
        <v>34</v>
      </c>
      <c r="D45" s="36" t="s">
        <v>22</v>
      </c>
      <c r="E45" s="36" t="s">
        <v>23</v>
      </c>
      <c r="F45" s="36"/>
      <c r="G45" s="36">
        <v>100</v>
      </c>
      <c r="H45" s="36"/>
    </row>
    <row r="46" spans="1:8" ht="15.75" customHeight="1" x14ac:dyDescent="0.3">
      <c r="A46" s="100" t="s">
        <v>78</v>
      </c>
      <c r="B46" s="103" t="s">
        <v>26</v>
      </c>
      <c r="C46" s="98" t="str">
        <f>'Додаток 1'!B23</f>
        <v>Придбання частотного перетворювача потужністю 45 кВт для установки на ВНС</v>
      </c>
      <c r="D46" s="98"/>
      <c r="E46" s="98"/>
      <c r="F46" s="98"/>
      <c r="G46" s="98"/>
      <c r="H46" s="98"/>
    </row>
    <row r="47" spans="1:8" ht="16.5" customHeight="1" x14ac:dyDescent="0.3">
      <c r="A47" s="101"/>
      <c r="B47" s="104"/>
      <c r="C47" s="97" t="s">
        <v>17</v>
      </c>
      <c r="D47" s="97"/>
      <c r="E47" s="97"/>
      <c r="F47" s="97"/>
      <c r="G47" s="97"/>
      <c r="H47" s="97"/>
    </row>
    <row r="48" spans="1:8" ht="31.5" customHeight="1" x14ac:dyDescent="0.3">
      <c r="A48" s="101"/>
      <c r="B48" s="104"/>
      <c r="C48" s="35" t="s">
        <v>123</v>
      </c>
      <c r="D48" s="36" t="s">
        <v>29</v>
      </c>
      <c r="E48" s="36" t="s">
        <v>54</v>
      </c>
      <c r="F48" s="37"/>
      <c r="G48" s="37"/>
      <c r="H48" s="37">
        <f>'Додаток 1'!H23</f>
        <v>308.47199999999998</v>
      </c>
    </row>
    <row r="49" spans="1:8" ht="15" customHeight="1" x14ac:dyDescent="0.3">
      <c r="A49" s="101"/>
      <c r="B49" s="104"/>
      <c r="C49" s="97" t="s">
        <v>18</v>
      </c>
      <c r="D49" s="97"/>
      <c r="E49" s="97"/>
      <c r="F49" s="97"/>
      <c r="G49" s="97"/>
      <c r="H49" s="97"/>
    </row>
    <row r="50" spans="1:8" ht="20.25" customHeight="1" x14ac:dyDescent="0.3">
      <c r="A50" s="101"/>
      <c r="B50" s="104"/>
      <c r="C50" s="35" t="s">
        <v>55</v>
      </c>
      <c r="D50" s="36" t="s">
        <v>90</v>
      </c>
      <c r="E50" s="36" t="s">
        <v>3</v>
      </c>
      <c r="F50" s="38"/>
      <c r="G50" s="38"/>
      <c r="H50" s="38">
        <v>2</v>
      </c>
    </row>
    <row r="51" spans="1:8" ht="15" customHeight="1" x14ac:dyDescent="0.3">
      <c r="A51" s="101"/>
      <c r="B51" s="104"/>
      <c r="C51" s="97" t="s">
        <v>19</v>
      </c>
      <c r="D51" s="97"/>
      <c r="E51" s="97"/>
      <c r="F51" s="97"/>
      <c r="G51" s="97"/>
      <c r="H51" s="97"/>
    </row>
    <row r="52" spans="1:8" ht="30.75" customHeight="1" x14ac:dyDescent="0.3">
      <c r="A52" s="101"/>
      <c r="B52" s="104"/>
      <c r="C52" s="35" t="s">
        <v>58</v>
      </c>
      <c r="D52" s="36" t="s">
        <v>20</v>
      </c>
      <c r="E52" s="36" t="s">
        <v>60</v>
      </c>
      <c r="F52" s="37"/>
      <c r="G52" s="37"/>
      <c r="H52" s="37">
        <f>H48/H50</f>
        <v>154.23599999999999</v>
      </c>
    </row>
    <row r="53" spans="1:8" x14ac:dyDescent="0.3">
      <c r="A53" s="101"/>
      <c r="B53" s="104"/>
      <c r="C53" s="97" t="s">
        <v>21</v>
      </c>
      <c r="D53" s="97"/>
      <c r="E53" s="97"/>
      <c r="F53" s="97"/>
      <c r="G53" s="97"/>
      <c r="H53" s="97"/>
    </row>
    <row r="54" spans="1:8" ht="49.5" customHeight="1" x14ac:dyDescent="0.3">
      <c r="A54" s="102"/>
      <c r="B54" s="105"/>
      <c r="C54" s="35" t="s">
        <v>34</v>
      </c>
      <c r="D54" s="36" t="s">
        <v>22</v>
      </c>
      <c r="E54" s="36" t="s">
        <v>23</v>
      </c>
      <c r="F54" s="36"/>
      <c r="G54" s="36"/>
      <c r="H54" s="36">
        <v>100</v>
      </c>
    </row>
    <row r="55" spans="1:8" ht="17.25" customHeight="1" x14ac:dyDescent="0.3">
      <c r="A55" s="100" t="s">
        <v>100</v>
      </c>
      <c r="B55" s="103" t="s">
        <v>26</v>
      </c>
      <c r="C55" s="98" t="str">
        <f>'Додаток 1'!B24</f>
        <v>Придбання пристрою плавного пуску потужністю 30 кВт (62А) для установки на ВНС</v>
      </c>
      <c r="D55" s="98"/>
      <c r="E55" s="98"/>
      <c r="F55" s="98"/>
      <c r="G55" s="98"/>
      <c r="H55" s="98"/>
    </row>
    <row r="56" spans="1:8" ht="17.25" customHeight="1" x14ac:dyDescent="0.3">
      <c r="A56" s="101"/>
      <c r="B56" s="104"/>
      <c r="C56" s="97" t="s">
        <v>17</v>
      </c>
      <c r="D56" s="97"/>
      <c r="E56" s="97"/>
      <c r="F56" s="97"/>
      <c r="G56" s="97"/>
      <c r="H56" s="97"/>
    </row>
    <row r="57" spans="1:8" ht="27.75" customHeight="1" x14ac:dyDescent="0.3">
      <c r="A57" s="101"/>
      <c r="B57" s="104"/>
      <c r="C57" s="35" t="s">
        <v>122</v>
      </c>
      <c r="D57" s="36" t="s">
        <v>29</v>
      </c>
      <c r="E57" s="36" t="s">
        <v>54</v>
      </c>
      <c r="F57" s="37"/>
      <c r="G57" s="37">
        <f>'Додаток 1'!G24</f>
        <v>48.534999999999997</v>
      </c>
      <c r="H57" s="39"/>
    </row>
    <row r="58" spans="1:8" ht="13.5" customHeight="1" x14ac:dyDescent="0.3">
      <c r="A58" s="101"/>
      <c r="B58" s="104"/>
      <c r="C58" s="97" t="s">
        <v>18</v>
      </c>
      <c r="D58" s="97"/>
      <c r="E58" s="97"/>
      <c r="F58" s="97"/>
      <c r="G58" s="97"/>
      <c r="H58" s="97"/>
    </row>
    <row r="59" spans="1:8" ht="17.25" customHeight="1" x14ac:dyDescent="0.3">
      <c r="A59" s="101"/>
      <c r="B59" s="104"/>
      <c r="C59" s="35" t="s">
        <v>98</v>
      </c>
      <c r="D59" s="36" t="s">
        <v>90</v>
      </c>
      <c r="E59" s="36" t="s">
        <v>3</v>
      </c>
      <c r="F59" s="38"/>
      <c r="G59" s="38">
        <v>1</v>
      </c>
      <c r="H59" s="39"/>
    </row>
    <row r="60" spans="1:8" ht="14.25" customHeight="1" x14ac:dyDescent="0.3">
      <c r="A60" s="101"/>
      <c r="B60" s="104"/>
      <c r="C60" s="97" t="s">
        <v>19</v>
      </c>
      <c r="D60" s="97"/>
      <c r="E60" s="97"/>
      <c r="F60" s="97"/>
      <c r="G60" s="97"/>
      <c r="H60" s="97"/>
    </row>
    <row r="61" spans="1:8" ht="19.5" customHeight="1" x14ac:dyDescent="0.3">
      <c r="A61" s="101"/>
      <c r="B61" s="104"/>
      <c r="C61" s="35" t="s">
        <v>99</v>
      </c>
      <c r="D61" s="36" t="s">
        <v>20</v>
      </c>
      <c r="E61" s="36" t="s">
        <v>60</v>
      </c>
      <c r="F61" s="37"/>
      <c r="G61" s="37">
        <f>G57/G59</f>
        <v>48.534999999999997</v>
      </c>
      <c r="H61" s="40"/>
    </row>
    <row r="62" spans="1:8" ht="15" customHeight="1" x14ac:dyDescent="0.3">
      <c r="A62" s="101"/>
      <c r="B62" s="104"/>
      <c r="C62" s="97" t="s">
        <v>21</v>
      </c>
      <c r="D62" s="97"/>
      <c r="E62" s="97"/>
      <c r="F62" s="97"/>
      <c r="G62" s="97"/>
      <c r="H62" s="97"/>
    </row>
    <row r="63" spans="1:8" ht="44.25" customHeight="1" x14ac:dyDescent="0.3">
      <c r="A63" s="102"/>
      <c r="B63" s="105"/>
      <c r="C63" s="35" t="s">
        <v>34</v>
      </c>
      <c r="D63" s="36" t="s">
        <v>22</v>
      </c>
      <c r="E63" s="36" t="s">
        <v>23</v>
      </c>
      <c r="F63" s="36"/>
      <c r="G63" s="36">
        <v>100</v>
      </c>
      <c r="H63" s="41"/>
    </row>
    <row r="64" spans="1:8" ht="18.75" customHeight="1" x14ac:dyDescent="0.3">
      <c r="A64" s="100" t="s">
        <v>102</v>
      </c>
      <c r="B64" s="103" t="s">
        <v>26</v>
      </c>
      <c r="C64" s="98" t="str">
        <f>'Додаток 1'!B25</f>
        <v>Придбання пристрою плавного пуску потужністю 45 кВт (88А) для установки на ВНС</v>
      </c>
      <c r="D64" s="98"/>
      <c r="E64" s="98"/>
      <c r="F64" s="98"/>
      <c r="G64" s="98"/>
      <c r="H64" s="98"/>
    </row>
    <row r="65" spans="1:8" ht="14.25" customHeight="1" x14ac:dyDescent="0.3">
      <c r="A65" s="101"/>
      <c r="B65" s="104"/>
      <c r="C65" s="97" t="s">
        <v>17</v>
      </c>
      <c r="D65" s="97"/>
      <c r="E65" s="97"/>
      <c r="F65" s="97"/>
      <c r="G65" s="97"/>
      <c r="H65" s="97"/>
    </row>
    <row r="66" spans="1:8" ht="32.25" customHeight="1" x14ac:dyDescent="0.3">
      <c r="A66" s="101"/>
      <c r="B66" s="104"/>
      <c r="C66" s="35" t="s">
        <v>122</v>
      </c>
      <c r="D66" s="36" t="s">
        <v>29</v>
      </c>
      <c r="E66" s="36" t="s">
        <v>54</v>
      </c>
      <c r="F66" s="37"/>
      <c r="G66" s="37"/>
      <c r="H66" s="37">
        <f>'Додаток 1'!H25</f>
        <v>104.52</v>
      </c>
    </row>
    <row r="67" spans="1:8" ht="15.75" customHeight="1" x14ac:dyDescent="0.3">
      <c r="A67" s="101"/>
      <c r="B67" s="104"/>
      <c r="C67" s="97" t="s">
        <v>18</v>
      </c>
      <c r="D67" s="97"/>
      <c r="E67" s="97"/>
      <c r="F67" s="97"/>
      <c r="G67" s="97"/>
      <c r="H67" s="97"/>
    </row>
    <row r="68" spans="1:8" ht="15.75" customHeight="1" x14ac:dyDescent="0.3">
      <c r="A68" s="101"/>
      <c r="B68" s="104"/>
      <c r="C68" s="35" t="s">
        <v>98</v>
      </c>
      <c r="D68" s="36" t="s">
        <v>90</v>
      </c>
      <c r="E68" s="36" t="s">
        <v>3</v>
      </c>
      <c r="F68" s="38"/>
      <c r="G68" s="38"/>
      <c r="H68" s="39">
        <v>2</v>
      </c>
    </row>
    <row r="69" spans="1:8" ht="15.75" customHeight="1" x14ac:dyDescent="0.3">
      <c r="A69" s="101"/>
      <c r="B69" s="104"/>
      <c r="C69" s="97" t="s">
        <v>19</v>
      </c>
      <c r="D69" s="97"/>
      <c r="E69" s="97"/>
      <c r="F69" s="97"/>
      <c r="G69" s="97"/>
      <c r="H69" s="97"/>
    </row>
    <row r="70" spans="1:8" ht="18.75" customHeight="1" x14ac:dyDescent="0.3">
      <c r="A70" s="101"/>
      <c r="B70" s="104"/>
      <c r="C70" s="35" t="s">
        <v>99</v>
      </c>
      <c r="D70" s="36" t="s">
        <v>20</v>
      </c>
      <c r="E70" s="36" t="s">
        <v>60</v>
      </c>
      <c r="F70" s="37"/>
      <c r="G70" s="37"/>
      <c r="H70" s="37">
        <f>H66/H68</f>
        <v>52.26</v>
      </c>
    </row>
    <row r="71" spans="1:8" ht="18.75" customHeight="1" x14ac:dyDescent="0.3">
      <c r="A71" s="101"/>
      <c r="B71" s="104"/>
      <c r="C71" s="97" t="s">
        <v>21</v>
      </c>
      <c r="D71" s="97"/>
      <c r="E71" s="97"/>
      <c r="F71" s="97"/>
      <c r="G71" s="97"/>
      <c r="H71" s="97"/>
    </row>
    <row r="72" spans="1:8" ht="42" customHeight="1" x14ac:dyDescent="0.3">
      <c r="A72" s="102"/>
      <c r="B72" s="105"/>
      <c r="C72" s="35" t="s">
        <v>34</v>
      </c>
      <c r="D72" s="36" t="s">
        <v>22</v>
      </c>
      <c r="E72" s="36" t="s">
        <v>23</v>
      </c>
      <c r="F72" s="36"/>
      <c r="G72" s="36"/>
      <c r="H72" s="41">
        <v>100</v>
      </c>
    </row>
    <row r="73" spans="1:8" ht="18" customHeight="1" x14ac:dyDescent="0.3">
      <c r="A73" s="99" t="s">
        <v>68</v>
      </c>
      <c r="B73" s="99"/>
      <c r="C73" s="99"/>
      <c r="D73" s="99"/>
      <c r="E73" s="99"/>
      <c r="F73" s="99"/>
      <c r="G73" s="99"/>
      <c r="H73" s="99"/>
    </row>
    <row r="74" spans="1:8" ht="17.25" customHeight="1" x14ac:dyDescent="0.3">
      <c r="A74" s="106" t="s">
        <v>14</v>
      </c>
      <c r="B74" s="107"/>
      <c r="C74" s="107"/>
      <c r="D74" s="107"/>
      <c r="E74" s="108"/>
      <c r="F74" s="55">
        <v>2025</v>
      </c>
      <c r="G74" s="55">
        <v>2026</v>
      </c>
      <c r="H74" s="55">
        <v>2027</v>
      </c>
    </row>
    <row r="75" spans="1:8" ht="18" customHeight="1" x14ac:dyDescent="0.3">
      <c r="A75" s="109"/>
      <c r="B75" s="110"/>
      <c r="C75" s="110"/>
      <c r="D75" s="110"/>
      <c r="E75" s="111"/>
      <c r="F75" s="49">
        <f>F78</f>
        <v>555</v>
      </c>
      <c r="G75" s="49">
        <f>G78</f>
        <v>1389.7329999999999</v>
      </c>
      <c r="H75" s="49">
        <f t="shared" ref="H75" si="1">H78</f>
        <v>1146.7170000000001</v>
      </c>
    </row>
    <row r="76" spans="1:8" ht="17.25" customHeight="1" x14ac:dyDescent="0.3">
      <c r="A76" s="119" t="s">
        <v>27</v>
      </c>
      <c r="B76" s="120" t="s">
        <v>30</v>
      </c>
      <c r="C76" s="98" t="str">
        <f>'Додаток 1'!B29</f>
        <v>Придбання світлодіодних світильників для мереж зовнішнього освітлення</v>
      </c>
      <c r="D76" s="98"/>
      <c r="E76" s="98"/>
      <c r="F76" s="98"/>
      <c r="G76" s="98"/>
      <c r="H76" s="98"/>
    </row>
    <row r="77" spans="1:8" x14ac:dyDescent="0.3">
      <c r="A77" s="119"/>
      <c r="B77" s="120"/>
      <c r="C77" s="97" t="s">
        <v>17</v>
      </c>
      <c r="D77" s="97"/>
      <c r="E77" s="97"/>
      <c r="F77" s="97"/>
      <c r="G77" s="97"/>
      <c r="H77" s="97"/>
    </row>
    <row r="78" spans="1:8" ht="32.25" customHeight="1" x14ac:dyDescent="0.3">
      <c r="A78" s="119"/>
      <c r="B78" s="120"/>
      <c r="C78" s="35" t="s">
        <v>121</v>
      </c>
      <c r="D78" s="36" t="s">
        <v>29</v>
      </c>
      <c r="E78" s="36" t="s">
        <v>15</v>
      </c>
      <c r="F78" s="37">
        <f>'Додаток 1'!F29</f>
        <v>555</v>
      </c>
      <c r="G78" s="37">
        <f>'Додаток 1'!G29</f>
        <v>1389.7329999999999</v>
      </c>
      <c r="H78" s="37">
        <f>'Додаток 1'!H29</f>
        <v>1146.7170000000001</v>
      </c>
    </row>
    <row r="79" spans="1:8" ht="15" customHeight="1" x14ac:dyDescent="0.3">
      <c r="A79" s="119"/>
      <c r="B79" s="120"/>
      <c r="C79" s="97" t="s">
        <v>18</v>
      </c>
      <c r="D79" s="97"/>
      <c r="E79" s="97"/>
      <c r="F79" s="97"/>
      <c r="G79" s="97"/>
      <c r="H79" s="97"/>
    </row>
    <row r="80" spans="1:8" ht="30" customHeight="1" x14ac:dyDescent="0.3">
      <c r="A80" s="119"/>
      <c r="B80" s="120"/>
      <c r="C80" s="35" t="s">
        <v>31</v>
      </c>
      <c r="D80" s="36" t="s">
        <v>66</v>
      </c>
      <c r="E80" s="36" t="s">
        <v>3</v>
      </c>
      <c r="F80" s="38">
        <v>100</v>
      </c>
      <c r="G80" s="38">
        <v>160</v>
      </c>
      <c r="H80" s="38">
        <v>130</v>
      </c>
    </row>
    <row r="81" spans="1:8" ht="15" customHeight="1" x14ac:dyDescent="0.3">
      <c r="A81" s="119"/>
      <c r="B81" s="120"/>
      <c r="C81" s="97" t="s">
        <v>19</v>
      </c>
      <c r="D81" s="97"/>
      <c r="E81" s="97"/>
      <c r="F81" s="97"/>
      <c r="G81" s="97"/>
      <c r="H81" s="97"/>
    </row>
    <row r="82" spans="1:8" ht="33" customHeight="1" x14ac:dyDescent="0.3">
      <c r="A82" s="119"/>
      <c r="B82" s="120"/>
      <c r="C82" s="35" t="s">
        <v>32</v>
      </c>
      <c r="D82" s="36" t="s">
        <v>20</v>
      </c>
      <c r="E82" s="36" t="s">
        <v>60</v>
      </c>
      <c r="F82" s="37">
        <f>F78/F80</f>
        <v>5.55</v>
      </c>
      <c r="G82" s="37">
        <f>G78/G80</f>
        <v>8.6858312499999997</v>
      </c>
      <c r="H82" s="37">
        <f>H78/H80</f>
        <v>8.8209</v>
      </c>
    </row>
    <row r="83" spans="1:8" ht="14.25" customHeight="1" x14ac:dyDescent="0.3">
      <c r="A83" s="119"/>
      <c r="B83" s="120"/>
      <c r="C83" s="97" t="s">
        <v>21</v>
      </c>
      <c r="D83" s="97"/>
      <c r="E83" s="97"/>
      <c r="F83" s="97"/>
      <c r="G83" s="97"/>
      <c r="H83" s="97"/>
    </row>
    <row r="84" spans="1:8" ht="46.5" customHeight="1" x14ac:dyDescent="0.3">
      <c r="A84" s="119"/>
      <c r="B84" s="120"/>
      <c r="C84" s="35" t="s">
        <v>35</v>
      </c>
      <c r="D84" s="36" t="s">
        <v>22</v>
      </c>
      <c r="E84" s="36" t="s">
        <v>23</v>
      </c>
      <c r="F84" s="36">
        <v>100</v>
      </c>
      <c r="G84" s="36">
        <v>100</v>
      </c>
      <c r="H84" s="36">
        <v>100</v>
      </c>
    </row>
    <row r="85" spans="1:8" ht="16.95" customHeight="1" x14ac:dyDescent="0.3">
      <c r="A85" s="99" t="s">
        <v>74</v>
      </c>
      <c r="B85" s="99"/>
      <c r="C85" s="99"/>
      <c r="D85" s="99"/>
      <c r="E85" s="99"/>
      <c r="F85" s="99"/>
      <c r="G85" s="99"/>
      <c r="H85" s="99"/>
    </row>
    <row r="86" spans="1:8" ht="16.95" customHeight="1" x14ac:dyDescent="0.3">
      <c r="A86" s="106" t="s">
        <v>14</v>
      </c>
      <c r="B86" s="107"/>
      <c r="C86" s="107"/>
      <c r="D86" s="107"/>
      <c r="E86" s="108"/>
      <c r="F86" s="55">
        <v>2025</v>
      </c>
      <c r="G86" s="55">
        <v>2026</v>
      </c>
      <c r="H86" s="55">
        <v>2027</v>
      </c>
    </row>
    <row r="87" spans="1:8" ht="16.95" customHeight="1" x14ac:dyDescent="0.3">
      <c r="A87" s="109"/>
      <c r="B87" s="110"/>
      <c r="C87" s="110"/>
      <c r="D87" s="110"/>
      <c r="E87" s="111"/>
      <c r="F87" s="49">
        <f>F90+F103+F112+F121</f>
        <v>169.339</v>
      </c>
      <c r="G87" s="49">
        <f t="shared" ref="G87:H87" si="2">G90+G103+G112+G121</f>
        <v>249.732</v>
      </c>
      <c r="H87" s="49">
        <f t="shared" si="2"/>
        <v>33220.857000000004</v>
      </c>
    </row>
    <row r="88" spans="1:8" ht="35.25" customHeight="1" x14ac:dyDescent="0.3">
      <c r="A88" s="119" t="s">
        <v>33</v>
      </c>
      <c r="B88" s="120" t="s">
        <v>75</v>
      </c>
      <c r="C88" s="128" t="s">
        <v>104</v>
      </c>
      <c r="D88" s="128"/>
      <c r="E88" s="128"/>
      <c r="F88" s="128"/>
      <c r="G88" s="128"/>
      <c r="H88" s="128"/>
    </row>
    <row r="89" spans="1:8" x14ac:dyDescent="0.3">
      <c r="A89" s="119"/>
      <c r="B89" s="120"/>
      <c r="C89" s="97" t="s">
        <v>17</v>
      </c>
      <c r="D89" s="97"/>
      <c r="E89" s="97"/>
      <c r="F89" s="97"/>
      <c r="G89" s="97"/>
      <c r="H89" s="97"/>
    </row>
    <row r="90" spans="1:8" ht="18" customHeight="1" x14ac:dyDescent="0.3">
      <c r="A90" s="119"/>
      <c r="B90" s="120"/>
      <c r="C90" s="77" t="s">
        <v>116</v>
      </c>
      <c r="D90" s="36" t="s">
        <v>85</v>
      </c>
      <c r="E90" s="36" t="s">
        <v>54</v>
      </c>
      <c r="F90" s="36">
        <f>'Додаток 1'!F33</f>
        <v>169.339</v>
      </c>
      <c r="G90" s="36"/>
      <c r="H90" s="36">
        <f>'Додаток 1'!H33</f>
        <v>4420.857</v>
      </c>
    </row>
    <row r="91" spans="1:8" ht="15" customHeight="1" x14ac:dyDescent="0.3">
      <c r="A91" s="119"/>
      <c r="B91" s="120"/>
      <c r="C91" s="87" t="s">
        <v>93</v>
      </c>
      <c r="D91" s="88" t="s">
        <v>85</v>
      </c>
      <c r="E91" s="88" t="s">
        <v>54</v>
      </c>
      <c r="F91" s="89">
        <f>'Додаток 1'!F34</f>
        <v>169.339</v>
      </c>
      <c r="G91" s="89"/>
      <c r="H91" s="38"/>
    </row>
    <row r="92" spans="1:8" ht="18" customHeight="1" x14ac:dyDescent="0.3">
      <c r="A92" s="119"/>
      <c r="B92" s="120"/>
      <c r="C92" s="97" t="s">
        <v>18</v>
      </c>
      <c r="D92" s="97"/>
      <c r="E92" s="97"/>
      <c r="F92" s="97"/>
      <c r="G92" s="97"/>
      <c r="H92" s="97"/>
    </row>
    <row r="93" spans="1:8" ht="27" customHeight="1" x14ac:dyDescent="0.3">
      <c r="A93" s="119"/>
      <c r="B93" s="120"/>
      <c r="C93" s="77" t="s">
        <v>95</v>
      </c>
      <c r="D93" s="36" t="s">
        <v>85</v>
      </c>
      <c r="E93" s="36" t="s">
        <v>3</v>
      </c>
      <c r="F93" s="84"/>
      <c r="G93" s="38"/>
      <c r="H93" s="38">
        <v>180</v>
      </c>
    </row>
    <row r="94" spans="1:8" ht="16.5" customHeight="1" x14ac:dyDescent="0.3">
      <c r="A94" s="119"/>
      <c r="B94" s="120"/>
      <c r="C94" s="35" t="s">
        <v>79</v>
      </c>
      <c r="D94" s="36" t="s">
        <v>85</v>
      </c>
      <c r="E94" s="36" t="s">
        <v>3</v>
      </c>
      <c r="F94" s="38">
        <v>1</v>
      </c>
      <c r="G94" s="38"/>
      <c r="H94" s="38"/>
    </row>
    <row r="95" spans="1:8" ht="16.5" customHeight="1" x14ac:dyDescent="0.3">
      <c r="A95" s="119"/>
      <c r="B95" s="120"/>
      <c r="C95" s="97" t="s">
        <v>19</v>
      </c>
      <c r="D95" s="97"/>
      <c r="E95" s="97"/>
      <c r="F95" s="97"/>
      <c r="G95" s="97"/>
      <c r="H95" s="97"/>
    </row>
    <row r="96" spans="1:8" ht="27.75" customHeight="1" x14ac:dyDescent="0.3">
      <c r="A96" s="119"/>
      <c r="B96" s="120"/>
      <c r="C96" s="77" t="s">
        <v>96</v>
      </c>
      <c r="D96" s="36" t="s">
        <v>20</v>
      </c>
      <c r="E96" s="36" t="s">
        <v>81</v>
      </c>
      <c r="F96" s="84"/>
      <c r="G96" s="37"/>
      <c r="H96" s="37">
        <f>H90/H93</f>
        <v>24.560316666666665</v>
      </c>
    </row>
    <row r="97" spans="1:8" ht="19.5" customHeight="1" x14ac:dyDescent="0.3">
      <c r="A97" s="119"/>
      <c r="B97" s="120"/>
      <c r="C97" s="77" t="s">
        <v>80</v>
      </c>
      <c r="D97" s="36" t="s">
        <v>20</v>
      </c>
      <c r="E97" s="36" t="s">
        <v>81</v>
      </c>
      <c r="F97" s="37">
        <f>F91/F94</f>
        <v>169.339</v>
      </c>
      <c r="G97" s="37"/>
      <c r="H97" s="37"/>
    </row>
    <row r="98" spans="1:8" ht="18" customHeight="1" x14ac:dyDescent="0.3">
      <c r="A98" s="119"/>
      <c r="B98" s="120"/>
      <c r="C98" s="97" t="s">
        <v>21</v>
      </c>
      <c r="D98" s="97"/>
      <c r="E98" s="97"/>
      <c r="F98" s="97"/>
      <c r="G98" s="97"/>
      <c r="H98" s="97"/>
    </row>
    <row r="99" spans="1:8" ht="18" customHeight="1" x14ac:dyDescent="0.3">
      <c r="A99" s="119"/>
      <c r="B99" s="120"/>
      <c r="C99" s="35" t="s">
        <v>94</v>
      </c>
      <c r="D99" s="36" t="s">
        <v>22</v>
      </c>
      <c r="E99" s="36" t="s">
        <v>23</v>
      </c>
      <c r="F99" s="37"/>
      <c r="G99" s="38"/>
      <c r="H99" s="38">
        <v>100</v>
      </c>
    </row>
    <row r="100" spans="1:8" ht="18.75" customHeight="1" x14ac:dyDescent="0.3">
      <c r="A100" s="119"/>
      <c r="B100" s="120"/>
      <c r="C100" s="35" t="s">
        <v>82</v>
      </c>
      <c r="D100" s="36" t="s">
        <v>22</v>
      </c>
      <c r="E100" s="36" t="s">
        <v>23</v>
      </c>
      <c r="F100" s="38">
        <v>100</v>
      </c>
      <c r="G100" s="36"/>
      <c r="H100" s="36"/>
    </row>
    <row r="101" spans="1:8" ht="33.75" customHeight="1" x14ac:dyDescent="0.3">
      <c r="A101" s="119" t="s">
        <v>84</v>
      </c>
      <c r="B101" s="120" t="s">
        <v>118</v>
      </c>
      <c r="C101" s="128" t="str">
        <f>'Додаток 1'!B35</f>
        <v>Проєктні роботи: "Капітальний ремонт фасаду з утеплення стін та відмостки групи нежитлових приміщень № 1, за адресою: Одеська область, Одеський район, м. Південне, вул. Будівельників, 7/3"</v>
      </c>
      <c r="D101" s="128"/>
      <c r="E101" s="128"/>
      <c r="F101" s="128"/>
      <c r="G101" s="128"/>
      <c r="H101" s="128"/>
    </row>
    <row r="102" spans="1:8" ht="15" customHeight="1" x14ac:dyDescent="0.3">
      <c r="A102" s="119"/>
      <c r="B102" s="120"/>
      <c r="C102" s="97" t="s">
        <v>17</v>
      </c>
      <c r="D102" s="97"/>
      <c r="E102" s="97"/>
      <c r="F102" s="97"/>
      <c r="G102" s="97"/>
      <c r="H102" s="97"/>
    </row>
    <row r="103" spans="1:8" ht="32.25" customHeight="1" x14ac:dyDescent="0.3">
      <c r="A103" s="119"/>
      <c r="B103" s="120"/>
      <c r="C103" s="77" t="s">
        <v>115</v>
      </c>
      <c r="D103" s="36" t="s">
        <v>85</v>
      </c>
      <c r="E103" s="36" t="s">
        <v>15</v>
      </c>
      <c r="F103" s="37"/>
      <c r="G103" s="37">
        <f>'Додаток 1'!G35</f>
        <v>249.732</v>
      </c>
      <c r="H103" s="38"/>
    </row>
    <row r="104" spans="1:8" ht="18" customHeight="1" x14ac:dyDescent="0.3">
      <c r="A104" s="119"/>
      <c r="B104" s="120"/>
      <c r="C104" s="97" t="s">
        <v>18</v>
      </c>
      <c r="D104" s="97"/>
      <c r="E104" s="97"/>
      <c r="F104" s="97"/>
      <c r="G104" s="97"/>
      <c r="H104" s="97"/>
    </row>
    <row r="105" spans="1:8" ht="15" customHeight="1" x14ac:dyDescent="0.3">
      <c r="A105" s="119"/>
      <c r="B105" s="120"/>
      <c r="C105" s="83" t="s">
        <v>79</v>
      </c>
      <c r="D105" s="36" t="s">
        <v>85</v>
      </c>
      <c r="E105" s="36" t="s">
        <v>3</v>
      </c>
      <c r="F105" s="38"/>
      <c r="G105" s="38">
        <v>1</v>
      </c>
      <c r="H105" s="38"/>
    </row>
    <row r="106" spans="1:8" ht="15" customHeight="1" x14ac:dyDescent="0.3">
      <c r="A106" s="119"/>
      <c r="B106" s="120"/>
      <c r="C106" s="97" t="s">
        <v>19</v>
      </c>
      <c r="D106" s="97"/>
      <c r="E106" s="97"/>
      <c r="F106" s="97"/>
      <c r="G106" s="97"/>
      <c r="H106" s="97"/>
    </row>
    <row r="107" spans="1:8" ht="18" customHeight="1" x14ac:dyDescent="0.3">
      <c r="A107" s="119"/>
      <c r="B107" s="120"/>
      <c r="C107" s="77" t="s">
        <v>120</v>
      </c>
      <c r="D107" s="36" t="s">
        <v>20</v>
      </c>
      <c r="E107" s="36" t="s">
        <v>81</v>
      </c>
      <c r="F107" s="37"/>
      <c r="G107" s="37">
        <f>G103/G105</f>
        <v>249.732</v>
      </c>
      <c r="H107" s="37"/>
    </row>
    <row r="108" spans="1:8" ht="15" customHeight="1" x14ac:dyDescent="0.3">
      <c r="A108" s="119"/>
      <c r="B108" s="120"/>
      <c r="C108" s="97" t="s">
        <v>21</v>
      </c>
      <c r="D108" s="97"/>
      <c r="E108" s="97"/>
      <c r="F108" s="97"/>
      <c r="G108" s="97"/>
      <c r="H108" s="97"/>
    </row>
    <row r="109" spans="1:8" ht="19.5" customHeight="1" x14ac:dyDescent="0.3">
      <c r="A109" s="119"/>
      <c r="B109" s="120"/>
      <c r="C109" s="35" t="s">
        <v>82</v>
      </c>
      <c r="D109" s="36" t="s">
        <v>22</v>
      </c>
      <c r="E109" s="36" t="s">
        <v>23</v>
      </c>
      <c r="F109" s="78"/>
      <c r="G109" s="38">
        <v>100</v>
      </c>
      <c r="H109" s="36"/>
    </row>
    <row r="110" spans="1:8" ht="42.75" customHeight="1" x14ac:dyDescent="0.3">
      <c r="A110" s="119" t="s">
        <v>106</v>
      </c>
      <c r="B110" s="120" t="s">
        <v>107</v>
      </c>
      <c r="C110" s="128" t="str">
        <f>'Додаток 1'!B36</f>
        <v>Капітальний ремонт покрівлі з утепленням в  комунальному закладі дошкільної освіти (дитячий садок) № 5 «Сонечко»  Південнівської міської ради Одеського району Одеської області, за адресою:  вул. Шевченка Т.Г., б. 3, м. Південне, Одеський район, Одеська область</v>
      </c>
      <c r="D110" s="128"/>
      <c r="E110" s="128"/>
      <c r="F110" s="128"/>
      <c r="G110" s="128"/>
      <c r="H110" s="128"/>
    </row>
    <row r="111" spans="1:8" ht="17.25" customHeight="1" x14ac:dyDescent="0.3">
      <c r="A111" s="119"/>
      <c r="B111" s="120"/>
      <c r="C111" s="97" t="s">
        <v>17</v>
      </c>
      <c r="D111" s="97"/>
      <c r="E111" s="97"/>
      <c r="F111" s="97"/>
      <c r="G111" s="97"/>
      <c r="H111" s="97"/>
    </row>
    <row r="112" spans="1:8" ht="27" customHeight="1" x14ac:dyDescent="0.3">
      <c r="A112" s="119"/>
      <c r="B112" s="120"/>
      <c r="C112" s="77" t="s">
        <v>117</v>
      </c>
      <c r="D112" s="36" t="s">
        <v>29</v>
      </c>
      <c r="E112" s="36" t="s">
        <v>15</v>
      </c>
      <c r="F112" s="37"/>
      <c r="G112" s="37"/>
      <c r="H112" s="92">
        <f>'Додаток 1'!H36</f>
        <v>13800</v>
      </c>
    </row>
    <row r="113" spans="1:8" ht="19.5" customHeight="1" x14ac:dyDescent="0.3">
      <c r="A113" s="119"/>
      <c r="B113" s="120"/>
      <c r="C113" s="97" t="s">
        <v>18</v>
      </c>
      <c r="D113" s="97"/>
      <c r="E113" s="97"/>
      <c r="F113" s="97"/>
      <c r="G113" s="97"/>
      <c r="H113" s="97"/>
    </row>
    <row r="114" spans="1:8" ht="32.25" customHeight="1" x14ac:dyDescent="0.3">
      <c r="A114" s="119"/>
      <c r="B114" s="120"/>
      <c r="C114" s="83" t="s">
        <v>110</v>
      </c>
      <c r="D114" s="36" t="s">
        <v>29</v>
      </c>
      <c r="E114" s="36" t="s">
        <v>108</v>
      </c>
      <c r="F114" s="38"/>
      <c r="G114" s="38"/>
      <c r="H114" s="91">
        <v>1615.1</v>
      </c>
    </row>
    <row r="115" spans="1:8" ht="16.5" customHeight="1" x14ac:dyDescent="0.3">
      <c r="A115" s="119"/>
      <c r="B115" s="120"/>
      <c r="C115" s="97" t="s">
        <v>19</v>
      </c>
      <c r="D115" s="97"/>
      <c r="E115" s="97"/>
      <c r="F115" s="97"/>
      <c r="G115" s="97"/>
      <c r="H115" s="97"/>
    </row>
    <row r="116" spans="1:8" ht="20.25" customHeight="1" x14ac:dyDescent="0.3">
      <c r="A116" s="119"/>
      <c r="B116" s="120"/>
      <c r="C116" s="77" t="s">
        <v>119</v>
      </c>
      <c r="D116" s="36" t="s">
        <v>20</v>
      </c>
      <c r="E116" s="36" t="s">
        <v>109</v>
      </c>
      <c r="F116" s="37"/>
      <c r="G116" s="37"/>
      <c r="H116" s="37">
        <f>H112/H114</f>
        <v>8.5443625781685348</v>
      </c>
    </row>
    <row r="117" spans="1:8" ht="14.25" customHeight="1" x14ac:dyDescent="0.3">
      <c r="A117" s="119"/>
      <c r="B117" s="120"/>
      <c r="C117" s="97" t="s">
        <v>21</v>
      </c>
      <c r="D117" s="97"/>
      <c r="E117" s="97"/>
      <c r="F117" s="97"/>
      <c r="G117" s="97"/>
      <c r="H117" s="97"/>
    </row>
    <row r="118" spans="1:8" ht="16.5" customHeight="1" x14ac:dyDescent="0.3">
      <c r="A118" s="119"/>
      <c r="B118" s="120"/>
      <c r="C118" s="35" t="s">
        <v>124</v>
      </c>
      <c r="D118" s="36" t="s">
        <v>22</v>
      </c>
      <c r="E118" s="36" t="s">
        <v>23</v>
      </c>
      <c r="F118" s="78"/>
      <c r="G118" s="78"/>
      <c r="H118" s="38">
        <v>100</v>
      </c>
    </row>
    <row r="119" spans="1:8" ht="41.25" customHeight="1" x14ac:dyDescent="0.3">
      <c r="A119" s="119" t="s">
        <v>114</v>
      </c>
      <c r="B119" s="120" t="s">
        <v>107</v>
      </c>
      <c r="C119" s="128" t="str">
        <f>'Додаток 1'!B37</f>
        <v>Капітальний ремонт покрівлі з утепленням комунального закладу «Сичавська гімназія» Південнівської міської ради Одеського району Одеської  області, за  адресою: вул. Сузанського Сергія, 1Д, с. Сичавка, Одеський район, Одеська область</v>
      </c>
      <c r="D119" s="128"/>
      <c r="E119" s="128"/>
      <c r="F119" s="128"/>
      <c r="G119" s="128"/>
      <c r="H119" s="128"/>
    </row>
    <row r="120" spans="1:8" ht="19.5" customHeight="1" x14ac:dyDescent="0.3">
      <c r="A120" s="119"/>
      <c r="B120" s="120"/>
      <c r="C120" s="97" t="s">
        <v>17</v>
      </c>
      <c r="D120" s="97"/>
      <c r="E120" s="97"/>
      <c r="F120" s="97"/>
      <c r="G120" s="97"/>
      <c r="H120" s="97"/>
    </row>
    <row r="121" spans="1:8" ht="29.25" customHeight="1" x14ac:dyDescent="0.3">
      <c r="A121" s="119"/>
      <c r="B121" s="120"/>
      <c r="C121" s="77" t="s">
        <v>117</v>
      </c>
      <c r="D121" s="36" t="s">
        <v>29</v>
      </c>
      <c r="E121" s="36" t="s">
        <v>15</v>
      </c>
      <c r="F121" s="37"/>
      <c r="G121" s="37"/>
      <c r="H121" s="92">
        <f>'Додаток 1'!H37</f>
        <v>15000</v>
      </c>
    </row>
    <row r="122" spans="1:8" ht="19.5" customHeight="1" x14ac:dyDescent="0.3">
      <c r="A122" s="119"/>
      <c r="B122" s="120"/>
      <c r="C122" s="97" t="s">
        <v>18</v>
      </c>
      <c r="D122" s="97"/>
      <c r="E122" s="97"/>
      <c r="F122" s="97"/>
      <c r="G122" s="97"/>
      <c r="H122" s="97"/>
    </row>
    <row r="123" spans="1:8" ht="29.25" customHeight="1" x14ac:dyDescent="0.3">
      <c r="A123" s="119"/>
      <c r="B123" s="120"/>
      <c r="C123" s="83" t="s">
        <v>110</v>
      </c>
      <c r="D123" s="36" t="s">
        <v>29</v>
      </c>
      <c r="E123" s="36" t="s">
        <v>108</v>
      </c>
      <c r="F123" s="38"/>
      <c r="G123" s="38"/>
      <c r="H123" s="92">
        <v>704.26</v>
      </c>
    </row>
    <row r="124" spans="1:8" ht="15.75" customHeight="1" x14ac:dyDescent="0.3">
      <c r="A124" s="119"/>
      <c r="B124" s="120"/>
      <c r="C124" s="97" t="s">
        <v>19</v>
      </c>
      <c r="D124" s="97"/>
      <c r="E124" s="97"/>
      <c r="F124" s="97"/>
      <c r="G124" s="97"/>
      <c r="H124" s="97"/>
    </row>
    <row r="125" spans="1:8" ht="19.5" customHeight="1" x14ac:dyDescent="0.3">
      <c r="A125" s="119"/>
      <c r="B125" s="120"/>
      <c r="C125" s="77" t="s">
        <v>119</v>
      </c>
      <c r="D125" s="36" t="s">
        <v>20</v>
      </c>
      <c r="E125" s="36" t="s">
        <v>109</v>
      </c>
      <c r="F125" s="37"/>
      <c r="G125" s="37"/>
      <c r="H125" s="37">
        <f>H121/H123</f>
        <v>21.298952091557094</v>
      </c>
    </row>
    <row r="126" spans="1:8" ht="14.25" customHeight="1" x14ac:dyDescent="0.3">
      <c r="A126" s="119"/>
      <c r="B126" s="120"/>
      <c r="C126" s="97" t="s">
        <v>21</v>
      </c>
      <c r="D126" s="97"/>
      <c r="E126" s="97"/>
      <c r="F126" s="97"/>
      <c r="G126" s="97"/>
      <c r="H126" s="97"/>
    </row>
    <row r="127" spans="1:8" ht="19.5" customHeight="1" x14ac:dyDescent="0.3">
      <c r="A127" s="119"/>
      <c r="B127" s="120"/>
      <c r="C127" s="35" t="s">
        <v>124</v>
      </c>
      <c r="D127" s="36" t="s">
        <v>22</v>
      </c>
      <c r="E127" s="36" t="s">
        <v>23</v>
      </c>
      <c r="F127" s="78"/>
      <c r="G127" s="78"/>
      <c r="H127" s="38">
        <v>100</v>
      </c>
    </row>
    <row r="128" spans="1:8" ht="19.5" customHeight="1" x14ac:dyDescent="0.3">
      <c r="A128" s="80"/>
      <c r="B128" s="3"/>
      <c r="C128" s="81"/>
      <c r="D128" s="3"/>
      <c r="E128" s="3"/>
      <c r="F128" s="82"/>
      <c r="G128" s="82"/>
      <c r="H128" s="3"/>
    </row>
    <row r="129" spans="1:10" ht="19.5" customHeight="1" x14ac:dyDescent="0.3">
      <c r="A129" s="80"/>
      <c r="B129" s="3"/>
      <c r="C129" s="81"/>
      <c r="D129" s="3"/>
      <c r="E129" s="3"/>
      <c r="F129" s="82"/>
      <c r="G129" s="82"/>
      <c r="H129" s="3"/>
    </row>
    <row r="130" spans="1:10" ht="3.75" customHeight="1" x14ac:dyDescent="0.3">
      <c r="A130" s="129" t="s">
        <v>128</v>
      </c>
      <c r="B130" s="129"/>
      <c r="C130" s="129"/>
      <c r="D130" s="129"/>
      <c r="E130" s="129"/>
      <c r="F130" s="129"/>
      <c r="G130" s="129"/>
      <c r="H130" s="129"/>
      <c r="I130" s="96"/>
      <c r="J130" s="96"/>
    </row>
    <row r="131" spans="1:10" ht="12.75" hidden="1" customHeight="1" x14ac:dyDescent="0.3">
      <c r="A131" s="129"/>
      <c r="B131" s="129"/>
      <c r="C131" s="129"/>
      <c r="D131" s="129"/>
      <c r="E131" s="129"/>
      <c r="F131" s="129"/>
      <c r="G131" s="129"/>
      <c r="H131" s="129"/>
      <c r="I131" s="96"/>
      <c r="J131" s="96"/>
    </row>
    <row r="132" spans="1:10" ht="8.25" hidden="1" customHeight="1" x14ac:dyDescent="0.3">
      <c r="A132" s="129"/>
      <c r="B132" s="129"/>
      <c r="C132" s="129"/>
      <c r="D132" s="129"/>
      <c r="E132" s="129"/>
      <c r="F132" s="129"/>
      <c r="G132" s="129"/>
      <c r="H132" s="129"/>
      <c r="I132" s="96"/>
      <c r="J132" s="96"/>
    </row>
    <row r="133" spans="1:10" ht="28.2" customHeight="1" x14ac:dyDescent="0.3">
      <c r="A133" s="129"/>
      <c r="B133" s="129"/>
      <c r="C133" s="129"/>
      <c r="D133" s="129"/>
      <c r="E133" s="129"/>
      <c r="F133" s="129"/>
      <c r="G133" s="129"/>
      <c r="H133" s="129"/>
      <c r="I133" s="96"/>
      <c r="J133" s="96"/>
    </row>
  </sheetData>
  <mergeCells count="95">
    <mergeCell ref="C104:H104"/>
    <mergeCell ref="C106:H106"/>
    <mergeCell ref="C108:H108"/>
    <mergeCell ref="A130:H133"/>
    <mergeCell ref="A101:A109"/>
    <mergeCell ref="B101:B109"/>
    <mergeCell ref="A110:A118"/>
    <mergeCell ref="B110:B118"/>
    <mergeCell ref="C110:H110"/>
    <mergeCell ref="C111:H111"/>
    <mergeCell ref="C113:H113"/>
    <mergeCell ref="C115:H115"/>
    <mergeCell ref="C117:H117"/>
    <mergeCell ref="C101:H101"/>
    <mergeCell ref="C102:H102"/>
    <mergeCell ref="B88:B100"/>
    <mergeCell ref="A88:A100"/>
    <mergeCell ref="C88:H88"/>
    <mergeCell ref="A119:A127"/>
    <mergeCell ref="B119:B127"/>
    <mergeCell ref="C119:H119"/>
    <mergeCell ref="C120:H120"/>
    <mergeCell ref="C122:H122"/>
    <mergeCell ref="C124:H124"/>
    <mergeCell ref="C126:H126"/>
    <mergeCell ref="C89:H89"/>
    <mergeCell ref="C92:H92"/>
    <mergeCell ref="C95:H95"/>
    <mergeCell ref="C98:H98"/>
    <mergeCell ref="A85:H85"/>
    <mergeCell ref="A86:E87"/>
    <mergeCell ref="A2:H3"/>
    <mergeCell ref="C12:H12"/>
    <mergeCell ref="C14:H14"/>
    <mergeCell ref="B7:B15"/>
    <mergeCell ref="A7:A15"/>
    <mergeCell ref="C7:H7"/>
    <mergeCell ref="C8:H8"/>
    <mergeCell ref="C10:H10"/>
    <mergeCell ref="A5:H5"/>
    <mergeCell ref="A16:H16"/>
    <mergeCell ref="C19:H19"/>
    <mergeCell ref="C20:H20"/>
    <mergeCell ref="C65:H65"/>
    <mergeCell ref="C67:H67"/>
    <mergeCell ref="C69:H69"/>
    <mergeCell ref="B55:B63"/>
    <mergeCell ref="C55:H55"/>
    <mergeCell ref="C28:H28"/>
    <mergeCell ref="A76:A84"/>
    <mergeCell ref="B76:B84"/>
    <mergeCell ref="C77:H77"/>
    <mergeCell ref="C71:H71"/>
    <mergeCell ref="A46:A54"/>
    <mergeCell ref="B46:B54"/>
    <mergeCell ref="C53:H53"/>
    <mergeCell ref="A28:A36"/>
    <mergeCell ref="B28:B36"/>
    <mergeCell ref="C22:H22"/>
    <mergeCell ref="C24:H24"/>
    <mergeCell ref="C26:H26"/>
    <mergeCell ref="A19:A27"/>
    <mergeCell ref="B19:B27"/>
    <mergeCell ref="A74:E75"/>
    <mergeCell ref="G1:H1"/>
    <mergeCell ref="C79:H79"/>
    <mergeCell ref="C81:H81"/>
    <mergeCell ref="A6:D6"/>
    <mergeCell ref="A17:E18"/>
    <mergeCell ref="C31:H31"/>
    <mergeCell ref="C29:H29"/>
    <mergeCell ref="A37:A45"/>
    <mergeCell ref="B37:B45"/>
    <mergeCell ref="C47:H47"/>
    <mergeCell ref="C49:H49"/>
    <mergeCell ref="C51:H51"/>
    <mergeCell ref="C33:H33"/>
    <mergeCell ref="C35:H35"/>
    <mergeCell ref="A55:A63"/>
    <mergeCell ref="C83:H83"/>
    <mergeCell ref="C37:H37"/>
    <mergeCell ref="C38:H38"/>
    <mergeCell ref="C40:H40"/>
    <mergeCell ref="C42:H42"/>
    <mergeCell ref="C44:H44"/>
    <mergeCell ref="C46:H46"/>
    <mergeCell ref="A73:H73"/>
    <mergeCell ref="C76:H76"/>
    <mergeCell ref="C56:H56"/>
    <mergeCell ref="C58:H58"/>
    <mergeCell ref="C60:H60"/>
    <mergeCell ref="C62:H62"/>
    <mergeCell ref="A64:A72"/>
    <mergeCell ref="B64:B72"/>
    <mergeCell ref="C64:H64"/>
  </mergeCells>
  <phoneticPr fontId="11" type="noConversion"/>
  <pageMargins left="0.19685039370078741" right="0.19685039370078741" top="0.78740157480314965" bottom="0.35433070866141736" header="0.31496062992125984" footer="0.31496062992125984"/>
  <pageSetup paperSize="9" scale="99" fitToHeight="0" orientation="landscape" r:id="rId1"/>
  <rowBreaks count="5" manualBreakCount="5">
    <brk id="36" max="7" man="1"/>
    <brk id="60" max="7" man="1"/>
    <brk id="83" max="7" man="1"/>
    <brk id="108" max="7" man="1"/>
    <brk id="13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0"/>
  <sheetViews>
    <sheetView view="pageBreakPreview" topLeftCell="A31" zoomScale="99" zoomScaleNormal="100" zoomScaleSheetLayoutView="99" workbookViewId="0">
      <selection activeCell="A45" sqref="A45:XFD45"/>
    </sheetView>
  </sheetViews>
  <sheetFormatPr defaultRowHeight="14.4" x14ac:dyDescent="0.3"/>
  <cols>
    <col min="1" max="1" width="3.5546875" bestFit="1" customWidth="1"/>
    <col min="2" max="2" width="45" customWidth="1"/>
    <col min="3" max="3" width="7.6640625" customWidth="1"/>
    <col min="4" max="4" width="15.6640625" customWidth="1"/>
    <col min="5" max="5" width="10.5546875" customWidth="1"/>
    <col min="6" max="6" width="10" customWidth="1"/>
    <col min="7" max="7" width="10.5546875" customWidth="1"/>
    <col min="8" max="8" width="11.109375" customWidth="1"/>
    <col min="9" max="9" width="11.88671875" customWidth="1"/>
    <col min="10" max="10" width="15.88671875" customWidth="1"/>
    <col min="11" max="11" width="11.44140625" customWidth="1"/>
    <col min="12" max="12" width="10.6640625" bestFit="1" customWidth="1"/>
    <col min="13" max="15" width="9.5546875" bestFit="1" customWidth="1"/>
  </cols>
  <sheetData>
    <row r="1" spans="1:15" x14ac:dyDescent="0.3">
      <c r="A1" t="s">
        <v>36</v>
      </c>
      <c r="D1" s="155"/>
      <c r="E1" s="155"/>
      <c r="F1" s="142" t="s">
        <v>71</v>
      </c>
      <c r="G1" s="142"/>
      <c r="H1" s="142"/>
      <c r="I1" s="142"/>
      <c r="J1" s="142"/>
    </row>
    <row r="2" spans="1:15" hidden="1" x14ac:dyDescent="0.3">
      <c r="A2" s="5"/>
      <c r="B2" s="6"/>
      <c r="C2" s="5"/>
      <c r="D2" s="143"/>
      <c r="E2" s="143"/>
      <c r="F2" s="144" t="s">
        <v>1</v>
      </c>
      <c r="G2" s="144"/>
      <c r="H2" s="144"/>
      <c r="I2" s="144"/>
    </row>
    <row r="3" spans="1:15" hidden="1" x14ac:dyDescent="0.3">
      <c r="A3" s="5"/>
      <c r="B3" s="5"/>
      <c r="C3" s="5"/>
      <c r="D3" s="154"/>
      <c r="E3" s="154"/>
      <c r="F3" s="144" t="s">
        <v>4</v>
      </c>
      <c r="G3" s="144"/>
      <c r="H3" s="144"/>
      <c r="I3" s="144"/>
    </row>
    <row r="4" spans="1:15" hidden="1" x14ac:dyDescent="0.3">
      <c r="A4" s="5"/>
      <c r="B4" s="5"/>
      <c r="C4" s="5"/>
      <c r="D4" s="142"/>
      <c r="E4" s="142"/>
      <c r="F4" s="142"/>
      <c r="G4" s="142"/>
      <c r="H4" s="142"/>
      <c r="I4" s="142"/>
    </row>
    <row r="5" spans="1:15" hidden="1" x14ac:dyDescent="0.3">
      <c r="A5" s="5"/>
      <c r="B5" s="5"/>
      <c r="C5" s="5"/>
      <c r="D5" s="143"/>
      <c r="E5" s="143"/>
      <c r="F5" s="144" t="s">
        <v>2</v>
      </c>
      <c r="G5" s="144"/>
      <c r="H5" s="144"/>
      <c r="I5" s="144"/>
    </row>
    <row r="6" spans="1:15" ht="8.25" hidden="1" customHeight="1" x14ac:dyDescent="0.3">
      <c r="A6" s="5"/>
      <c r="B6" s="5"/>
      <c r="C6" s="5"/>
      <c r="D6" s="7"/>
      <c r="E6" s="7"/>
    </row>
    <row r="7" spans="1:15" ht="15.6" customHeight="1" x14ac:dyDescent="0.3">
      <c r="A7" s="145" t="s">
        <v>49</v>
      </c>
      <c r="B7" s="145"/>
      <c r="C7" s="145"/>
      <c r="D7" s="145"/>
      <c r="E7" s="145"/>
      <c r="F7" s="145"/>
      <c r="G7" s="145"/>
      <c r="H7" s="145"/>
      <c r="I7" s="145"/>
      <c r="J7" s="145"/>
    </row>
    <row r="8" spans="1:15" ht="4.2" customHeight="1" x14ac:dyDescent="0.3">
      <c r="A8" s="8"/>
      <c r="B8" s="8"/>
      <c r="C8" s="8"/>
      <c r="D8" s="8"/>
      <c r="E8" s="8"/>
    </row>
    <row r="9" spans="1:15" ht="28.95" customHeight="1" x14ac:dyDescent="0.3">
      <c r="A9" s="132" t="s">
        <v>10</v>
      </c>
      <c r="B9" s="132" t="s">
        <v>37</v>
      </c>
      <c r="C9" s="132" t="s">
        <v>38</v>
      </c>
      <c r="D9" s="132" t="s">
        <v>39</v>
      </c>
      <c r="E9" s="132" t="s">
        <v>8</v>
      </c>
      <c r="F9" s="148" t="s">
        <v>40</v>
      </c>
      <c r="G9" s="149"/>
      <c r="H9" s="149"/>
      <c r="I9" s="150"/>
      <c r="J9" s="151" t="s">
        <v>45</v>
      </c>
    </row>
    <row r="10" spans="1:15" ht="17.25" customHeight="1" x14ac:dyDescent="0.3">
      <c r="A10" s="133"/>
      <c r="B10" s="133"/>
      <c r="C10" s="133"/>
      <c r="D10" s="133"/>
      <c r="E10" s="133"/>
      <c r="F10" s="135" t="s">
        <v>44</v>
      </c>
      <c r="G10" s="136"/>
      <c r="H10" s="137"/>
      <c r="I10" s="146" t="s">
        <v>7</v>
      </c>
      <c r="J10" s="152"/>
    </row>
    <row r="11" spans="1:15" ht="24.6" customHeight="1" x14ac:dyDescent="0.3">
      <c r="A11" s="134"/>
      <c r="B11" s="134"/>
      <c r="C11" s="134"/>
      <c r="D11" s="134"/>
      <c r="E11" s="134"/>
      <c r="F11" s="16" t="s">
        <v>41</v>
      </c>
      <c r="G11" s="16" t="s">
        <v>42</v>
      </c>
      <c r="H11" s="16" t="s">
        <v>43</v>
      </c>
      <c r="I11" s="147"/>
      <c r="J11" s="153"/>
    </row>
    <row r="12" spans="1:15" ht="10.95" customHeight="1" x14ac:dyDescent="0.3">
      <c r="A12" s="17">
        <v>1</v>
      </c>
      <c r="B12" s="17">
        <v>2</v>
      </c>
      <c r="C12" s="17">
        <v>3</v>
      </c>
      <c r="D12" s="17">
        <v>4</v>
      </c>
      <c r="E12" s="17">
        <v>5</v>
      </c>
      <c r="F12" s="17">
        <v>6</v>
      </c>
      <c r="G12" s="17">
        <v>7</v>
      </c>
      <c r="H12" s="17">
        <v>8</v>
      </c>
      <c r="I12" s="17">
        <v>9</v>
      </c>
      <c r="J12" s="17">
        <v>10</v>
      </c>
    </row>
    <row r="13" spans="1:15" ht="15.6" customHeight="1" x14ac:dyDescent="0.3">
      <c r="A13" s="140"/>
      <c r="B13" s="138" t="s">
        <v>70</v>
      </c>
      <c r="C13" s="17"/>
      <c r="D13" s="17"/>
      <c r="E13" s="70" t="s">
        <v>7</v>
      </c>
      <c r="F13" s="71">
        <f>F14</f>
        <v>724.33899999999994</v>
      </c>
      <c r="G13" s="71">
        <f t="shared" ref="G13:H13" si="0">G14</f>
        <v>2659.8269999999998</v>
      </c>
      <c r="H13" s="71">
        <f t="shared" si="0"/>
        <v>34780.566000000006</v>
      </c>
      <c r="I13" s="71">
        <f>F13+G13+H13</f>
        <v>38164.732000000004</v>
      </c>
      <c r="J13" s="17"/>
    </row>
    <row r="14" spans="1:15" ht="22.95" customHeight="1" x14ac:dyDescent="0.3">
      <c r="A14" s="141"/>
      <c r="B14" s="139"/>
      <c r="C14" s="17"/>
      <c r="D14" s="17"/>
      <c r="E14" s="70" t="s">
        <v>69</v>
      </c>
      <c r="F14" s="71">
        <f>F27+F31+F39</f>
        <v>724.33899999999994</v>
      </c>
      <c r="G14" s="71">
        <f>G27+G31+G39</f>
        <v>2659.8269999999998</v>
      </c>
      <c r="H14" s="71">
        <f>H27+H31+H39</f>
        <v>34780.566000000006</v>
      </c>
      <c r="I14" s="71">
        <f>I27+I31+I39</f>
        <v>38164.732000000004</v>
      </c>
      <c r="J14" s="17"/>
    </row>
    <row r="15" spans="1:15" s="56" customFormat="1" ht="14.4" hidden="1" customHeight="1" x14ac:dyDescent="0.3">
      <c r="A15" s="130" t="s">
        <v>24</v>
      </c>
      <c r="B15" s="130"/>
      <c r="C15" s="130"/>
      <c r="D15" s="130"/>
      <c r="E15" s="130"/>
      <c r="F15" s="130"/>
      <c r="G15" s="130"/>
      <c r="H15" s="130"/>
      <c r="I15" s="130"/>
      <c r="J15" s="130"/>
    </row>
    <row r="16" spans="1:15" s="56" customFormat="1" ht="15.6" hidden="1" customHeight="1" x14ac:dyDescent="0.3">
      <c r="A16" s="43"/>
      <c r="B16" s="57"/>
      <c r="C16" s="43"/>
      <c r="D16" s="43"/>
      <c r="E16" s="43"/>
      <c r="F16" s="58"/>
      <c r="G16" s="58"/>
      <c r="H16" s="58"/>
      <c r="I16" s="59"/>
      <c r="J16" s="60"/>
      <c r="O16" s="61"/>
    </row>
    <row r="17" spans="1:14" s="56" customFormat="1" ht="20.399999999999999" hidden="1" customHeight="1" x14ac:dyDescent="0.3">
      <c r="A17" s="62"/>
      <c r="B17" s="63" t="s">
        <v>47</v>
      </c>
      <c r="C17" s="64"/>
      <c r="D17" s="64"/>
      <c r="E17" s="65"/>
      <c r="F17" s="66">
        <f>F18</f>
        <v>0</v>
      </c>
      <c r="G17" s="66">
        <f t="shared" ref="G17:I17" si="1">G18</f>
        <v>0</v>
      </c>
      <c r="H17" s="66">
        <f t="shared" si="1"/>
        <v>0</v>
      </c>
      <c r="I17" s="66">
        <f t="shared" si="1"/>
        <v>0</v>
      </c>
      <c r="J17" s="66">
        <f>SUM(J15:J16)</f>
        <v>0</v>
      </c>
    </row>
    <row r="18" spans="1:14" s="56" customFormat="1" ht="18" hidden="1" customHeight="1" x14ac:dyDescent="0.3">
      <c r="A18" s="67"/>
      <c r="B18" s="63" t="s">
        <v>9</v>
      </c>
      <c r="C18" s="68"/>
      <c r="D18" s="68"/>
      <c r="E18" s="69"/>
      <c r="F18" s="66">
        <f>F16</f>
        <v>0</v>
      </c>
      <c r="G18" s="66">
        <f t="shared" ref="G18:I18" si="2">G16</f>
        <v>0</v>
      </c>
      <c r="H18" s="66">
        <f t="shared" si="2"/>
        <v>0</v>
      </c>
      <c r="I18" s="66">
        <f t="shared" si="2"/>
        <v>0</v>
      </c>
      <c r="J18" s="66">
        <f>SUM(J16:J16)</f>
        <v>0</v>
      </c>
    </row>
    <row r="19" spans="1:14" ht="12.6" customHeight="1" x14ac:dyDescent="0.3">
      <c r="A19" s="131" t="s">
        <v>67</v>
      </c>
      <c r="B19" s="131"/>
      <c r="C19" s="131"/>
      <c r="D19" s="131"/>
      <c r="E19" s="131"/>
      <c r="F19" s="131"/>
      <c r="G19" s="131"/>
      <c r="H19" s="131"/>
      <c r="I19" s="131"/>
      <c r="J19" s="131"/>
      <c r="L19" s="10"/>
      <c r="N19" s="10"/>
    </row>
    <row r="20" spans="1:14" ht="45.75" customHeight="1" x14ac:dyDescent="0.3">
      <c r="A20" s="25">
        <v>1</v>
      </c>
      <c r="B20" s="42" t="s">
        <v>61</v>
      </c>
      <c r="C20" s="26">
        <v>2026</v>
      </c>
      <c r="D20" s="27" t="s">
        <v>87</v>
      </c>
      <c r="E20" s="26" t="s">
        <v>6</v>
      </c>
      <c r="F20" s="28"/>
      <c r="G20" s="28">
        <v>359.99700000000001</v>
      </c>
      <c r="H20" s="28"/>
      <c r="I20" s="28">
        <f>SUM(F20:H20)</f>
        <v>359.99700000000001</v>
      </c>
      <c r="J20" s="72" t="s">
        <v>72</v>
      </c>
      <c r="L20" s="10"/>
    </row>
    <row r="21" spans="1:14" ht="48" customHeight="1" x14ac:dyDescent="0.3">
      <c r="A21" s="30">
        <v>2</v>
      </c>
      <c r="B21" s="42" t="s">
        <v>62</v>
      </c>
      <c r="C21" s="26">
        <v>2026</v>
      </c>
      <c r="D21" s="27" t="s">
        <v>87</v>
      </c>
      <c r="E21" s="31" t="s">
        <v>6</v>
      </c>
      <c r="F21" s="32"/>
      <c r="G21" s="32">
        <v>512.745</v>
      </c>
      <c r="H21" s="33"/>
      <c r="I21" s="28">
        <f t="shared" ref="I21:I24" si="3">SUM(F21:H21)</f>
        <v>512.745</v>
      </c>
      <c r="J21" s="72" t="s">
        <v>72</v>
      </c>
    </row>
    <row r="22" spans="1:14" ht="48" customHeight="1" x14ac:dyDescent="0.3">
      <c r="A22" s="30">
        <v>3</v>
      </c>
      <c r="B22" s="42" t="s">
        <v>63</v>
      </c>
      <c r="C22" s="26">
        <v>2026</v>
      </c>
      <c r="D22" s="27" t="s">
        <v>87</v>
      </c>
      <c r="E22" s="31" t="s">
        <v>6</v>
      </c>
      <c r="F22" s="32"/>
      <c r="G22" s="32">
        <v>99.084999999999994</v>
      </c>
      <c r="H22" s="33"/>
      <c r="I22" s="28">
        <f t="shared" si="3"/>
        <v>99.084999999999994</v>
      </c>
      <c r="J22" s="72" t="s">
        <v>72</v>
      </c>
      <c r="K22" s="90" t="s">
        <v>103</v>
      </c>
    </row>
    <row r="23" spans="1:14" ht="48" customHeight="1" x14ac:dyDescent="0.3">
      <c r="A23" s="34">
        <v>4</v>
      </c>
      <c r="B23" s="42" t="s">
        <v>64</v>
      </c>
      <c r="C23" s="26">
        <v>2027</v>
      </c>
      <c r="D23" s="27" t="s">
        <v>87</v>
      </c>
      <c r="E23" s="31" t="s">
        <v>9</v>
      </c>
      <c r="F23" s="28"/>
      <c r="G23" s="28"/>
      <c r="H23" s="29">
        <v>308.47199999999998</v>
      </c>
      <c r="I23" s="28">
        <f t="shared" ref="I23" si="4">SUM(F23:H23)</f>
        <v>308.47199999999998</v>
      </c>
      <c r="J23" s="72" t="s">
        <v>72</v>
      </c>
      <c r="K23" s="90" t="s">
        <v>103</v>
      </c>
    </row>
    <row r="24" spans="1:14" ht="48" customHeight="1" x14ac:dyDescent="0.3">
      <c r="A24" s="34">
        <v>5</v>
      </c>
      <c r="B24" s="42" t="s">
        <v>97</v>
      </c>
      <c r="C24" s="26">
        <v>2026</v>
      </c>
      <c r="D24" s="27" t="s">
        <v>87</v>
      </c>
      <c r="E24" s="31" t="s">
        <v>9</v>
      </c>
      <c r="F24" s="28"/>
      <c r="G24" s="28">
        <v>48.534999999999997</v>
      </c>
      <c r="H24" s="29"/>
      <c r="I24" s="28">
        <f t="shared" si="3"/>
        <v>48.534999999999997</v>
      </c>
      <c r="J24" s="72" t="s">
        <v>72</v>
      </c>
      <c r="K24" s="90" t="s">
        <v>103</v>
      </c>
    </row>
    <row r="25" spans="1:14" ht="48" customHeight="1" x14ac:dyDescent="0.3">
      <c r="A25" s="34">
        <v>6</v>
      </c>
      <c r="B25" s="42" t="s">
        <v>101</v>
      </c>
      <c r="C25" s="26">
        <v>2027</v>
      </c>
      <c r="D25" s="27" t="s">
        <v>87</v>
      </c>
      <c r="E25" s="31" t="s">
        <v>9</v>
      </c>
      <c r="F25" s="28"/>
      <c r="G25" s="28"/>
      <c r="H25" s="29">
        <v>104.52</v>
      </c>
      <c r="I25" s="28">
        <f t="shared" ref="I25" si="5">SUM(F25:H25)</f>
        <v>104.52</v>
      </c>
      <c r="J25" s="72" t="s">
        <v>72</v>
      </c>
      <c r="K25" s="90" t="s">
        <v>103</v>
      </c>
    </row>
    <row r="26" spans="1:14" ht="15" customHeight="1" x14ac:dyDescent="0.3">
      <c r="A26" s="50"/>
      <c r="B26" s="51" t="s">
        <v>47</v>
      </c>
      <c r="C26" s="52"/>
      <c r="D26" s="52"/>
      <c r="E26" s="53"/>
      <c r="F26" s="54">
        <f>F27</f>
        <v>0</v>
      </c>
      <c r="G26" s="54">
        <f t="shared" ref="G26:H26" si="6">G27</f>
        <v>1020.362</v>
      </c>
      <c r="H26" s="54">
        <f t="shared" si="6"/>
        <v>412.99199999999996</v>
      </c>
      <c r="I26" s="54">
        <f>F26+G26+H26</f>
        <v>1433.3539999999998</v>
      </c>
      <c r="J26" s="73"/>
    </row>
    <row r="27" spans="1:14" ht="15" customHeight="1" x14ac:dyDescent="0.3">
      <c r="A27" s="50"/>
      <c r="B27" s="51" t="s">
        <v>9</v>
      </c>
      <c r="C27" s="52"/>
      <c r="D27" s="52"/>
      <c r="E27" s="53"/>
      <c r="F27" s="54">
        <f t="shared" ref="F27:G27" si="7">SUM(F20:F25)</f>
        <v>0</v>
      </c>
      <c r="G27" s="54">
        <f t="shared" si="7"/>
        <v>1020.362</v>
      </c>
      <c r="H27" s="54">
        <f>SUM(H20:H25)</f>
        <v>412.99199999999996</v>
      </c>
      <c r="I27" s="54">
        <f>SUM(I20:I25)</f>
        <v>1433.354</v>
      </c>
      <c r="J27" s="73"/>
    </row>
    <row r="28" spans="1:14" ht="14.4" customHeight="1" x14ac:dyDescent="0.3">
      <c r="A28" s="156" t="s">
        <v>68</v>
      </c>
      <c r="B28" s="157"/>
      <c r="C28" s="157"/>
      <c r="D28" s="157"/>
      <c r="E28" s="157"/>
      <c r="F28" s="157"/>
      <c r="G28" s="157"/>
      <c r="H28" s="157"/>
      <c r="I28" s="157"/>
      <c r="J28" s="158"/>
    </row>
    <row r="29" spans="1:14" ht="64.5" customHeight="1" x14ac:dyDescent="0.3">
      <c r="A29" s="44">
        <v>1</v>
      </c>
      <c r="B29" s="45" t="s">
        <v>0</v>
      </c>
      <c r="C29" s="44" t="s">
        <v>65</v>
      </c>
      <c r="D29" s="44" t="s">
        <v>88</v>
      </c>
      <c r="E29" s="44" t="s">
        <v>6</v>
      </c>
      <c r="F29" s="29">
        <f>721.5-166.5</f>
        <v>555</v>
      </c>
      <c r="G29" s="29">
        <v>1389.7329999999999</v>
      </c>
      <c r="H29" s="29">
        <v>1146.7170000000001</v>
      </c>
      <c r="I29" s="28">
        <f>SUM(F29:H29)</f>
        <v>3091.45</v>
      </c>
      <c r="J29" s="72" t="s">
        <v>73</v>
      </c>
      <c r="K29" s="90" t="s">
        <v>103</v>
      </c>
    </row>
    <row r="30" spans="1:14" ht="18" customHeight="1" x14ac:dyDescent="0.3">
      <c r="A30" s="50"/>
      <c r="B30" s="51" t="s">
        <v>47</v>
      </c>
      <c r="C30" s="52"/>
      <c r="D30" s="52"/>
      <c r="E30" s="53"/>
      <c r="F30" s="54">
        <f>F31</f>
        <v>555</v>
      </c>
      <c r="G30" s="54">
        <f t="shared" ref="G30:I30" si="8">G31</f>
        <v>1389.7329999999999</v>
      </c>
      <c r="H30" s="54">
        <f t="shared" si="8"/>
        <v>1146.7170000000001</v>
      </c>
      <c r="I30" s="54">
        <f t="shared" si="8"/>
        <v>3091.45</v>
      </c>
      <c r="J30" s="54"/>
    </row>
    <row r="31" spans="1:14" ht="18" customHeight="1" x14ac:dyDescent="0.3">
      <c r="A31" s="50"/>
      <c r="B31" s="51" t="s">
        <v>9</v>
      </c>
      <c r="C31" s="52"/>
      <c r="D31" s="52"/>
      <c r="E31" s="53"/>
      <c r="F31" s="54">
        <f>F29</f>
        <v>555</v>
      </c>
      <c r="G31" s="54">
        <f t="shared" ref="G31:I31" si="9">G29</f>
        <v>1389.7329999999999</v>
      </c>
      <c r="H31" s="54">
        <f t="shared" si="9"/>
        <v>1146.7170000000001</v>
      </c>
      <c r="I31" s="54">
        <f t="shared" si="9"/>
        <v>3091.45</v>
      </c>
      <c r="J31" s="54"/>
    </row>
    <row r="32" spans="1:14" ht="18" customHeight="1" x14ac:dyDescent="0.3">
      <c r="A32" s="159" t="s">
        <v>74</v>
      </c>
      <c r="B32" s="160"/>
      <c r="C32" s="160"/>
      <c r="D32" s="160"/>
      <c r="E32" s="160"/>
      <c r="F32" s="160"/>
      <c r="G32" s="160"/>
      <c r="H32" s="160"/>
      <c r="I32" s="160"/>
      <c r="J32" s="161"/>
    </row>
    <row r="33" spans="1:13" ht="92.25" customHeight="1" x14ac:dyDescent="0.3">
      <c r="A33" s="166">
        <v>1</v>
      </c>
      <c r="B33" s="45" t="s">
        <v>92</v>
      </c>
      <c r="C33" s="166" t="s">
        <v>65</v>
      </c>
      <c r="D33" s="166" t="s">
        <v>83</v>
      </c>
      <c r="E33" s="166" t="s">
        <v>6</v>
      </c>
      <c r="F33" s="29">
        <f>F34</f>
        <v>169.339</v>
      </c>
      <c r="G33" s="29"/>
      <c r="H33" s="29">
        <v>4420.857</v>
      </c>
      <c r="I33" s="28">
        <f t="shared" ref="I33:I37" si="10">SUM(F33:H33)</f>
        <v>4590.1959999999999</v>
      </c>
      <c r="J33" s="168" t="s">
        <v>72</v>
      </c>
      <c r="K33" s="94" t="s">
        <v>125</v>
      </c>
    </row>
    <row r="34" spans="1:13" ht="19.5" customHeight="1" x14ac:dyDescent="0.3">
      <c r="A34" s="167"/>
      <c r="B34" s="93" t="s">
        <v>91</v>
      </c>
      <c r="C34" s="167"/>
      <c r="D34" s="167"/>
      <c r="E34" s="167"/>
      <c r="F34" s="85">
        <v>169.339</v>
      </c>
      <c r="G34" s="85"/>
      <c r="H34" s="85"/>
      <c r="I34" s="86">
        <f t="shared" si="10"/>
        <v>169.339</v>
      </c>
      <c r="J34" s="169"/>
    </row>
    <row r="35" spans="1:13" ht="108" customHeight="1" x14ac:dyDescent="0.3">
      <c r="A35" s="79">
        <v>2</v>
      </c>
      <c r="B35" s="45" t="s">
        <v>89</v>
      </c>
      <c r="C35" s="44">
        <v>2026</v>
      </c>
      <c r="D35" s="44" t="s">
        <v>83</v>
      </c>
      <c r="E35" s="44" t="s">
        <v>6</v>
      </c>
      <c r="F35" s="29"/>
      <c r="G35" s="29">
        <v>249.732</v>
      </c>
      <c r="H35" s="29"/>
      <c r="I35" s="28">
        <f t="shared" si="10"/>
        <v>249.732</v>
      </c>
      <c r="J35" s="72" t="s">
        <v>86</v>
      </c>
    </row>
    <row r="36" spans="1:13" ht="99.75" customHeight="1" x14ac:dyDescent="0.3">
      <c r="A36" s="79">
        <v>3</v>
      </c>
      <c r="B36" s="45" t="s">
        <v>105</v>
      </c>
      <c r="C36" s="44">
        <v>2027</v>
      </c>
      <c r="D36" s="44" t="s">
        <v>83</v>
      </c>
      <c r="E36" s="44" t="s">
        <v>6</v>
      </c>
      <c r="F36" s="29"/>
      <c r="G36" s="29"/>
      <c r="H36" s="29">
        <v>13800</v>
      </c>
      <c r="I36" s="28">
        <f t="shared" si="10"/>
        <v>13800</v>
      </c>
      <c r="J36" s="72" t="s">
        <v>111</v>
      </c>
      <c r="K36" s="95" t="s">
        <v>103</v>
      </c>
    </row>
    <row r="37" spans="1:13" ht="98.25" customHeight="1" x14ac:dyDescent="0.3">
      <c r="A37" s="79">
        <v>4</v>
      </c>
      <c r="B37" s="45" t="s">
        <v>113</v>
      </c>
      <c r="C37" s="44">
        <v>2027</v>
      </c>
      <c r="D37" s="44" t="s">
        <v>83</v>
      </c>
      <c r="E37" s="44" t="s">
        <v>6</v>
      </c>
      <c r="F37" s="29"/>
      <c r="G37" s="29"/>
      <c r="H37" s="29">
        <v>15000</v>
      </c>
      <c r="I37" s="28">
        <f t="shared" si="10"/>
        <v>15000</v>
      </c>
      <c r="J37" s="72" t="s">
        <v>112</v>
      </c>
      <c r="K37" s="95" t="s">
        <v>103</v>
      </c>
    </row>
    <row r="38" spans="1:13" ht="18" customHeight="1" x14ac:dyDescent="0.3">
      <c r="A38" s="50"/>
      <c r="B38" s="51" t="s">
        <v>46</v>
      </c>
      <c r="C38" s="52"/>
      <c r="D38" s="52"/>
      <c r="E38" s="53"/>
      <c r="F38" s="54">
        <f>F39</f>
        <v>169.339</v>
      </c>
      <c r="G38" s="54">
        <f t="shared" ref="G38:H38" si="11">G39</f>
        <v>249.732</v>
      </c>
      <c r="H38" s="54">
        <f t="shared" si="11"/>
        <v>33220.857000000004</v>
      </c>
      <c r="I38" s="54">
        <f>SUM(F38:H38)</f>
        <v>33639.928000000007</v>
      </c>
      <c r="J38" s="54"/>
      <c r="K38" s="10"/>
      <c r="M38" s="10"/>
    </row>
    <row r="39" spans="1:13" ht="15" customHeight="1" x14ac:dyDescent="0.3">
      <c r="A39" s="75"/>
      <c r="B39" s="51" t="s">
        <v>9</v>
      </c>
      <c r="C39" s="75"/>
      <c r="D39" s="75"/>
      <c r="E39" s="75"/>
      <c r="F39" s="76">
        <f>F33+F35+F36+F37</f>
        <v>169.339</v>
      </c>
      <c r="G39" s="76">
        <f>G33+G35+G36+G37</f>
        <v>249.732</v>
      </c>
      <c r="H39" s="76">
        <f>H33+H35+H36+H37</f>
        <v>33220.857000000004</v>
      </c>
      <c r="I39" s="76">
        <f>I33+I35+I36+I37</f>
        <v>33639.928</v>
      </c>
      <c r="J39" s="76"/>
    </row>
    <row r="40" spans="1:13" ht="12" customHeight="1" x14ac:dyDescent="0.3">
      <c r="A40" s="11"/>
      <c r="B40" s="11"/>
      <c r="C40" s="11"/>
      <c r="D40" s="11"/>
      <c r="E40" s="11"/>
      <c r="F40" s="11"/>
      <c r="G40" s="11"/>
      <c r="H40" s="11"/>
      <c r="I40" s="11"/>
      <c r="J40" s="9"/>
    </row>
    <row r="41" spans="1:13" ht="2.25" customHeight="1" x14ac:dyDescent="0.3">
      <c r="A41" s="163"/>
      <c r="B41" s="163"/>
      <c r="C41" s="163"/>
      <c r="D41" s="163"/>
      <c r="E41" s="163"/>
      <c r="F41" s="163"/>
      <c r="G41" s="163"/>
      <c r="H41" s="163"/>
      <c r="I41" s="163"/>
      <c r="J41" s="9"/>
    </row>
    <row r="42" spans="1:13" ht="16.5" customHeight="1" x14ac:dyDescent="0.3">
      <c r="A42" s="11"/>
      <c r="B42" s="12"/>
      <c r="C42" s="11"/>
      <c r="D42" s="11"/>
      <c r="E42" s="11"/>
      <c r="F42" s="4"/>
      <c r="G42" s="4"/>
      <c r="H42" s="4"/>
      <c r="I42" s="4"/>
      <c r="J42" s="4"/>
    </row>
    <row r="43" spans="1:13" ht="10.5" customHeight="1" x14ac:dyDescent="0.3">
      <c r="A43" s="164"/>
      <c r="B43" s="164"/>
      <c r="C43" s="164"/>
      <c r="D43" s="164"/>
      <c r="E43" s="164"/>
      <c r="F43" s="164"/>
      <c r="G43" s="164"/>
      <c r="H43" s="164"/>
      <c r="I43" s="164"/>
      <c r="J43" s="4"/>
    </row>
    <row r="44" spans="1:13" ht="5.4" customHeight="1" x14ac:dyDescent="0.3">
      <c r="A44" s="13"/>
      <c r="B44" s="14"/>
      <c r="C44" s="15"/>
      <c r="D44" s="13"/>
      <c r="E44" s="13"/>
      <c r="F44" s="4"/>
      <c r="G44" s="4"/>
      <c r="H44" s="4"/>
      <c r="I44" s="4"/>
      <c r="J44" s="4"/>
    </row>
    <row r="45" spans="1:13" ht="28.2" customHeight="1" x14ac:dyDescent="0.3">
      <c r="A45" s="13" t="s">
        <v>126</v>
      </c>
      <c r="B45" s="13"/>
      <c r="C45" s="13"/>
      <c r="D45" s="13"/>
      <c r="E45" s="13"/>
      <c r="F45" s="13"/>
      <c r="G45" s="13"/>
      <c r="H45" s="13" t="s">
        <v>127</v>
      </c>
      <c r="I45" s="13"/>
      <c r="J45" s="4"/>
    </row>
    <row r="46" spans="1:13" x14ac:dyDescent="0.3">
      <c r="A46" s="11"/>
      <c r="B46" s="12"/>
      <c r="C46" s="11"/>
      <c r="D46" s="11"/>
      <c r="E46" s="11"/>
      <c r="F46" s="4"/>
      <c r="G46" s="4"/>
      <c r="H46" s="4"/>
      <c r="I46" s="4"/>
    </row>
    <row r="47" spans="1:13" x14ac:dyDescent="0.3">
      <c r="A47" s="11"/>
      <c r="B47" s="12"/>
      <c r="C47" s="11"/>
      <c r="D47" s="11"/>
      <c r="E47" s="11"/>
      <c r="F47" s="4"/>
      <c r="G47" s="4"/>
      <c r="H47" s="4"/>
      <c r="I47" s="4"/>
    </row>
    <row r="48" spans="1:13" x14ac:dyDescent="0.3">
      <c r="A48" s="165"/>
      <c r="B48" s="165"/>
      <c r="C48" s="165"/>
      <c r="D48" s="165"/>
      <c r="E48" s="165"/>
      <c r="F48" s="165"/>
      <c r="G48" s="165"/>
      <c r="H48" s="165"/>
      <c r="I48" s="165"/>
    </row>
    <row r="49" spans="1:9" x14ac:dyDescent="0.3">
      <c r="A49" s="13"/>
      <c r="B49" s="14"/>
      <c r="C49" s="15"/>
      <c r="D49" s="13"/>
      <c r="E49" s="13"/>
      <c r="F49" s="4"/>
      <c r="G49" s="4"/>
      <c r="H49" s="4"/>
      <c r="I49" s="4"/>
    </row>
    <row r="50" spans="1:9" x14ac:dyDescent="0.3">
      <c r="A50" s="162"/>
      <c r="B50" s="162"/>
      <c r="C50" s="162"/>
      <c r="D50" s="162"/>
      <c r="E50" s="162"/>
      <c r="F50" s="162"/>
      <c r="G50" s="162"/>
      <c r="H50" s="162"/>
      <c r="I50" s="162"/>
    </row>
    <row r="54" spans="1:9" x14ac:dyDescent="0.3">
      <c r="B54" s="1"/>
      <c r="C54" s="3"/>
      <c r="D54" s="2"/>
    </row>
    <row r="55" spans="1:9" x14ac:dyDescent="0.3">
      <c r="B55" s="1"/>
      <c r="C55" s="3"/>
      <c r="D55" s="2"/>
    </row>
    <row r="56" spans="1:9" x14ac:dyDescent="0.3">
      <c r="B56" s="1"/>
      <c r="C56" s="3"/>
      <c r="D56" s="2"/>
    </row>
    <row r="57" spans="1:9" x14ac:dyDescent="0.3">
      <c r="B57" s="1"/>
      <c r="C57" s="3"/>
      <c r="D57" s="2"/>
    </row>
    <row r="58" spans="1:9" x14ac:dyDescent="0.3">
      <c r="B58" s="1"/>
      <c r="C58" s="3"/>
      <c r="D58" s="2"/>
    </row>
    <row r="59" spans="1:9" x14ac:dyDescent="0.3">
      <c r="B59" s="1"/>
      <c r="C59" s="3"/>
      <c r="D59" s="2"/>
    </row>
    <row r="60" spans="1:9" x14ac:dyDescent="0.3">
      <c r="B60" s="1"/>
      <c r="C60" s="3"/>
      <c r="D60" s="2"/>
    </row>
  </sheetData>
  <mergeCells count="34">
    <mergeCell ref="A28:J28"/>
    <mergeCell ref="A32:J32"/>
    <mergeCell ref="A50:I50"/>
    <mergeCell ref="A41:I41"/>
    <mergeCell ref="A43:I43"/>
    <mergeCell ref="A48:I48"/>
    <mergeCell ref="A33:A34"/>
    <mergeCell ref="C33:C34"/>
    <mergeCell ref="D33:D34"/>
    <mergeCell ref="E33:E34"/>
    <mergeCell ref="J33:J34"/>
    <mergeCell ref="F1:J1"/>
    <mergeCell ref="D2:E2"/>
    <mergeCell ref="F2:I2"/>
    <mergeCell ref="D3:E3"/>
    <mergeCell ref="F3:I3"/>
    <mergeCell ref="D1:E1"/>
    <mergeCell ref="D4:I4"/>
    <mergeCell ref="D5:E5"/>
    <mergeCell ref="F5:I5"/>
    <mergeCell ref="A7:J7"/>
    <mergeCell ref="I10:I11"/>
    <mergeCell ref="F9:I9"/>
    <mergeCell ref="J9:J11"/>
    <mergeCell ref="A15:J15"/>
    <mergeCell ref="A19:J19"/>
    <mergeCell ref="A9:A11"/>
    <mergeCell ref="B9:B11"/>
    <mergeCell ref="C9:C11"/>
    <mergeCell ref="D9:D11"/>
    <mergeCell ref="E9:E11"/>
    <mergeCell ref="F10:H10"/>
    <mergeCell ref="B13:B14"/>
    <mergeCell ref="A13:A14"/>
  </mergeCells>
  <phoneticPr fontId="11" type="noConversion"/>
  <pageMargins left="0.70866141732283472" right="0.70866141732283472" top="1.1417322834645669" bottom="0.74803149606299213" header="0.31496062992125984" footer="0.31496062992125984"/>
  <pageSetup paperSize="9" scale="92" fitToHeight="0" orientation="landscape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Додаток 2</vt:lpstr>
      <vt:lpstr>Додаток 1</vt:lpstr>
      <vt:lpstr>'Додаток 1'!Область_друку</vt:lpstr>
      <vt:lpstr>'Додаток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УЖКХ2</dc:creator>
  <cp:lastModifiedBy>User</cp:lastModifiedBy>
  <cp:lastPrinted>2026-08-04T11:26:32Z</cp:lastPrinted>
  <dcterms:created xsi:type="dcterms:W3CDTF">2015-04-01T11:31:57Z</dcterms:created>
  <dcterms:modified xsi:type="dcterms:W3CDTF">2026-08-05T12:45:15Z</dcterms:modified>
</cp:coreProperties>
</file>