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2024 рік сесії\Сесія грудень\"/>
    </mc:Choice>
  </mc:AlternateContent>
  <xr:revisionPtr revIDLastSave="0" documentId="13_ncr:1_{3E66ABE9-352B-4373-9205-94CE81CA30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2" i="1" l="1"/>
  <c r="E25" i="1"/>
  <c r="F47" i="1"/>
  <c r="F46" i="1"/>
  <c r="G44" i="1" l="1"/>
  <c r="H44" i="1"/>
  <c r="I44" i="1"/>
  <c r="K44" i="1"/>
  <c r="L44" i="1"/>
  <c r="M44" i="1"/>
  <c r="N44" i="1"/>
  <c r="P51" i="1"/>
  <c r="E47" i="1"/>
  <c r="P47" i="1" s="1"/>
  <c r="E51" i="1"/>
  <c r="F51" i="1"/>
  <c r="F44" i="1" s="1"/>
  <c r="E52" i="1"/>
  <c r="P52" i="1" s="1"/>
  <c r="E49" i="1"/>
  <c r="P49" i="1" s="1"/>
  <c r="E53" i="1" l="1"/>
  <c r="P54" i="1" l="1"/>
  <c r="P53" i="1"/>
  <c r="P50" i="1"/>
  <c r="P48" i="1"/>
  <c r="E45" i="1"/>
  <c r="P45" i="1" s="1"/>
  <c r="E46" i="1" l="1"/>
  <c r="E44" i="1" s="1"/>
  <c r="F39" i="1"/>
  <c r="G39" i="1"/>
  <c r="F59" i="1"/>
  <c r="G27" i="1"/>
  <c r="H27" i="1"/>
  <c r="I27" i="1"/>
  <c r="J27" i="1"/>
  <c r="K27" i="1"/>
  <c r="L27" i="1"/>
  <c r="M27" i="1"/>
  <c r="N27" i="1"/>
  <c r="O27" i="1"/>
  <c r="F29" i="1"/>
  <c r="F28" i="1"/>
  <c r="F27" i="1" s="1"/>
  <c r="I24" i="1" l="1"/>
  <c r="F34" i="1" l="1"/>
  <c r="F33" i="1" s="1"/>
  <c r="G34" i="1"/>
  <c r="G33" i="1" s="1"/>
  <c r="H34" i="1"/>
  <c r="H33" i="1" s="1"/>
  <c r="I34" i="1"/>
  <c r="I33" i="1" s="1"/>
  <c r="J34" i="1"/>
  <c r="J33" i="1" s="1"/>
  <c r="K34" i="1"/>
  <c r="K33" i="1" s="1"/>
  <c r="L34" i="1"/>
  <c r="L33" i="1" s="1"/>
  <c r="M34" i="1"/>
  <c r="M33" i="1" s="1"/>
  <c r="N34" i="1"/>
  <c r="N33" i="1" s="1"/>
  <c r="O34" i="1"/>
  <c r="O33" i="1" s="1"/>
  <c r="P34" i="1"/>
  <c r="P33" i="1" s="1"/>
  <c r="E34" i="1"/>
  <c r="E33" i="1" s="1"/>
  <c r="F23" i="1" l="1"/>
  <c r="G23" i="1"/>
  <c r="H23" i="1"/>
  <c r="I23" i="1"/>
  <c r="K23" i="1"/>
  <c r="L23" i="1"/>
  <c r="M23" i="1"/>
  <c r="N23" i="1"/>
  <c r="O23" i="1"/>
  <c r="J55" i="1" l="1"/>
  <c r="J44" i="1" s="1"/>
  <c r="P55" i="1" l="1"/>
  <c r="O55" i="1"/>
  <c r="O44" i="1" s="1"/>
  <c r="F58" i="1"/>
  <c r="F57" i="1" s="1"/>
  <c r="G57" i="1"/>
  <c r="H57" i="1"/>
  <c r="I57" i="1"/>
  <c r="J57" i="1"/>
  <c r="K57" i="1"/>
  <c r="L57" i="1"/>
  <c r="M57" i="1"/>
  <c r="N57" i="1"/>
  <c r="O57" i="1"/>
  <c r="E61" i="1"/>
  <c r="P61" i="1" s="1"/>
  <c r="E59" i="1" l="1"/>
  <c r="P59" i="1" s="1"/>
  <c r="H38" i="1" l="1"/>
  <c r="I38" i="1"/>
  <c r="J38" i="1"/>
  <c r="K38" i="1"/>
  <c r="L38" i="1"/>
  <c r="M38" i="1"/>
  <c r="N38" i="1"/>
  <c r="O38" i="1"/>
  <c r="F38" i="1"/>
  <c r="G38" i="1"/>
  <c r="E42" i="1" l="1"/>
  <c r="E39" i="1"/>
  <c r="E40" i="1"/>
  <c r="P40" i="1" s="1"/>
  <c r="P39" i="1" l="1"/>
  <c r="P42" i="1"/>
  <c r="F31" i="1" l="1"/>
  <c r="F30" i="1" s="1"/>
  <c r="G31" i="1"/>
  <c r="G30" i="1" s="1"/>
  <c r="H31" i="1"/>
  <c r="H30" i="1" s="1"/>
  <c r="I31" i="1"/>
  <c r="I30" i="1" s="1"/>
  <c r="J31" i="1"/>
  <c r="J30" i="1" s="1"/>
  <c r="K31" i="1"/>
  <c r="K30" i="1" s="1"/>
  <c r="L31" i="1"/>
  <c r="L30" i="1" s="1"/>
  <c r="M31" i="1"/>
  <c r="M30" i="1" s="1"/>
  <c r="N31" i="1"/>
  <c r="N30" i="1" s="1"/>
  <c r="O31" i="1"/>
  <c r="O30" i="1" s="1"/>
  <c r="E32" i="1"/>
  <c r="E31" i="1" s="1"/>
  <c r="E30" i="1" s="1"/>
  <c r="F37" i="1"/>
  <c r="G37" i="1"/>
  <c r="H37" i="1"/>
  <c r="I37" i="1"/>
  <c r="J37" i="1"/>
  <c r="K37" i="1"/>
  <c r="L37" i="1"/>
  <c r="M37" i="1"/>
  <c r="N37" i="1"/>
  <c r="O37" i="1"/>
  <c r="E41" i="1"/>
  <c r="E38" i="1" s="1"/>
  <c r="E37" i="1" l="1"/>
  <c r="P32" i="1"/>
  <c r="P31" i="1" s="1"/>
  <c r="P30" i="1" s="1"/>
  <c r="P41" i="1"/>
  <c r="P38" i="1" s="1"/>
  <c r="P37" i="1" s="1"/>
  <c r="P25" i="1"/>
  <c r="F17" i="1" l="1"/>
  <c r="G17" i="1"/>
  <c r="H17" i="1"/>
  <c r="I17" i="1"/>
  <c r="J17" i="1"/>
  <c r="K17" i="1"/>
  <c r="L17" i="1"/>
  <c r="M17" i="1"/>
  <c r="N17" i="1"/>
  <c r="O17" i="1"/>
  <c r="P17" i="1"/>
  <c r="E17" i="1"/>
  <c r="E24" i="1" l="1"/>
  <c r="E23" i="1" s="1"/>
  <c r="J24" i="1"/>
  <c r="J23" i="1" s="1"/>
  <c r="G43" i="1" l="1"/>
  <c r="H43" i="1"/>
  <c r="K43" i="1"/>
  <c r="L43" i="1"/>
  <c r="F43" i="1"/>
  <c r="I43" i="1"/>
  <c r="M43" i="1"/>
  <c r="N43" i="1"/>
  <c r="O43" i="1"/>
  <c r="P46" i="1"/>
  <c r="P44" i="1" s="1"/>
  <c r="E43" i="1" l="1"/>
  <c r="J43" i="1"/>
  <c r="P43" i="1" l="1"/>
  <c r="E29" i="1"/>
  <c r="P29" i="1" s="1"/>
  <c r="G56" i="1"/>
  <c r="G36" i="1" s="1"/>
  <c r="H56" i="1"/>
  <c r="H36" i="1" s="1"/>
  <c r="I56" i="1"/>
  <c r="I36" i="1" s="1"/>
  <c r="J56" i="1"/>
  <c r="J36" i="1" s="1"/>
  <c r="K56" i="1"/>
  <c r="K36" i="1" s="1"/>
  <c r="L56" i="1"/>
  <c r="L36" i="1" s="1"/>
  <c r="M56" i="1"/>
  <c r="M36" i="1" s="1"/>
  <c r="N56" i="1"/>
  <c r="N36" i="1" s="1"/>
  <c r="O56" i="1"/>
  <c r="O36" i="1" s="1"/>
  <c r="E58" i="1" l="1"/>
  <c r="F56" i="1"/>
  <c r="F36" i="1" s="1"/>
  <c r="E60" i="1"/>
  <c r="J26" i="1"/>
  <c r="L26" i="1"/>
  <c r="E28" i="1"/>
  <c r="E27" i="1" s="1"/>
  <c r="E57" i="1" l="1"/>
  <c r="E56" i="1" s="1"/>
  <c r="E36" i="1" s="1"/>
  <c r="P58" i="1"/>
  <c r="P28" i="1"/>
  <c r="P27" i="1" s="1"/>
  <c r="P60" i="1"/>
  <c r="P57" i="1" l="1"/>
  <c r="P56" i="1" s="1"/>
  <c r="P36" i="1"/>
  <c r="P24" i="1"/>
  <c r="P23" i="1" s="1"/>
  <c r="G26" i="1"/>
  <c r="H26" i="1"/>
  <c r="I26" i="1"/>
  <c r="K26" i="1"/>
  <c r="M26" i="1"/>
  <c r="N26" i="1"/>
  <c r="O26" i="1" l="1"/>
  <c r="F22" i="1" l="1"/>
  <c r="G22" i="1"/>
  <c r="G21" i="1" s="1"/>
  <c r="G62" i="1" s="1"/>
  <c r="H22" i="1"/>
  <c r="H21" i="1" s="1"/>
  <c r="H62" i="1" s="1"/>
  <c r="I22" i="1"/>
  <c r="I21" i="1" s="1"/>
  <c r="I62" i="1" s="1"/>
  <c r="J22" i="1"/>
  <c r="K22" i="1"/>
  <c r="L22" i="1"/>
  <c r="M22" i="1"/>
  <c r="N22" i="1"/>
  <c r="O22" i="1"/>
  <c r="E22" i="1"/>
  <c r="M21" i="1" l="1"/>
  <c r="M62" i="1" s="1"/>
  <c r="L21" i="1"/>
  <c r="L62" i="1" s="1"/>
  <c r="O21" i="1"/>
  <c r="K21" i="1"/>
  <c r="K62" i="1" s="1"/>
  <c r="N21" i="1"/>
  <c r="N62" i="1" s="1"/>
  <c r="J21" i="1"/>
  <c r="J62" i="1" s="1"/>
  <c r="P22" i="1"/>
  <c r="F26" i="1"/>
  <c r="F21" i="1" s="1"/>
  <c r="F62" i="1" s="1"/>
  <c r="E26" i="1" l="1"/>
  <c r="E21" i="1" s="1"/>
  <c r="E62" i="1" s="1"/>
  <c r="P26" i="1" l="1"/>
  <c r="P21" i="1" s="1"/>
  <c r="P62" i="1" s="1"/>
</calcChain>
</file>

<file path=xl/sharedStrings.xml><?xml version="1.0" encoding="utf-8"?>
<sst xmlns="http://schemas.openxmlformats.org/spreadsheetml/2006/main" count="183" uniqueCount="128">
  <si>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</si>
  <si>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</si>
  <si>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</si>
  <si>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</si>
  <si>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</si>
  <si>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</si>
  <si>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</si>
  <si>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</si>
  <si>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</si>
  <si>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</si>
  <si>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</si>
  <si>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</si>
  <si>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</si>
  <si>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</si>
  <si>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</si>
  <si>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0600000</t>
  </si>
  <si>
    <t>0610000</t>
  </si>
  <si>
    <t>X</t>
  </si>
  <si>
    <t>УСЬОГО</t>
  </si>
  <si>
    <t>0752500000</t>
  </si>
  <si>
    <t>(код бюджету)</t>
  </si>
  <si>
    <t>Секретар ради</t>
  </si>
  <si>
    <t>Валентина БОЖУК</t>
  </si>
  <si>
    <t>Відділ освіти, культури, молоді та спорту Великобичківської селищної ради (головний розпорядник)</t>
  </si>
  <si>
    <t>Відділ освіти, культури, молоді та спорту Великобичківської селищної ради (відповідальний розпорядник)</t>
  </si>
  <si>
    <t>Великобичківська селищна рада (головний розпорядник)</t>
  </si>
  <si>
    <t>Великобичківська селищна рада(відповідальний виконавець)</t>
  </si>
  <si>
    <t>0100000</t>
  </si>
  <si>
    <t>0110000</t>
  </si>
  <si>
    <t>01</t>
  </si>
  <si>
    <t>06</t>
  </si>
  <si>
    <t>Великобичківської селищної ради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</si>
  <si>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</si>
  <si>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</si>
  <si>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0150</t>
  </si>
  <si>
    <t>0111</t>
  </si>
  <si>
    <t>за головними розпорядниками коштів (у межах змін обсягу доходів та видатків.)</t>
  </si>
  <si>
    <t>0611010</t>
  </si>
  <si>
    <t>1010</t>
  </si>
  <si>
    <t>0910</t>
  </si>
  <si>
    <t>Надання дошкільної освіти</t>
  </si>
  <si>
    <t>0611021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</si>
  <si>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</si>
  <si>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</si>
  <si>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0800000</t>
  </si>
  <si>
    <t>0810000</t>
  </si>
  <si>
    <t>0810160</t>
  </si>
  <si>
    <t>0160</t>
  </si>
  <si>
    <t>Керівництво і управління у відповідній сфері у містах (місті Києві), селищах, селах,  територіальних громадах</t>
  </si>
  <si>
    <t>08</t>
  </si>
  <si>
    <t>Відділ соціального захисту населення Великобичківської селищної ради (головний розпорядник)</t>
  </si>
  <si>
    <t>Відділ соціального захисту населення Великобичківської селищної ради (відповідальний розпорядник)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</si>
  <si>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</si>
  <si>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</si>
  <si>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</si>
  <si>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0116020</t>
  </si>
  <si>
    <t>0813241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</si>
  <si>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</si>
  <si>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</si>
  <si>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</si>
  <si>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</si>
  <si>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 xml:space="preserve">2.Зміни за рахунок перевиконання доходів   
</t>
  </si>
  <si>
    <t>1. Зміни за рахунок державної субвенції</t>
  </si>
  <si>
    <t>Зміни до розподілу витрат  бюджету Великобичківської територіальної громади на 2024 рік</t>
  </si>
  <si>
    <t>0118831</t>
  </si>
  <si>
    <t>8831</t>
  </si>
  <si>
    <t>Надання довгострокових кредитів індивідуальним забудовникам житла на селі</t>
  </si>
  <si>
    <t>3. Перерозподіл видатків в межах загального обсягу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</si>
  <si>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</si>
  <si>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</si>
  <si>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0813160</t>
  </si>
  <si>
    <t>0117130</t>
  </si>
  <si>
    <t>7130</t>
  </si>
  <si>
    <t>0421</t>
  </si>
  <si>
    <t>Здійснення заходів із землеустрою</t>
  </si>
  <si>
    <t>0118130</t>
  </si>
  <si>
    <t>8130</t>
  </si>
  <si>
    <t>0320</t>
  </si>
  <si>
    <t>Забезпечення здіяльності місцевої пожежної охорони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</si>
  <si>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</si>
  <si>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</si>
  <si>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</si>
  <si>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</si>
  <si>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0813242</t>
  </si>
  <si>
    <t>3242</t>
  </si>
  <si>
    <t>Інші заходи у сфері соціального захисту і соціального забезпечення</t>
  </si>
  <si>
    <t>0611291</t>
  </si>
  <si>
    <t>1291</t>
  </si>
  <si>
    <t>0990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</si>
  <si>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</si>
  <si>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3700000</t>
  </si>
  <si>
    <t>37</t>
  </si>
  <si>
    <t>Фінансовий відділ Великобичківської селищної ради (головний розпорядник)</t>
  </si>
  <si>
    <t>3710000</t>
  </si>
  <si>
    <t>Фінансовий відділ Великобичківської селищної ради(відповідальний виконавець)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</si>
  <si>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</si>
  <si>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</si>
  <si>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</si>
  <si>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</si>
  <si>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Додаток 3.1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</si>
  <si>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</si>
  <si>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</si>
  <si>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0611141</t>
  </si>
  <si>
    <t>1141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</si>
  <si>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</si>
  <si>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</si>
  <si>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</si>
  <si>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</si>
  <si>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0614030</t>
  </si>
  <si>
    <t>4030</t>
  </si>
  <si>
    <t>0824</t>
  </si>
  <si>
    <t>Забезпечення діяльності бібліотек</t>
  </si>
  <si>
    <t>0614060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</si>
  <si>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</si>
  <si>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</si>
  <si>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</si>
  <si>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</si>
  <si>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</si>
  <si>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</si>
  <si>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</si>
  <si>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0611142</t>
  </si>
  <si>
    <t>1142</t>
  </si>
  <si>
    <t>Інші програми та заходи у сфері освіти</t>
  </si>
  <si>
    <t>0614040</t>
  </si>
  <si>
    <t>4040</t>
  </si>
  <si>
    <t>Забезпечення діяльності музеїв і виставок</t>
  </si>
  <si>
    <t>до рішення 37-ї сесії 8-го скликання І-засідання</t>
  </si>
  <si>
    <t>від 10.12.2024р. № 1451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</si>
</sst>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6" fillId="0" borderId="0"/>
  </cellStyleXfs>
  <cellXfs count="5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0" fillId="0" borderId="0" xfId="0"/>
    <xf numFmtId="0" fontId="9" fillId="0" borderId="0" xfId="1" applyFont="1" applyBorder="1" applyAlignment="1">
      <alignment horizontal="center" vertical="center"/>
    </xf>
    <xf numFmtId="0" fontId="10" fillId="0" borderId="0" xfId="0" applyFont="1"/>
    <xf numFmtId="0" fontId="0" fillId="0" borderId="0" xfId="0" applyFont="1"/>
    <xf numFmtId="4" fontId="3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2" xfId="0" quotePrefix="1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12" fillId="0" borderId="2" xfId="1" applyNumberFormat="1" applyFont="1" applyFill="1" applyBorder="1" applyAlignment="1">
      <alignment vertical="center" wrapText="1"/>
    </xf>
    <xf numFmtId="49" fontId="3" fillId="0" borderId="2" xfId="0" quotePrefix="1" applyNumberFormat="1" applyFont="1" applyFill="1" applyBorder="1" applyAlignment="1">
      <alignment horizontal="center" vertical="center" wrapText="1"/>
    </xf>
    <xf numFmtId="49" fontId="3" fillId="0" borderId="2" xfId="0" quotePrefix="1" applyNumberFormat="1" applyFont="1" applyFill="1" applyBorder="1" applyAlignment="1">
      <alignment horizontal="left" vertical="center" wrapText="1"/>
    </xf>
    <xf numFmtId="49" fontId="4" fillId="0" borderId="2" xfId="0" quotePrefix="1" applyNumberFormat="1" applyFont="1" applyFill="1" applyBorder="1" applyAlignment="1">
      <alignment horizontal="left" vertical="center" wrapText="1"/>
    </xf>
    <xf numFmtId="49" fontId="4" fillId="0" borderId="2" xfId="0" quotePrefix="1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left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left" vertical="center" wrapText="1"/>
    </xf>
    <xf numFmtId="4" fontId="11" fillId="0" borderId="2" xfId="1" applyNumberFormat="1" applyFont="1" applyFill="1" applyBorder="1" applyAlignment="1">
      <alignment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left" vertical="center" wrapText="1"/>
    </xf>
    <xf numFmtId="0" fontId="4" fillId="0" borderId="5" xfId="3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1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49" fontId="3" fillId="0" borderId="3" xfId="0" quotePrefix="1" applyNumberFormat="1" applyFont="1" applyFill="1" applyBorder="1" applyAlignment="1">
      <alignment horizontal="left" vertical="center" wrapText="1"/>
    </xf>
    <xf numFmtId="49" fontId="3" fillId="0" borderId="4" xfId="0" quotePrefix="1" applyNumberFormat="1" applyFont="1" applyFill="1" applyBorder="1" applyAlignment="1">
      <alignment horizontal="left" vertical="center" wrapText="1"/>
    </xf>
    <xf numFmtId="49" fontId="3" fillId="0" borderId="5" xfId="0" quotePrefix="1" applyNumberFormat="1" applyFont="1" applyFill="1" applyBorder="1" applyAlignment="1">
      <alignment horizontal="left" vertical="center" wrapText="1"/>
    </xf>
    <xf numFmtId="2" fontId="11" fillId="0" borderId="3" xfId="1" applyNumberFormat="1" applyFont="1" applyFill="1" applyBorder="1" applyAlignment="1">
      <alignment horizontal="left" wrapText="1"/>
    </xf>
    <xf numFmtId="2" fontId="11" fillId="0" borderId="4" xfId="1" applyNumberFormat="1" applyFont="1" applyFill="1" applyBorder="1" applyAlignment="1">
      <alignment horizontal="left"/>
    </xf>
    <xf numFmtId="2" fontId="11" fillId="0" borderId="5" xfId="1" applyNumberFormat="1" applyFont="1" applyFill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6">
    <cellStyle name="Звичайний" xfId="0" builtinId="0"/>
    <cellStyle name="Звичайний 2" xfId="5" xr:uid="{00000000-0005-0000-0000-000001000000}"/>
    <cellStyle name="Обычный 2" xfId="2" xr:uid="{00000000-0005-0000-0000-000002000000}"/>
    <cellStyle name="Обычный 3_Книга1" xfId="4" xr:uid="{00000000-0005-0000-0000-000003000000}"/>
    <cellStyle name="Обычный_дод.3 до рішення" xfId="1" xr:uid="{00000000-0005-0000-0000-000004000000}"/>
    <cellStyle name="Обычный_Додатки 3,5,6 на 2021 рік для ОТГ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0"/>
  <sheetViews>
    <sheetView tabSelected="1" zoomScale="91" zoomScaleNormal="91" workbookViewId="0">
      <selection sqref="A1:XFD1048576"/>
    </sheetView>
  </sheetViews>
  <sheetFormatPr defaultRowHeight="12.75" x14ac:dyDescent="0.2"/>
  <cols>
    <col min="1" max="1" width="13.42578125" customWidth="1"/>
    <col min="2" max="3" width="12" customWidth="1"/>
    <col min="4" max="4" width="45.140625" customWidth="1"/>
    <col min="5" max="5" width="16.28515625" customWidth="1"/>
    <col min="6" max="6" width="14.7109375" customWidth="1"/>
    <col min="7" max="7" width="16.5703125" customWidth="1"/>
    <col min="8" max="9" width="13.7109375" customWidth="1"/>
    <col min="10" max="10" width="17" customWidth="1"/>
    <col min="11" max="11" width="15.28515625" customWidth="1"/>
    <col min="12" max="14" width="13.7109375" customWidth="1"/>
    <col min="15" max="15" width="17.42578125" customWidth="1"/>
    <col min="16" max="16" width="16.28515625" customWidth="1"/>
  </cols>
  <sheetData>
    <row r="1" spans="1:16" s="11" customFormat="1" x14ac:dyDescent="0.2"/>
    <row r="2" spans="1:16" x14ac:dyDescent="0.2">
      <c r="M2" s="13" t="s">
        <v>99</v>
      </c>
      <c r="N2" s="14"/>
    </row>
    <row r="3" spans="1:16" x14ac:dyDescent="0.2">
      <c r="M3" s="13" t="s">
        <v>126</v>
      </c>
      <c r="N3" s="14"/>
      <c r="O3" s="11"/>
    </row>
    <row r="4" spans="1:16" x14ac:dyDescent="0.2">
      <c r="M4" s="13" t="s">
        <v>31</v>
      </c>
      <c r="N4" s="14"/>
      <c r="O4" s="11"/>
    </row>
    <row r="5" spans="1:16" x14ac:dyDescent="0.2">
      <c r="M5" s="13" t="s">
        <v>127</v>
      </c>
      <c r="N5" s="14"/>
      <c r="O5" s="11"/>
    </row>
    <row r="6" spans="1:16" s="11" customFormat="1" ht="15.75" x14ac:dyDescent="0.2">
      <c r="A6" s="42" t="s">
        <v>63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15.75" x14ac:dyDescent="0.2">
      <c r="A7" s="46" t="s">
        <v>36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x14ac:dyDescent="0.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s="11" customForma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2">
      <c r="A10" s="7" t="s">
        <v>19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">
      <c r="A11" s="6" t="s">
        <v>20</v>
      </c>
      <c r="P11" s="1" t="s">
        <v>0</v>
      </c>
    </row>
    <row r="12" spans="1:16" x14ac:dyDescent="0.2">
      <c r="A12" s="43" t="s">
        <v>1</v>
      </c>
      <c r="B12" s="43" t="s">
        <v>2</v>
      </c>
      <c r="C12" s="43" t="s">
        <v>3</v>
      </c>
      <c r="D12" s="44" t="s">
        <v>4</v>
      </c>
      <c r="E12" s="44" t="s">
        <v>5</v>
      </c>
      <c r="F12" s="44"/>
      <c r="G12" s="44"/>
      <c r="H12" s="44"/>
      <c r="I12" s="44"/>
      <c r="J12" s="44" t="s">
        <v>12</v>
      </c>
      <c r="K12" s="44"/>
      <c r="L12" s="44"/>
      <c r="M12" s="44"/>
      <c r="N12" s="44"/>
      <c r="O12" s="44"/>
      <c r="P12" s="45" t="s">
        <v>14</v>
      </c>
    </row>
    <row r="13" spans="1:16" x14ac:dyDescent="0.2">
      <c r="A13" s="44"/>
      <c r="B13" s="44"/>
      <c r="C13" s="44"/>
      <c r="D13" s="44"/>
      <c r="E13" s="45" t="s">
        <v>6</v>
      </c>
      <c r="F13" s="44" t="s">
        <v>7</v>
      </c>
      <c r="G13" s="44" t="s">
        <v>8</v>
      </c>
      <c r="H13" s="44"/>
      <c r="I13" s="44" t="s">
        <v>11</v>
      </c>
      <c r="J13" s="45" t="s">
        <v>6</v>
      </c>
      <c r="K13" s="44" t="s">
        <v>13</v>
      </c>
      <c r="L13" s="44" t="s">
        <v>7</v>
      </c>
      <c r="M13" s="44" t="s">
        <v>8</v>
      </c>
      <c r="N13" s="44"/>
      <c r="O13" s="44" t="s">
        <v>11</v>
      </c>
      <c r="P13" s="44"/>
    </row>
    <row r="14" spans="1:16" x14ac:dyDescent="0.2">
      <c r="A14" s="44"/>
      <c r="B14" s="44"/>
      <c r="C14" s="44"/>
      <c r="D14" s="44"/>
      <c r="E14" s="44"/>
      <c r="F14" s="44"/>
      <c r="G14" s="44" t="s">
        <v>9</v>
      </c>
      <c r="H14" s="44" t="s">
        <v>10</v>
      </c>
      <c r="I14" s="44"/>
      <c r="J14" s="44"/>
      <c r="K14" s="44"/>
      <c r="L14" s="44"/>
      <c r="M14" s="44" t="s">
        <v>9</v>
      </c>
      <c r="N14" s="44" t="s">
        <v>10</v>
      </c>
      <c r="O14" s="44"/>
      <c r="P14" s="44"/>
    </row>
    <row r="15" spans="1:16" ht="44.25" customHeight="1" x14ac:dyDescent="0.2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</row>
    <row r="16" spans="1:16" x14ac:dyDescent="0.2">
      <c r="A16" s="4">
        <v>1</v>
      </c>
      <c r="B16" s="4">
        <v>2</v>
      </c>
      <c r="C16" s="4">
        <v>3</v>
      </c>
      <c r="D16" s="4">
        <v>4</v>
      </c>
      <c r="E16" s="5">
        <v>5</v>
      </c>
      <c r="F16" s="4">
        <v>6</v>
      </c>
      <c r="G16" s="4">
        <v>7</v>
      </c>
      <c r="H16" s="4">
        <v>8</v>
      </c>
      <c r="I16" s="4">
        <v>9</v>
      </c>
      <c r="J16" s="5">
        <v>10</v>
      </c>
      <c r="K16" s="4">
        <v>11</v>
      </c>
      <c r="L16" s="4">
        <v>12</v>
      </c>
      <c r="M16" s="4">
        <v>13</v>
      </c>
      <c r="N16" s="4">
        <v>14</v>
      </c>
      <c r="O16" s="4">
        <v>15</v>
      </c>
      <c r="P16" s="5">
        <v>16</v>
      </c>
    </row>
    <row r="17" spans="1:16" s="11" customFormat="1" ht="23.25" customHeight="1" x14ac:dyDescent="0.2">
      <c r="A17" s="54" t="s">
        <v>62</v>
      </c>
      <c r="B17" s="55"/>
      <c r="C17" s="55"/>
      <c r="D17" s="56"/>
      <c r="E17" s="18">
        <f>E18</f>
        <v>-1103100</v>
      </c>
      <c r="F17" s="18">
        <f t="shared" ref="F17:P17" si="0">F18</f>
        <v>-1103100</v>
      </c>
      <c r="G17" s="18">
        <f t="shared" si="0"/>
        <v>0</v>
      </c>
      <c r="H17" s="18">
        <f t="shared" si="0"/>
        <v>0</v>
      </c>
      <c r="I17" s="18">
        <f t="shared" si="0"/>
        <v>0</v>
      </c>
      <c r="J17" s="18">
        <f t="shared" si="0"/>
        <v>0</v>
      </c>
      <c r="K17" s="18">
        <f t="shared" si="0"/>
        <v>0</v>
      </c>
      <c r="L17" s="18">
        <f t="shared" si="0"/>
        <v>0</v>
      </c>
      <c r="M17" s="18">
        <f t="shared" si="0"/>
        <v>0</v>
      </c>
      <c r="N17" s="18">
        <f t="shared" si="0"/>
        <v>0</v>
      </c>
      <c r="O17" s="18">
        <f t="shared" si="0"/>
        <v>0</v>
      </c>
      <c r="P17" s="18">
        <f t="shared" si="0"/>
        <v>-1103100</v>
      </c>
    </row>
    <row r="18" spans="1:16" s="11" customFormat="1" ht="55.5" customHeight="1" x14ac:dyDescent="0.2">
      <c r="A18" s="38" t="s">
        <v>15</v>
      </c>
      <c r="B18" s="38" t="s">
        <v>30</v>
      </c>
      <c r="C18" s="38"/>
      <c r="D18" s="39" t="s">
        <v>23</v>
      </c>
      <c r="E18" s="31">
        <v>-1103100</v>
      </c>
      <c r="F18" s="31">
        <v>-1103100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1">
        <v>-1103100</v>
      </c>
    </row>
    <row r="19" spans="1:16" s="11" customFormat="1" ht="54.75" customHeight="1" x14ac:dyDescent="0.2">
      <c r="A19" s="38" t="s">
        <v>16</v>
      </c>
      <c r="B19" s="38" t="s">
        <v>30</v>
      </c>
      <c r="C19" s="38"/>
      <c r="D19" s="39" t="s">
        <v>24</v>
      </c>
      <c r="E19" s="31">
        <v>-1103100</v>
      </c>
      <c r="F19" s="31">
        <v>-1103100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1">
        <v>-1103100</v>
      </c>
    </row>
    <row r="20" spans="1:16" s="11" customFormat="1" ht="74.25" customHeight="1" x14ac:dyDescent="0.2">
      <c r="A20" s="40">
        <v>611403</v>
      </c>
      <c r="B20" s="40">
        <v>1403</v>
      </c>
      <c r="C20" s="40">
        <v>990</v>
      </c>
      <c r="D20" s="41" t="s">
        <v>60</v>
      </c>
      <c r="E20" s="35">
        <v>-1103100</v>
      </c>
      <c r="F20" s="35">
        <v>-1103100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35">
        <v>-1103100</v>
      </c>
    </row>
    <row r="21" spans="1:16" s="11" customFormat="1" ht="33" customHeight="1" x14ac:dyDescent="0.25">
      <c r="A21" s="51" t="s">
        <v>61</v>
      </c>
      <c r="B21" s="52"/>
      <c r="C21" s="52"/>
      <c r="D21" s="53"/>
      <c r="E21" s="33">
        <f>E22+E26+E30+E33</f>
        <v>5342118</v>
      </c>
      <c r="F21" s="33">
        <f t="shared" ref="F21:P21" si="1">F22+F26+F30+F33</f>
        <v>4807118</v>
      </c>
      <c r="G21" s="33">
        <f t="shared" si="1"/>
        <v>4725000</v>
      </c>
      <c r="H21" s="33">
        <f t="shared" si="1"/>
        <v>0</v>
      </c>
      <c r="I21" s="33">
        <f t="shared" si="1"/>
        <v>505000</v>
      </c>
      <c r="J21" s="33">
        <f t="shared" si="1"/>
        <v>25000</v>
      </c>
      <c r="K21" s="33">
        <f t="shared" si="1"/>
        <v>25000</v>
      </c>
      <c r="L21" s="33">
        <f t="shared" si="1"/>
        <v>0</v>
      </c>
      <c r="M21" s="33">
        <f t="shared" si="1"/>
        <v>0</v>
      </c>
      <c r="N21" s="33">
        <f t="shared" si="1"/>
        <v>0</v>
      </c>
      <c r="O21" s="33">
        <f t="shared" si="1"/>
        <v>25000</v>
      </c>
      <c r="P21" s="33">
        <f t="shared" si="1"/>
        <v>5367118</v>
      </c>
    </row>
    <row r="22" spans="1:16" s="11" customFormat="1" ht="31.5" x14ac:dyDescent="0.2">
      <c r="A22" s="22" t="s">
        <v>27</v>
      </c>
      <c r="B22" s="30" t="s">
        <v>29</v>
      </c>
      <c r="C22" s="31"/>
      <c r="D22" s="32" t="s">
        <v>25</v>
      </c>
      <c r="E22" s="26">
        <f>E23</f>
        <v>535000</v>
      </c>
      <c r="F22" s="26">
        <f t="shared" ref="F22:P22" si="2">F23</f>
        <v>0</v>
      </c>
      <c r="G22" s="26">
        <f t="shared" si="2"/>
        <v>0</v>
      </c>
      <c r="H22" s="26">
        <f t="shared" si="2"/>
        <v>0</v>
      </c>
      <c r="I22" s="26">
        <f t="shared" si="2"/>
        <v>505000</v>
      </c>
      <c r="J22" s="26">
        <f t="shared" si="2"/>
        <v>0</v>
      </c>
      <c r="K22" s="26">
        <f t="shared" si="2"/>
        <v>0</v>
      </c>
      <c r="L22" s="26">
        <f t="shared" si="2"/>
        <v>0</v>
      </c>
      <c r="M22" s="26">
        <f t="shared" si="2"/>
        <v>0</v>
      </c>
      <c r="N22" s="26">
        <f t="shared" si="2"/>
        <v>0</v>
      </c>
      <c r="O22" s="26">
        <f t="shared" si="2"/>
        <v>0</v>
      </c>
      <c r="P22" s="26">
        <f t="shared" si="2"/>
        <v>535000</v>
      </c>
    </row>
    <row r="23" spans="1:16" s="11" customFormat="1" ht="31.5" x14ac:dyDescent="0.2">
      <c r="A23" s="22" t="s">
        <v>28</v>
      </c>
      <c r="B23" s="30" t="s">
        <v>29</v>
      </c>
      <c r="C23" s="31"/>
      <c r="D23" s="32" t="s">
        <v>26</v>
      </c>
      <c r="E23" s="26">
        <f>E24+E25</f>
        <v>535000</v>
      </c>
      <c r="F23" s="26">
        <f t="shared" ref="F23:P23" si="3">F24+F25</f>
        <v>0</v>
      </c>
      <c r="G23" s="26">
        <f t="shared" si="3"/>
        <v>0</v>
      </c>
      <c r="H23" s="26">
        <f t="shared" si="3"/>
        <v>0</v>
      </c>
      <c r="I23" s="26">
        <f t="shared" si="3"/>
        <v>505000</v>
      </c>
      <c r="J23" s="26">
        <f t="shared" si="3"/>
        <v>0</v>
      </c>
      <c r="K23" s="26">
        <f t="shared" si="3"/>
        <v>0</v>
      </c>
      <c r="L23" s="26">
        <f t="shared" si="3"/>
        <v>0</v>
      </c>
      <c r="M23" s="26">
        <f t="shared" si="3"/>
        <v>0</v>
      </c>
      <c r="N23" s="26">
        <f t="shared" si="3"/>
        <v>0</v>
      </c>
      <c r="O23" s="26">
        <f t="shared" si="3"/>
        <v>0</v>
      </c>
      <c r="P23" s="26">
        <f t="shared" si="3"/>
        <v>535000</v>
      </c>
    </row>
    <row r="24" spans="1:16" s="11" customFormat="1" ht="68.25" customHeight="1" x14ac:dyDescent="0.2">
      <c r="A24" s="25" t="s">
        <v>55</v>
      </c>
      <c r="B24" s="27" t="s">
        <v>52</v>
      </c>
      <c r="C24" s="27" t="s">
        <v>53</v>
      </c>
      <c r="D24" s="28" t="s">
        <v>54</v>
      </c>
      <c r="E24" s="20">
        <f>I24</f>
        <v>505000</v>
      </c>
      <c r="F24" s="20">
        <v>0</v>
      </c>
      <c r="G24" s="20">
        <v>0</v>
      </c>
      <c r="H24" s="20">
        <v>0</v>
      </c>
      <c r="I24" s="20">
        <f>505000</f>
        <v>505000</v>
      </c>
      <c r="J24" s="20">
        <f>O24</f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1">
        <f>E24+J24</f>
        <v>505000</v>
      </c>
    </row>
    <row r="25" spans="1:16" s="11" customFormat="1" ht="54" customHeight="1" x14ac:dyDescent="0.2">
      <c r="A25" s="25" t="s">
        <v>64</v>
      </c>
      <c r="B25" s="27" t="s">
        <v>65</v>
      </c>
      <c r="C25" s="27" t="s">
        <v>47</v>
      </c>
      <c r="D25" s="28" t="s">
        <v>66</v>
      </c>
      <c r="E25" s="20">
        <f>30000</f>
        <v>30000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1">
        <f>E25</f>
        <v>30000</v>
      </c>
    </row>
    <row r="26" spans="1:16" s="11" customFormat="1" ht="47.25" x14ac:dyDescent="0.2">
      <c r="A26" s="29" t="s">
        <v>15</v>
      </c>
      <c r="B26" s="30" t="s">
        <v>30</v>
      </c>
      <c r="C26" s="31"/>
      <c r="D26" s="32" t="s">
        <v>23</v>
      </c>
      <c r="E26" s="26">
        <f>E27</f>
        <v>4725000</v>
      </c>
      <c r="F26" s="26">
        <f>F27</f>
        <v>4725000</v>
      </c>
      <c r="G26" s="26">
        <f t="shared" ref="G26:N26" si="4">G27</f>
        <v>4725000</v>
      </c>
      <c r="H26" s="26">
        <f t="shared" si="4"/>
        <v>0</v>
      </c>
      <c r="I26" s="26">
        <f t="shared" si="4"/>
        <v>0</v>
      </c>
      <c r="J26" s="26">
        <f t="shared" si="4"/>
        <v>0</v>
      </c>
      <c r="K26" s="26">
        <f t="shared" si="4"/>
        <v>0</v>
      </c>
      <c r="L26" s="26">
        <f t="shared" si="4"/>
        <v>0</v>
      </c>
      <c r="M26" s="26">
        <f t="shared" si="4"/>
        <v>0</v>
      </c>
      <c r="N26" s="26">
        <f t="shared" si="4"/>
        <v>0</v>
      </c>
      <c r="O26" s="26">
        <f t="shared" ref="O26" si="5">O27</f>
        <v>0</v>
      </c>
      <c r="P26" s="33">
        <f>E26+J26</f>
        <v>4725000</v>
      </c>
    </row>
    <row r="27" spans="1:16" s="11" customFormat="1" ht="47.25" x14ac:dyDescent="0.2">
      <c r="A27" s="29" t="s">
        <v>16</v>
      </c>
      <c r="B27" s="30" t="s">
        <v>30</v>
      </c>
      <c r="C27" s="31"/>
      <c r="D27" s="32" t="s">
        <v>24</v>
      </c>
      <c r="E27" s="26">
        <f>E28+E29</f>
        <v>4725000</v>
      </c>
      <c r="F27" s="26">
        <f t="shared" ref="F27:P27" si="6">F28+F29</f>
        <v>4725000</v>
      </c>
      <c r="G27" s="26">
        <f t="shared" si="6"/>
        <v>4725000</v>
      </c>
      <c r="H27" s="26">
        <f t="shared" si="6"/>
        <v>0</v>
      </c>
      <c r="I27" s="26">
        <f t="shared" si="6"/>
        <v>0</v>
      </c>
      <c r="J27" s="26">
        <f t="shared" si="6"/>
        <v>0</v>
      </c>
      <c r="K27" s="26">
        <f t="shared" si="6"/>
        <v>0</v>
      </c>
      <c r="L27" s="26">
        <f t="shared" si="6"/>
        <v>0</v>
      </c>
      <c r="M27" s="26">
        <f t="shared" si="6"/>
        <v>0</v>
      </c>
      <c r="N27" s="26">
        <f t="shared" si="6"/>
        <v>0</v>
      </c>
      <c r="O27" s="26">
        <f t="shared" si="6"/>
        <v>0</v>
      </c>
      <c r="P27" s="26">
        <f t="shared" si="6"/>
        <v>4725000</v>
      </c>
    </row>
    <row r="28" spans="1:16" s="11" customFormat="1" ht="41.25" customHeight="1" x14ac:dyDescent="0.2">
      <c r="A28" s="34" t="s">
        <v>37</v>
      </c>
      <c r="B28" s="27" t="s">
        <v>38</v>
      </c>
      <c r="C28" s="35" t="s">
        <v>39</v>
      </c>
      <c r="D28" s="28" t="s">
        <v>40</v>
      </c>
      <c r="E28" s="20">
        <f>F28</f>
        <v>2362500</v>
      </c>
      <c r="F28" s="20">
        <f>G28</f>
        <v>2362500</v>
      </c>
      <c r="G28" s="20">
        <v>2362500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1">
        <f>E28+J28</f>
        <v>2362500</v>
      </c>
    </row>
    <row r="29" spans="1:16" s="11" customFormat="1" ht="58.5" customHeight="1" x14ac:dyDescent="0.2">
      <c r="A29" s="34" t="s">
        <v>41</v>
      </c>
      <c r="B29" s="27">
        <v>1021</v>
      </c>
      <c r="C29" s="35" t="s">
        <v>42</v>
      </c>
      <c r="D29" s="28" t="s">
        <v>43</v>
      </c>
      <c r="E29" s="20">
        <f>F29</f>
        <v>2362500</v>
      </c>
      <c r="F29" s="20">
        <f>G29</f>
        <v>2362500</v>
      </c>
      <c r="G29" s="20">
        <v>2362500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1">
        <f>E29+J29</f>
        <v>2362500</v>
      </c>
    </row>
    <row r="30" spans="1:16" s="11" customFormat="1" ht="51" customHeight="1" x14ac:dyDescent="0.2">
      <c r="A30" s="29" t="s">
        <v>44</v>
      </c>
      <c r="B30" s="30" t="s">
        <v>49</v>
      </c>
      <c r="C30" s="31"/>
      <c r="D30" s="32" t="s">
        <v>50</v>
      </c>
      <c r="E30" s="26">
        <f>E31</f>
        <v>82118</v>
      </c>
      <c r="F30" s="26">
        <f t="shared" ref="F30:P30" si="7">F31</f>
        <v>82118</v>
      </c>
      <c r="G30" s="26">
        <f t="shared" si="7"/>
        <v>0</v>
      </c>
      <c r="H30" s="26">
        <f t="shared" si="7"/>
        <v>0</v>
      </c>
      <c r="I30" s="26">
        <f t="shared" si="7"/>
        <v>0</v>
      </c>
      <c r="J30" s="26">
        <f t="shared" si="7"/>
        <v>0</v>
      </c>
      <c r="K30" s="26">
        <f t="shared" si="7"/>
        <v>0</v>
      </c>
      <c r="L30" s="26">
        <f t="shared" si="7"/>
        <v>0</v>
      </c>
      <c r="M30" s="26">
        <f t="shared" si="7"/>
        <v>0</v>
      </c>
      <c r="N30" s="26">
        <f t="shared" si="7"/>
        <v>0</v>
      </c>
      <c r="O30" s="26">
        <f t="shared" si="7"/>
        <v>0</v>
      </c>
      <c r="P30" s="26">
        <f t="shared" si="7"/>
        <v>82118</v>
      </c>
    </row>
    <row r="31" spans="1:16" s="11" customFormat="1" ht="55.5" customHeight="1" x14ac:dyDescent="0.2">
      <c r="A31" s="29" t="s">
        <v>45</v>
      </c>
      <c r="B31" s="30" t="s">
        <v>49</v>
      </c>
      <c r="C31" s="31"/>
      <c r="D31" s="32" t="s">
        <v>51</v>
      </c>
      <c r="E31" s="26">
        <f>E32</f>
        <v>82118</v>
      </c>
      <c r="F31" s="26">
        <f t="shared" ref="F31:P31" si="8">F32</f>
        <v>82118</v>
      </c>
      <c r="G31" s="26">
        <f t="shared" si="8"/>
        <v>0</v>
      </c>
      <c r="H31" s="26">
        <f t="shared" si="8"/>
        <v>0</v>
      </c>
      <c r="I31" s="26">
        <f t="shared" si="8"/>
        <v>0</v>
      </c>
      <c r="J31" s="26">
        <f t="shared" si="8"/>
        <v>0</v>
      </c>
      <c r="K31" s="26">
        <f t="shared" si="8"/>
        <v>0</v>
      </c>
      <c r="L31" s="26">
        <f t="shared" si="8"/>
        <v>0</v>
      </c>
      <c r="M31" s="26">
        <f t="shared" si="8"/>
        <v>0</v>
      </c>
      <c r="N31" s="26">
        <f t="shared" si="8"/>
        <v>0</v>
      </c>
      <c r="O31" s="26">
        <f t="shared" si="8"/>
        <v>0</v>
      </c>
      <c r="P31" s="26">
        <f t="shared" si="8"/>
        <v>82118</v>
      </c>
    </row>
    <row r="32" spans="1:16" s="11" customFormat="1" ht="105.75" customHeight="1" x14ac:dyDescent="0.2">
      <c r="A32" s="25" t="s">
        <v>70</v>
      </c>
      <c r="B32" s="27" t="s">
        <v>68</v>
      </c>
      <c r="C32" s="27">
        <v>1010</v>
      </c>
      <c r="D32" s="28" t="s">
        <v>69</v>
      </c>
      <c r="E32" s="20">
        <f>F32</f>
        <v>82118</v>
      </c>
      <c r="F32" s="20">
        <v>82118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1">
        <f>E32</f>
        <v>82118</v>
      </c>
    </row>
    <row r="33" spans="1:16" s="11" customFormat="1" ht="33" customHeight="1" x14ac:dyDescent="0.2">
      <c r="A33" s="22" t="s">
        <v>90</v>
      </c>
      <c r="B33" s="30" t="s">
        <v>91</v>
      </c>
      <c r="C33" s="30"/>
      <c r="D33" s="36" t="s">
        <v>92</v>
      </c>
      <c r="E33" s="26">
        <f>E34</f>
        <v>0</v>
      </c>
      <c r="F33" s="26">
        <f t="shared" ref="F33:P33" si="9">F34</f>
        <v>0</v>
      </c>
      <c r="G33" s="26">
        <f t="shared" si="9"/>
        <v>0</v>
      </c>
      <c r="H33" s="26">
        <f t="shared" si="9"/>
        <v>0</v>
      </c>
      <c r="I33" s="26">
        <f t="shared" si="9"/>
        <v>0</v>
      </c>
      <c r="J33" s="26">
        <f t="shared" si="9"/>
        <v>25000</v>
      </c>
      <c r="K33" s="26">
        <f t="shared" si="9"/>
        <v>25000</v>
      </c>
      <c r="L33" s="26">
        <f t="shared" si="9"/>
        <v>0</v>
      </c>
      <c r="M33" s="26">
        <f t="shared" si="9"/>
        <v>0</v>
      </c>
      <c r="N33" s="26">
        <f t="shared" si="9"/>
        <v>0</v>
      </c>
      <c r="O33" s="26">
        <f t="shared" si="9"/>
        <v>25000</v>
      </c>
      <c r="P33" s="26">
        <f t="shared" si="9"/>
        <v>25000</v>
      </c>
    </row>
    <row r="34" spans="1:16" s="11" customFormat="1" ht="51.75" customHeight="1" x14ac:dyDescent="0.2">
      <c r="A34" s="22" t="s">
        <v>93</v>
      </c>
      <c r="B34" s="30" t="s">
        <v>91</v>
      </c>
      <c r="C34" s="30"/>
      <c r="D34" s="36" t="s">
        <v>94</v>
      </c>
      <c r="E34" s="26">
        <f>E35</f>
        <v>0</v>
      </c>
      <c r="F34" s="26">
        <f t="shared" ref="F34:P34" si="10">F35</f>
        <v>0</v>
      </c>
      <c r="G34" s="26">
        <f t="shared" si="10"/>
        <v>0</v>
      </c>
      <c r="H34" s="26">
        <f t="shared" si="10"/>
        <v>0</v>
      </c>
      <c r="I34" s="26">
        <f t="shared" si="10"/>
        <v>0</v>
      </c>
      <c r="J34" s="26">
        <f t="shared" si="10"/>
        <v>25000</v>
      </c>
      <c r="K34" s="26">
        <f t="shared" si="10"/>
        <v>25000</v>
      </c>
      <c r="L34" s="26">
        <f t="shared" si="10"/>
        <v>0</v>
      </c>
      <c r="M34" s="26">
        <f t="shared" si="10"/>
        <v>0</v>
      </c>
      <c r="N34" s="26">
        <f t="shared" si="10"/>
        <v>0</v>
      </c>
      <c r="O34" s="26">
        <f t="shared" si="10"/>
        <v>25000</v>
      </c>
      <c r="P34" s="26">
        <f t="shared" si="10"/>
        <v>25000</v>
      </c>
    </row>
    <row r="35" spans="1:16" s="11" customFormat="1" ht="58.5" customHeight="1" x14ac:dyDescent="0.2">
      <c r="A35" s="25" t="s">
        <v>95</v>
      </c>
      <c r="B35" s="27" t="s">
        <v>96</v>
      </c>
      <c r="C35" s="27" t="s">
        <v>97</v>
      </c>
      <c r="D35" s="37" t="s">
        <v>98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25000</v>
      </c>
      <c r="K35" s="20">
        <v>25000</v>
      </c>
      <c r="L35" s="20">
        <v>0</v>
      </c>
      <c r="M35" s="20">
        <v>0</v>
      </c>
      <c r="N35" s="20">
        <v>0</v>
      </c>
      <c r="O35" s="20">
        <v>25000</v>
      </c>
      <c r="P35" s="21">
        <v>25000</v>
      </c>
    </row>
    <row r="36" spans="1:16" s="11" customFormat="1" ht="29.25" customHeight="1" x14ac:dyDescent="0.2">
      <c r="A36" s="48" t="s">
        <v>67</v>
      </c>
      <c r="B36" s="49"/>
      <c r="C36" s="49"/>
      <c r="D36" s="50"/>
      <c r="E36" s="26">
        <f t="shared" ref="E36:O36" si="11">E37+E43+E56</f>
        <v>133400</v>
      </c>
      <c r="F36" s="26">
        <f t="shared" si="11"/>
        <v>133400</v>
      </c>
      <c r="G36" s="26">
        <f t="shared" si="11"/>
        <v>560500</v>
      </c>
      <c r="H36" s="26">
        <f t="shared" si="11"/>
        <v>-424000</v>
      </c>
      <c r="I36" s="26">
        <f t="shared" si="11"/>
        <v>0</v>
      </c>
      <c r="J36" s="26">
        <f t="shared" si="11"/>
        <v>-133400</v>
      </c>
      <c r="K36" s="26">
        <f t="shared" si="11"/>
        <v>-133400</v>
      </c>
      <c r="L36" s="26">
        <f t="shared" si="11"/>
        <v>0</v>
      </c>
      <c r="M36" s="26">
        <f t="shared" si="11"/>
        <v>0</v>
      </c>
      <c r="N36" s="26">
        <f t="shared" si="11"/>
        <v>0</v>
      </c>
      <c r="O36" s="26">
        <f t="shared" si="11"/>
        <v>-133400</v>
      </c>
      <c r="P36" s="26">
        <f>E36+J36</f>
        <v>0</v>
      </c>
    </row>
    <row r="37" spans="1:16" s="11" customFormat="1" ht="37.5" customHeight="1" x14ac:dyDescent="0.2">
      <c r="A37" s="22" t="s">
        <v>27</v>
      </c>
      <c r="B37" s="22" t="s">
        <v>29</v>
      </c>
      <c r="C37" s="22"/>
      <c r="D37" s="23" t="s">
        <v>25</v>
      </c>
      <c r="E37" s="26">
        <f>E38</f>
        <v>-117882</v>
      </c>
      <c r="F37" s="26">
        <f t="shared" ref="F37:O37" si="12">F38</f>
        <v>-117882</v>
      </c>
      <c r="G37" s="26">
        <f t="shared" si="12"/>
        <v>430000</v>
      </c>
      <c r="H37" s="26">
        <f t="shared" si="12"/>
        <v>-424000</v>
      </c>
      <c r="I37" s="26">
        <f t="shared" si="12"/>
        <v>0</v>
      </c>
      <c r="J37" s="26">
        <f t="shared" si="12"/>
        <v>0</v>
      </c>
      <c r="K37" s="26">
        <f t="shared" si="12"/>
        <v>0</v>
      </c>
      <c r="L37" s="26">
        <f t="shared" si="12"/>
        <v>0</v>
      </c>
      <c r="M37" s="26">
        <f t="shared" si="12"/>
        <v>0</v>
      </c>
      <c r="N37" s="26">
        <f t="shared" si="12"/>
        <v>0</v>
      </c>
      <c r="O37" s="26">
        <f t="shared" si="12"/>
        <v>0</v>
      </c>
      <c r="P37" s="26">
        <f>P38</f>
        <v>-117882</v>
      </c>
    </row>
    <row r="38" spans="1:16" s="11" customFormat="1" ht="35.25" customHeight="1" x14ac:dyDescent="0.2">
      <c r="A38" s="22" t="s">
        <v>28</v>
      </c>
      <c r="B38" s="22" t="s">
        <v>29</v>
      </c>
      <c r="C38" s="22"/>
      <c r="D38" s="23" t="s">
        <v>26</v>
      </c>
      <c r="E38" s="26">
        <f t="shared" ref="E38:P38" si="13">E39+E41+E42+E40</f>
        <v>-117882</v>
      </c>
      <c r="F38" s="26">
        <f t="shared" si="13"/>
        <v>-117882</v>
      </c>
      <c r="G38" s="26">
        <f t="shared" si="13"/>
        <v>430000</v>
      </c>
      <c r="H38" s="26">
        <f t="shared" si="13"/>
        <v>-424000</v>
      </c>
      <c r="I38" s="26">
        <f t="shared" si="13"/>
        <v>0</v>
      </c>
      <c r="J38" s="26">
        <f t="shared" si="13"/>
        <v>0</v>
      </c>
      <c r="K38" s="26">
        <f t="shared" si="13"/>
        <v>0</v>
      </c>
      <c r="L38" s="26">
        <f t="shared" si="13"/>
        <v>0</v>
      </c>
      <c r="M38" s="26">
        <f t="shared" si="13"/>
        <v>0</v>
      </c>
      <c r="N38" s="26">
        <f t="shared" si="13"/>
        <v>0</v>
      </c>
      <c r="O38" s="26">
        <f t="shared" si="13"/>
        <v>0</v>
      </c>
      <c r="P38" s="26">
        <f t="shared" si="13"/>
        <v>-117882</v>
      </c>
    </row>
    <row r="39" spans="1:16" s="11" customFormat="1" ht="86.25" customHeight="1" x14ac:dyDescent="0.2">
      <c r="A39" s="25" t="s">
        <v>33</v>
      </c>
      <c r="B39" s="25" t="s">
        <v>34</v>
      </c>
      <c r="C39" s="25" t="s">
        <v>35</v>
      </c>
      <c r="D39" s="24" t="s">
        <v>32</v>
      </c>
      <c r="E39" s="20">
        <f>F39</f>
        <v>390472</v>
      </c>
      <c r="F39" s="20">
        <f>-400000+600000+63000+10000+43354+40000+34118</f>
        <v>390472</v>
      </c>
      <c r="G39" s="20">
        <f>400000+200000+40000</f>
        <v>640000</v>
      </c>
      <c r="H39" s="20">
        <v>-400000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f>E39</f>
        <v>390472</v>
      </c>
    </row>
    <row r="40" spans="1:16" s="11" customFormat="1" ht="56.25" customHeight="1" x14ac:dyDescent="0.2">
      <c r="A40" s="25" t="s">
        <v>79</v>
      </c>
      <c r="B40" s="25" t="s">
        <v>80</v>
      </c>
      <c r="C40" s="25" t="s">
        <v>81</v>
      </c>
      <c r="D40" s="24" t="s">
        <v>82</v>
      </c>
      <c r="E40" s="20">
        <f>F40</f>
        <v>-130000</v>
      </c>
      <c r="F40" s="20">
        <v>-130000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f>E40</f>
        <v>-130000</v>
      </c>
    </row>
    <row r="41" spans="1:16" s="11" customFormat="1" ht="29.25" customHeight="1" x14ac:dyDescent="0.2">
      <c r="A41" s="25" t="s">
        <v>71</v>
      </c>
      <c r="B41" s="25" t="s">
        <v>72</v>
      </c>
      <c r="C41" s="25" t="s">
        <v>73</v>
      </c>
      <c r="D41" s="24" t="s">
        <v>74</v>
      </c>
      <c r="E41" s="20">
        <f>F41</f>
        <v>-62000</v>
      </c>
      <c r="F41" s="20">
        <v>-62000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f>E41+J41</f>
        <v>-62000</v>
      </c>
    </row>
    <row r="42" spans="1:16" s="11" customFormat="1" ht="29.25" customHeight="1" x14ac:dyDescent="0.2">
      <c r="A42" s="25" t="s">
        <v>75</v>
      </c>
      <c r="B42" s="25" t="s">
        <v>76</v>
      </c>
      <c r="C42" s="25" t="s">
        <v>77</v>
      </c>
      <c r="D42" s="24" t="s">
        <v>78</v>
      </c>
      <c r="E42" s="20">
        <f>F42</f>
        <v>-316354</v>
      </c>
      <c r="F42" s="20">
        <v>-316354</v>
      </c>
      <c r="G42" s="20">
        <v>-210000</v>
      </c>
      <c r="H42" s="20">
        <v>-24000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f>E42</f>
        <v>-316354</v>
      </c>
    </row>
    <row r="43" spans="1:16" s="11" customFormat="1" ht="54" customHeight="1" x14ac:dyDescent="0.2">
      <c r="A43" s="22" t="s">
        <v>15</v>
      </c>
      <c r="B43" s="22" t="s">
        <v>30</v>
      </c>
      <c r="C43" s="23"/>
      <c r="D43" s="23" t="s">
        <v>23</v>
      </c>
      <c r="E43" s="26">
        <f>E44</f>
        <v>133400</v>
      </c>
      <c r="F43" s="26">
        <f t="shared" ref="F43:P43" si="14">F44</f>
        <v>133400</v>
      </c>
      <c r="G43" s="26">
        <f t="shared" si="14"/>
        <v>125500</v>
      </c>
      <c r="H43" s="26">
        <f t="shared" si="14"/>
        <v>0</v>
      </c>
      <c r="I43" s="26">
        <f t="shared" si="14"/>
        <v>0</v>
      </c>
      <c r="J43" s="26">
        <f t="shared" si="14"/>
        <v>-133400</v>
      </c>
      <c r="K43" s="26">
        <f t="shared" si="14"/>
        <v>-133400</v>
      </c>
      <c r="L43" s="26">
        <f t="shared" si="14"/>
        <v>0</v>
      </c>
      <c r="M43" s="26">
        <f t="shared" si="14"/>
        <v>0</v>
      </c>
      <c r="N43" s="26">
        <f t="shared" si="14"/>
        <v>0</v>
      </c>
      <c r="O43" s="26">
        <f t="shared" si="14"/>
        <v>-133400</v>
      </c>
      <c r="P43" s="26">
        <f t="shared" si="14"/>
        <v>0</v>
      </c>
    </row>
    <row r="44" spans="1:16" s="11" customFormat="1" ht="48.75" customHeight="1" x14ac:dyDescent="0.2">
      <c r="A44" s="22" t="s">
        <v>16</v>
      </c>
      <c r="B44" s="22" t="s">
        <v>30</v>
      </c>
      <c r="C44" s="23"/>
      <c r="D44" s="23" t="s">
        <v>24</v>
      </c>
      <c r="E44" s="26">
        <f>E45+E46+E48+E50+E51+E53+E54+E55+E49+E52+E47</f>
        <v>133400</v>
      </c>
      <c r="F44" s="26">
        <f t="shared" ref="F44:P44" si="15">F45+F46+F48+F50+F51+F53+F54+F55+F49+F52+F47</f>
        <v>133400</v>
      </c>
      <c r="G44" s="26">
        <f t="shared" si="15"/>
        <v>125500</v>
      </c>
      <c r="H44" s="26">
        <f t="shared" si="15"/>
        <v>0</v>
      </c>
      <c r="I44" s="26">
        <f t="shared" si="15"/>
        <v>0</v>
      </c>
      <c r="J44" s="26">
        <f t="shared" si="15"/>
        <v>-133400</v>
      </c>
      <c r="K44" s="26">
        <f t="shared" si="15"/>
        <v>-133400</v>
      </c>
      <c r="L44" s="26">
        <f t="shared" si="15"/>
        <v>0</v>
      </c>
      <c r="M44" s="26">
        <f t="shared" si="15"/>
        <v>0</v>
      </c>
      <c r="N44" s="26">
        <f t="shared" si="15"/>
        <v>0</v>
      </c>
      <c r="O44" s="26">
        <f t="shared" si="15"/>
        <v>-133400</v>
      </c>
      <c r="P44" s="26">
        <f t="shared" si="15"/>
        <v>0</v>
      </c>
    </row>
    <row r="45" spans="1:16" s="11" customFormat="1" ht="60.75" customHeight="1" x14ac:dyDescent="0.2">
      <c r="A45" s="25" t="s">
        <v>100</v>
      </c>
      <c r="B45" s="25" t="s">
        <v>47</v>
      </c>
      <c r="C45" s="25" t="s">
        <v>35</v>
      </c>
      <c r="D45" s="24" t="s">
        <v>101</v>
      </c>
      <c r="E45" s="20">
        <f>F45</f>
        <v>-150000</v>
      </c>
      <c r="F45" s="20">
        <v>-150000</v>
      </c>
      <c r="G45" s="20">
        <v>-100000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f>E45</f>
        <v>-150000</v>
      </c>
    </row>
    <row r="46" spans="1:16" s="11" customFormat="1" ht="33" customHeight="1" x14ac:dyDescent="0.2">
      <c r="A46" s="25" t="s">
        <v>37</v>
      </c>
      <c r="B46" s="25" t="s">
        <v>38</v>
      </c>
      <c r="C46" s="25" t="s">
        <v>39</v>
      </c>
      <c r="D46" s="24" t="s">
        <v>40</v>
      </c>
      <c r="E46" s="20">
        <f>F46</f>
        <v>-76600</v>
      </c>
      <c r="F46" s="20">
        <f>G46-100000</f>
        <v>-76600</v>
      </c>
      <c r="G46" s="20">
        <v>23400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1">
        <f>K46+E46</f>
        <v>-76600</v>
      </c>
    </row>
    <row r="47" spans="1:16" s="11" customFormat="1" ht="63" customHeight="1" x14ac:dyDescent="0.2">
      <c r="A47" s="25" t="s">
        <v>41</v>
      </c>
      <c r="B47" s="25">
        <v>1021</v>
      </c>
      <c r="C47" s="25" t="s">
        <v>42</v>
      </c>
      <c r="D47" s="24" t="s">
        <v>43</v>
      </c>
      <c r="E47" s="20">
        <f>F47</f>
        <v>205661</v>
      </c>
      <c r="F47" s="20">
        <f>105661+100000</f>
        <v>205661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1">
        <f t="shared" ref="P47:P54" si="16">E47</f>
        <v>205661</v>
      </c>
    </row>
    <row r="48" spans="1:16" s="11" customFormat="1" ht="33" customHeight="1" x14ac:dyDescent="0.2">
      <c r="A48" s="25" t="s">
        <v>102</v>
      </c>
      <c r="B48" s="25" t="s">
        <v>103</v>
      </c>
      <c r="C48" s="25" t="s">
        <v>88</v>
      </c>
      <c r="D48" s="24" t="s">
        <v>104</v>
      </c>
      <c r="E48" s="20">
        <v>-70000</v>
      </c>
      <c r="F48" s="20">
        <v>-70000</v>
      </c>
      <c r="G48" s="20">
        <v>-60000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1">
        <f t="shared" si="16"/>
        <v>-70000</v>
      </c>
    </row>
    <row r="49" spans="1:16" s="11" customFormat="1" ht="33" customHeight="1" x14ac:dyDescent="0.2">
      <c r="A49" s="25" t="s">
        <v>120</v>
      </c>
      <c r="B49" s="25" t="s">
        <v>121</v>
      </c>
      <c r="C49" s="25" t="s">
        <v>88</v>
      </c>
      <c r="D49" s="24" t="s">
        <v>122</v>
      </c>
      <c r="E49" s="20">
        <f>F49</f>
        <v>-8446</v>
      </c>
      <c r="F49" s="20">
        <v>-8446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1">
        <f t="shared" si="16"/>
        <v>-8446</v>
      </c>
    </row>
    <row r="50" spans="1:16" s="11" customFormat="1" ht="44.25" customHeight="1" x14ac:dyDescent="0.2">
      <c r="A50" s="25" t="s">
        <v>105</v>
      </c>
      <c r="B50" s="25" t="s">
        <v>106</v>
      </c>
      <c r="C50" s="25" t="s">
        <v>88</v>
      </c>
      <c r="D50" s="24" t="s">
        <v>107</v>
      </c>
      <c r="E50" s="20">
        <v>54900</v>
      </c>
      <c r="F50" s="20">
        <v>54900</v>
      </c>
      <c r="G50" s="20">
        <v>45000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1">
        <f t="shared" si="16"/>
        <v>54900</v>
      </c>
    </row>
    <row r="51" spans="1:16" s="11" customFormat="1" ht="33" customHeight="1" x14ac:dyDescent="0.2">
      <c r="A51" s="25" t="s">
        <v>108</v>
      </c>
      <c r="B51" s="25" t="s">
        <v>109</v>
      </c>
      <c r="C51" s="25" t="s">
        <v>110</v>
      </c>
      <c r="D51" s="24" t="s">
        <v>111</v>
      </c>
      <c r="E51" s="20">
        <f>101000-93215</f>
        <v>7785</v>
      </c>
      <c r="F51" s="20">
        <f>101000-93215</f>
        <v>7785</v>
      </c>
      <c r="G51" s="20">
        <v>83000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1">
        <f t="shared" si="16"/>
        <v>7785</v>
      </c>
    </row>
    <row r="52" spans="1:16" s="11" customFormat="1" ht="33" customHeight="1" x14ac:dyDescent="0.2">
      <c r="A52" s="25" t="s">
        <v>123</v>
      </c>
      <c r="B52" s="25" t="s">
        <v>124</v>
      </c>
      <c r="C52" s="25" t="s">
        <v>110</v>
      </c>
      <c r="D52" s="24" t="s">
        <v>125</v>
      </c>
      <c r="E52" s="20">
        <f>F52</f>
        <v>-4000</v>
      </c>
      <c r="F52" s="20">
        <v>-4000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1">
        <f t="shared" si="16"/>
        <v>-4000</v>
      </c>
    </row>
    <row r="53" spans="1:16" s="11" customFormat="1" ht="53.25" customHeight="1" x14ac:dyDescent="0.2">
      <c r="A53" s="25" t="s">
        <v>112</v>
      </c>
      <c r="B53" s="25" t="s">
        <v>113</v>
      </c>
      <c r="C53" s="25" t="s">
        <v>114</v>
      </c>
      <c r="D53" s="24" t="s">
        <v>115</v>
      </c>
      <c r="E53" s="20">
        <f>F53</f>
        <v>147100</v>
      </c>
      <c r="F53" s="20">
        <v>147100</v>
      </c>
      <c r="G53" s="20">
        <v>111100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1">
        <f t="shared" si="16"/>
        <v>147100</v>
      </c>
    </row>
    <row r="54" spans="1:16" s="11" customFormat="1" ht="57.75" customHeight="1" x14ac:dyDescent="0.2">
      <c r="A54" s="25" t="s">
        <v>116</v>
      </c>
      <c r="B54" s="25" t="s">
        <v>117</v>
      </c>
      <c r="C54" s="25" t="s">
        <v>118</v>
      </c>
      <c r="D54" s="24" t="s">
        <v>119</v>
      </c>
      <c r="E54" s="20">
        <v>27000</v>
      </c>
      <c r="F54" s="20">
        <v>27000</v>
      </c>
      <c r="G54" s="20">
        <v>23000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/>
      <c r="P54" s="21">
        <f t="shared" si="16"/>
        <v>27000</v>
      </c>
    </row>
    <row r="55" spans="1:16" s="11" customFormat="1" ht="78" customHeight="1" x14ac:dyDescent="0.2">
      <c r="A55" s="25" t="s">
        <v>86</v>
      </c>
      <c r="B55" s="25" t="s">
        <v>87</v>
      </c>
      <c r="C55" s="25" t="s">
        <v>88</v>
      </c>
      <c r="D55" s="24" t="s">
        <v>89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f>K55</f>
        <v>-133400</v>
      </c>
      <c r="K55" s="20">
        <v>-133400</v>
      </c>
      <c r="L55" s="20">
        <v>0</v>
      </c>
      <c r="M55" s="20">
        <v>0</v>
      </c>
      <c r="N55" s="20">
        <v>0</v>
      </c>
      <c r="O55" s="20">
        <f>J55</f>
        <v>-133400</v>
      </c>
      <c r="P55" s="21">
        <f>J55</f>
        <v>-133400</v>
      </c>
    </row>
    <row r="56" spans="1:16" s="11" customFormat="1" ht="54" customHeight="1" x14ac:dyDescent="0.2">
      <c r="A56" s="22" t="s">
        <v>44</v>
      </c>
      <c r="B56" s="30" t="s">
        <v>49</v>
      </c>
      <c r="C56" s="30"/>
      <c r="D56" s="32" t="s">
        <v>50</v>
      </c>
      <c r="E56" s="26">
        <f>E57</f>
        <v>117882</v>
      </c>
      <c r="F56" s="26">
        <f t="shared" ref="F56:P56" si="17">F57</f>
        <v>117882</v>
      </c>
      <c r="G56" s="26">
        <f t="shared" si="17"/>
        <v>5000</v>
      </c>
      <c r="H56" s="26">
        <f t="shared" si="17"/>
        <v>0</v>
      </c>
      <c r="I56" s="26">
        <f t="shared" si="17"/>
        <v>0</v>
      </c>
      <c r="J56" s="26">
        <f t="shared" si="17"/>
        <v>0</v>
      </c>
      <c r="K56" s="26">
        <f t="shared" si="17"/>
        <v>0</v>
      </c>
      <c r="L56" s="26">
        <f t="shared" si="17"/>
        <v>0</v>
      </c>
      <c r="M56" s="26">
        <f t="shared" si="17"/>
        <v>0</v>
      </c>
      <c r="N56" s="26">
        <f t="shared" si="17"/>
        <v>0</v>
      </c>
      <c r="O56" s="26">
        <f t="shared" si="17"/>
        <v>0</v>
      </c>
      <c r="P56" s="26">
        <f t="shared" si="17"/>
        <v>117882</v>
      </c>
    </row>
    <row r="57" spans="1:16" s="11" customFormat="1" ht="53.25" customHeight="1" x14ac:dyDescent="0.2">
      <c r="A57" s="22" t="s">
        <v>45</v>
      </c>
      <c r="B57" s="30" t="s">
        <v>49</v>
      </c>
      <c r="C57" s="30"/>
      <c r="D57" s="32" t="s">
        <v>51</v>
      </c>
      <c r="E57" s="26">
        <f>E58+E59+E60+E61</f>
        <v>117882</v>
      </c>
      <c r="F57" s="26">
        <f t="shared" ref="F57:P57" si="18">F58+F59+F60+F61</f>
        <v>117882</v>
      </c>
      <c r="G57" s="26">
        <f t="shared" si="18"/>
        <v>5000</v>
      </c>
      <c r="H57" s="26">
        <f t="shared" si="18"/>
        <v>0</v>
      </c>
      <c r="I57" s="26">
        <f t="shared" si="18"/>
        <v>0</v>
      </c>
      <c r="J57" s="26">
        <f t="shared" si="18"/>
        <v>0</v>
      </c>
      <c r="K57" s="26">
        <f t="shared" si="18"/>
        <v>0</v>
      </c>
      <c r="L57" s="26">
        <f t="shared" si="18"/>
        <v>0</v>
      </c>
      <c r="M57" s="26">
        <f t="shared" si="18"/>
        <v>0</v>
      </c>
      <c r="N57" s="26">
        <f t="shared" si="18"/>
        <v>0</v>
      </c>
      <c r="O57" s="26">
        <f t="shared" si="18"/>
        <v>0</v>
      </c>
      <c r="P57" s="26">
        <f t="shared" si="18"/>
        <v>117882</v>
      </c>
    </row>
    <row r="58" spans="1:16" s="11" customFormat="1" ht="46.5" customHeight="1" x14ac:dyDescent="0.2">
      <c r="A58" s="25" t="s">
        <v>46</v>
      </c>
      <c r="B58" s="27" t="s">
        <v>47</v>
      </c>
      <c r="C58" s="27" t="s">
        <v>35</v>
      </c>
      <c r="D58" s="28" t="s">
        <v>48</v>
      </c>
      <c r="E58" s="20">
        <f>F58</f>
        <v>0</v>
      </c>
      <c r="F58" s="20">
        <f>G58-5000</f>
        <v>0</v>
      </c>
      <c r="G58" s="20">
        <v>5000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1">
        <f>E58+J58</f>
        <v>0</v>
      </c>
    </row>
    <row r="59" spans="1:16" s="11" customFormat="1" ht="104.25" customHeight="1" x14ac:dyDescent="0.2">
      <c r="A59" s="25" t="s">
        <v>70</v>
      </c>
      <c r="B59" s="27" t="s">
        <v>68</v>
      </c>
      <c r="C59" s="27">
        <v>1010</v>
      </c>
      <c r="D59" s="28" t="s">
        <v>69</v>
      </c>
      <c r="E59" s="20">
        <f>F59</f>
        <v>317882</v>
      </c>
      <c r="F59" s="20">
        <f>200000+117882</f>
        <v>317882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1">
        <f>E59</f>
        <v>317882</v>
      </c>
    </row>
    <row r="60" spans="1:16" s="11" customFormat="1" ht="51.75" customHeight="1" x14ac:dyDescent="0.2">
      <c r="A60" s="25" t="s">
        <v>56</v>
      </c>
      <c r="B60" s="27" t="s">
        <v>57</v>
      </c>
      <c r="C60" s="27" t="s">
        <v>58</v>
      </c>
      <c r="D60" s="28" t="s">
        <v>59</v>
      </c>
      <c r="E60" s="20">
        <f>F60</f>
        <v>-265775</v>
      </c>
      <c r="F60" s="20">
        <v>-265775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1">
        <f>E60+J60</f>
        <v>-265775</v>
      </c>
    </row>
    <row r="61" spans="1:16" s="11" customFormat="1" ht="51.75" customHeight="1" x14ac:dyDescent="0.2">
      <c r="A61" s="25" t="s">
        <v>83</v>
      </c>
      <c r="B61" s="27" t="s">
        <v>84</v>
      </c>
      <c r="C61" s="27" t="s">
        <v>58</v>
      </c>
      <c r="D61" s="28" t="s">
        <v>85</v>
      </c>
      <c r="E61" s="20">
        <f>F61</f>
        <v>65775</v>
      </c>
      <c r="F61" s="20">
        <v>65775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1">
        <f>E61</f>
        <v>65775</v>
      </c>
    </row>
    <row r="62" spans="1:16" ht="15.75" x14ac:dyDescent="0.2">
      <c r="A62" s="16" t="s">
        <v>17</v>
      </c>
      <c r="B62" s="17" t="s">
        <v>17</v>
      </c>
      <c r="C62" s="18" t="s">
        <v>17</v>
      </c>
      <c r="D62" s="19" t="s">
        <v>18</v>
      </c>
      <c r="E62" s="15">
        <f>E36+E21+E17</f>
        <v>4372418</v>
      </c>
      <c r="F62" s="15">
        <f t="shared" ref="F62:P62" si="19">F36+F21+F17</f>
        <v>3837418</v>
      </c>
      <c r="G62" s="15">
        <f t="shared" si="19"/>
        <v>5285500</v>
      </c>
      <c r="H62" s="15">
        <f t="shared" si="19"/>
        <v>-424000</v>
      </c>
      <c r="I62" s="15">
        <f t="shared" si="19"/>
        <v>505000</v>
      </c>
      <c r="J62" s="15">
        <f t="shared" si="19"/>
        <v>-108400</v>
      </c>
      <c r="K62" s="15">
        <f t="shared" si="19"/>
        <v>-108400</v>
      </c>
      <c r="L62" s="15">
        <f t="shared" si="19"/>
        <v>0</v>
      </c>
      <c r="M62" s="15">
        <f t="shared" si="19"/>
        <v>0</v>
      </c>
      <c r="N62" s="15">
        <f t="shared" si="19"/>
        <v>0</v>
      </c>
      <c r="O62" s="15">
        <f>O36+O21+O17</f>
        <v>-108400</v>
      </c>
      <c r="P62" s="15">
        <f t="shared" si="19"/>
        <v>4264018</v>
      </c>
    </row>
    <row r="64" spans="1:16" ht="15.75" x14ac:dyDescent="0.25">
      <c r="B64" s="8" t="s">
        <v>21</v>
      </c>
      <c r="C64" s="9"/>
      <c r="D64" s="9"/>
      <c r="E64" s="9"/>
      <c r="F64" s="9"/>
      <c r="G64" s="10" t="s">
        <v>22</v>
      </c>
      <c r="H64" s="9"/>
      <c r="I64" s="3"/>
    </row>
    <row r="66" spans="1:21" x14ac:dyDescent="0.2"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x14ac:dyDescent="0.2"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9" spans="1:2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1:21" ht="15.75" customHeight="1" x14ac:dyDescent="0.2"/>
  </sheetData>
  <mergeCells count="26">
    <mergeCell ref="A36:D36"/>
    <mergeCell ref="A12:A15"/>
    <mergeCell ref="J12:O12"/>
    <mergeCell ref="J13:J15"/>
    <mergeCell ref="K13:K15"/>
    <mergeCell ref="L13:L15"/>
    <mergeCell ref="M13:N13"/>
    <mergeCell ref="M14:M15"/>
    <mergeCell ref="N14:N15"/>
    <mergeCell ref="A21:D21"/>
    <mergeCell ref="A17:D17"/>
    <mergeCell ref="A6:P6"/>
    <mergeCell ref="B12:B15"/>
    <mergeCell ref="C12:C15"/>
    <mergeCell ref="D12:D15"/>
    <mergeCell ref="E12:I12"/>
    <mergeCell ref="E13:E15"/>
    <mergeCell ref="F13:F15"/>
    <mergeCell ref="G13:H13"/>
    <mergeCell ref="O13:O15"/>
    <mergeCell ref="P12:P15"/>
    <mergeCell ref="A7:P7"/>
    <mergeCell ref="A8:P8"/>
    <mergeCell ref="G14:G15"/>
    <mergeCell ref="H14:H15"/>
    <mergeCell ref="I13:I15"/>
  </mergeCells>
  <pageMargins left="0.19685039370078741" right="0.19685039370078741" top="0.39370078740157483" bottom="0.19685039370078741" header="0" footer="0"/>
  <pageSetup paperSize="9" scale="6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Василь Павлюк</cp:lastModifiedBy>
  <cp:lastPrinted>2024-10-25T06:33:41Z</cp:lastPrinted>
  <dcterms:created xsi:type="dcterms:W3CDTF">2022-05-09T08:18:09Z</dcterms:created>
  <dcterms:modified xsi:type="dcterms:W3CDTF">2025-01-09T06:27:34Z</dcterms:modified>
</cp:coreProperties>
</file>