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1-сесія 4.07.2025\бюджетні, програми-ДОБРІ\"/>
    </mc:Choice>
  </mc:AlternateContent>
  <bookViews>
    <workbookView xWindow="-120" yWindow="-120" windowWidth="29040" windowHeight="15840"/>
  </bookViews>
  <sheets>
    <sheet name="Sheet1 (3)" sheetId="4" r:id="rId1"/>
  </sheets>
  <definedNames>
    <definedName name="_xlnm.Print_Area" localSheetId="0">'Sheet1 (3)'!$A$1:$P$59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4" l="1"/>
  <c r="F38" i="4"/>
  <c r="F48" i="4"/>
  <c r="F45" i="4"/>
  <c r="G45" i="4"/>
  <c r="F33" i="4" l="1"/>
  <c r="J38" i="4"/>
  <c r="G48" i="4"/>
  <c r="H48" i="4"/>
  <c r="I48" i="4"/>
  <c r="J48" i="4"/>
  <c r="K48" i="4"/>
  <c r="L48" i="4"/>
  <c r="M48" i="4"/>
  <c r="N48" i="4"/>
  <c r="O48" i="4"/>
  <c r="E49" i="4" l="1"/>
  <c r="F40" i="4"/>
  <c r="P49" i="4" l="1"/>
  <c r="P48" i="4" s="1"/>
  <c r="E48" i="4"/>
  <c r="J40" i="4"/>
  <c r="E35" i="4" l="1"/>
  <c r="P35" i="4" s="1"/>
  <c r="F32" i="4"/>
  <c r="G32" i="4"/>
  <c r="H32" i="4"/>
  <c r="I32" i="4"/>
  <c r="J32" i="4"/>
  <c r="K32" i="4"/>
  <c r="L32" i="4"/>
  <c r="M32" i="4"/>
  <c r="N32" i="4"/>
  <c r="O32" i="4"/>
  <c r="E36" i="4"/>
  <c r="P36" i="4" s="1"/>
  <c r="E33" i="4" l="1"/>
  <c r="E32" i="4" s="1"/>
  <c r="J31" i="4"/>
  <c r="K31" i="4"/>
  <c r="L31" i="4"/>
  <c r="M31" i="4"/>
  <c r="N31" i="4"/>
  <c r="O31" i="4"/>
  <c r="F31" i="4"/>
  <c r="E34" i="4"/>
  <c r="G31" i="4"/>
  <c r="I31" i="4"/>
  <c r="H31" i="4"/>
  <c r="P33" i="4" l="1"/>
  <c r="E31" i="4"/>
  <c r="P34" i="4"/>
  <c r="P32" i="4" l="1"/>
  <c r="P31" i="4"/>
  <c r="H38" i="4"/>
  <c r="H37" i="4" s="1"/>
  <c r="I38" i="4"/>
  <c r="I37" i="4" s="1"/>
  <c r="K38" i="4"/>
  <c r="K37" i="4" s="1"/>
  <c r="L38" i="4"/>
  <c r="L37" i="4" s="1"/>
  <c r="M38" i="4"/>
  <c r="M37" i="4" s="1"/>
  <c r="N38" i="4"/>
  <c r="N37" i="4" s="1"/>
  <c r="O38" i="4"/>
  <c r="O37" i="4" s="1"/>
  <c r="F44" i="4"/>
  <c r="E50" i="4" l="1"/>
  <c r="P50" i="4" s="1"/>
  <c r="O47" i="4"/>
  <c r="N47" i="4"/>
  <c r="M47" i="4"/>
  <c r="L47" i="4"/>
  <c r="K47" i="4"/>
  <c r="I47" i="4"/>
  <c r="H47" i="4"/>
  <c r="G47" i="4"/>
  <c r="F47" i="4"/>
  <c r="E47" i="4" s="1"/>
  <c r="G26" i="4"/>
  <c r="K26" i="4"/>
  <c r="F27" i="4"/>
  <c r="F26" i="4" s="1"/>
  <c r="E26" i="4" s="1"/>
  <c r="E16" i="4" s="1"/>
  <c r="G27" i="4"/>
  <c r="H27" i="4"/>
  <c r="H26" i="4" s="1"/>
  <c r="I27" i="4"/>
  <c r="I26" i="4" s="1"/>
  <c r="K27" i="4"/>
  <c r="L27" i="4"/>
  <c r="L26" i="4" s="1"/>
  <c r="M27" i="4"/>
  <c r="M26" i="4" s="1"/>
  <c r="N27" i="4"/>
  <c r="N26" i="4" s="1"/>
  <c r="O27" i="4"/>
  <c r="O26" i="4" s="1"/>
  <c r="E28" i="4"/>
  <c r="P28" i="4"/>
  <c r="E39" i="4"/>
  <c r="P47" i="4" l="1"/>
  <c r="P26" i="4"/>
  <c r="P16" i="4" s="1"/>
  <c r="E27" i="4"/>
  <c r="P27" i="4" s="1"/>
  <c r="F41" i="4"/>
  <c r="G41" i="4"/>
  <c r="G38" i="4" s="1"/>
  <c r="G37" i="4" s="1"/>
  <c r="J43" i="4"/>
  <c r="E43" i="4"/>
  <c r="P43" i="4" s="1"/>
  <c r="F46" i="4"/>
  <c r="E46" i="4" s="1"/>
  <c r="P46" i="4" s="1"/>
  <c r="F37" i="4" l="1"/>
  <c r="J41" i="4"/>
  <c r="P39" i="4"/>
  <c r="E41" i="4"/>
  <c r="E42" i="4"/>
  <c r="E44" i="4"/>
  <c r="E45" i="4"/>
  <c r="E40" i="4"/>
  <c r="P45" i="4" l="1"/>
  <c r="E38" i="4"/>
  <c r="J37" i="4"/>
  <c r="E37" i="4"/>
  <c r="E30" i="4"/>
  <c r="P44" i="4"/>
  <c r="P41" i="4"/>
  <c r="P42" i="4"/>
  <c r="P40" i="4"/>
  <c r="F51" i="4"/>
  <c r="G51" i="4"/>
  <c r="H51" i="4"/>
  <c r="I51" i="4"/>
  <c r="J51" i="4"/>
  <c r="K51" i="4"/>
  <c r="L51" i="4"/>
  <c r="M51" i="4"/>
  <c r="N51" i="4"/>
  <c r="O51" i="4"/>
  <c r="P37" i="4" l="1"/>
  <c r="P30" i="4" s="1"/>
  <c r="P38" i="4"/>
  <c r="F53" i="4"/>
  <c r="E55" i="4" l="1"/>
  <c r="P55" i="4" s="1"/>
  <c r="O53" i="4"/>
  <c r="O52" i="4" s="1"/>
  <c r="N53" i="4"/>
  <c r="N52" i="4" s="1"/>
  <c r="M53" i="4"/>
  <c r="M52" i="4" s="1"/>
  <c r="L53" i="4"/>
  <c r="L52" i="4" s="1"/>
  <c r="K53" i="4"/>
  <c r="K52" i="4" s="1"/>
  <c r="I53" i="4"/>
  <c r="I52" i="4" s="1"/>
  <c r="H53" i="4"/>
  <c r="H52" i="4" s="1"/>
  <c r="G53" i="4"/>
  <c r="G52" i="4" s="1"/>
  <c r="F52" i="4"/>
  <c r="P51" i="4" l="1"/>
  <c r="E53" i="4"/>
  <c r="E52" i="4" s="1"/>
  <c r="P52" i="4" s="1"/>
  <c r="E51" i="4"/>
  <c r="P53" i="4" l="1"/>
  <c r="J30" i="4"/>
  <c r="N30" i="4"/>
  <c r="M30" i="4"/>
  <c r="L30" i="4"/>
  <c r="I30" i="4"/>
  <c r="H30" i="4"/>
  <c r="O30" i="4"/>
  <c r="K30" i="4"/>
  <c r="G30" i="4"/>
  <c r="F30" i="4"/>
  <c r="F29" i="4" l="1"/>
  <c r="F56" i="4" s="1"/>
  <c r="G16" i="4"/>
  <c r="G29" i="4"/>
  <c r="G56" i="4" s="1"/>
  <c r="H16" i="4"/>
  <c r="H29" i="4"/>
  <c r="H56" i="4" s="1"/>
  <c r="N16" i="4"/>
  <c r="N29" i="4"/>
  <c r="N56" i="4" s="1"/>
  <c r="I16" i="4"/>
  <c r="I29" i="4"/>
  <c r="I56" i="4" s="1"/>
  <c r="K16" i="4"/>
  <c r="K29" i="4"/>
  <c r="K56" i="4" s="1"/>
  <c r="L16" i="4"/>
  <c r="L29" i="4"/>
  <c r="L56" i="4" s="1"/>
  <c r="M16" i="4"/>
  <c r="M29" i="4"/>
  <c r="M56" i="4" s="1"/>
  <c r="O16" i="4"/>
  <c r="O29" i="4"/>
  <c r="O56" i="4" s="1"/>
  <c r="F16" i="4"/>
  <c r="J16" i="4" l="1"/>
  <c r="J29" i="4"/>
  <c r="J56" i="4" s="1"/>
  <c r="E29" i="4"/>
  <c r="E56" i="4" s="1"/>
  <c r="P29" i="4" l="1"/>
  <c r="P56" i="4" s="1"/>
</calcChain>
</file>

<file path=xl/sharedStrings.xml><?xml version="1.0" encoding="utf-8"?>
<sst xmlns="http://schemas.openxmlformats.org/spreadsheetml/2006/main" count="123" uniqueCount="99">
  <si>
    <t>0752500000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</si>
  <si>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</si>
  <si>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</si>
  <si>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</si>
  <si>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</si>
  <si>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</si>
  <si>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</si>
  <si>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</si>
  <si>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</si>
  <si>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</si>
  <si>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</si>
  <si>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</si>
  <si>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</si>
  <si>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</si>
  <si>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</si>
  <si>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</si>
  <si>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</si>
  <si>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X</t>
  </si>
  <si>
    <t>УСЬОГО</t>
  </si>
  <si>
    <t>0600000</t>
  </si>
  <si>
    <t>0610000</t>
  </si>
  <si>
    <t>06</t>
  </si>
  <si>
    <t>1021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</si>
  <si>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</si>
  <si>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</si>
  <si>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</si>
  <si>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</si>
  <si>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r>
      <t xml:space="preserve">Відділ освіти, культури, молоді та спорту Великобичківської селищної ради </t>
    </r>
    <r>
      <rPr>
        <sz val="12"/>
        <color rgb="FF000000"/>
        <rFont val="Times New Roman"/>
        <family val="1"/>
        <charset val="204"/>
      </rPr>
      <t>(головний розпорядник)</t>
    </r>
  </si>
  <si>
    <r>
      <t xml:space="preserve">Відділ освіти, культури, молоді та спорту Великобичківської селищної ради </t>
    </r>
    <r>
      <rPr>
        <sz val="12"/>
        <color rgb="FF000000"/>
        <rFont val="Times New Roman"/>
        <family val="1"/>
        <charset val="204"/>
      </rPr>
      <t>(відповідальний розпорядник)</t>
    </r>
  </si>
  <si>
    <t>3700000</t>
  </si>
  <si>
    <t>37</t>
  </si>
  <si>
    <r>
      <t xml:space="preserve">Фінансовий відділ Великобичківської селищної ради </t>
    </r>
    <r>
      <rPr>
        <sz val="12"/>
        <rFont val="Times New Roman"/>
        <family val="1"/>
        <charset val="204"/>
      </rPr>
      <t>(головний розпорядник)</t>
    </r>
  </si>
  <si>
    <t>3710000</t>
  </si>
  <si>
    <r>
      <t>Фінансовий відділ Великобичківської селищної ради</t>
    </r>
    <r>
      <rPr>
        <sz val="12"/>
        <rFont val="Times New Roman"/>
        <family val="1"/>
        <charset val="204"/>
      </rPr>
      <t>(відповідальний виконавець)</t>
    </r>
  </si>
  <si>
    <t>0180</t>
  </si>
  <si>
    <t>1. Зміни до розподілу у межах змін обсягу доходів селищного бюджету</t>
  </si>
  <si>
    <t>Додаток 3.1</t>
  </si>
  <si>
    <t xml:space="preserve">Секретар ради </t>
  </si>
  <si>
    <t>Валентина БОЖУК</t>
  </si>
  <si>
    <t xml:space="preserve">2. Перерозподіл видатків в межах загального обсягу </t>
  </si>
  <si>
    <t>ЗМІНИ ДО РОЗПОДІЛУ
видатків селищного бюджету Великобичківської селищної територіальної громадина 2025 рік за головним розпорядником коштів  (в межах змін обсягу доходів, перерозподілу видатків в межах загального обсягу )</t>
  </si>
  <si>
    <t>РАЗОМ</t>
  </si>
  <si>
    <t>2.Спрямування залишку коштів загального фонду селищного бюджету, що утворився на 01.01.2025 року</t>
  </si>
  <si>
    <t>до рішення 41-сесії 8-го скл.Великобичківської селищної ради</t>
  </si>
  <si>
    <t>3719770</t>
  </si>
  <si>
    <t xml:space="preserve">Інші субвенції з місцевого бюджету </t>
  </si>
  <si>
    <t>0800000</t>
  </si>
  <si>
    <t>08</t>
  </si>
  <si>
    <t>Відділ соціального захисту населення Великобичківської селищної ради(головний розпорядник)</t>
  </si>
  <si>
    <t>0810000</t>
  </si>
  <si>
    <t>Відділ соціального захисту населення Великобичківської селищної ради (відповідальний виконавець)</t>
  </si>
  <si>
    <t>0813193</t>
  </si>
  <si>
    <t>1030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</si>
  <si>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</si>
  <si>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1080</t>
  </si>
  <si>
    <t>5031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</si>
  <si>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</si>
  <si>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</si>
  <si>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</si>
  <si>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0611080</t>
  </si>
  <si>
    <t>0960</t>
  </si>
  <si>
    <t xml:space="preserve">Надання спеціальної освіти мистецькими школами 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</si>
  <si>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</si>
  <si>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</si>
  <si>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</si>
  <si>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0611142</t>
  </si>
  <si>
    <t>1142</t>
  </si>
  <si>
    <t>0990</t>
  </si>
  <si>
    <t>Інші програми та заходи у сфері освіти</t>
  </si>
  <si>
    <t>Виконання окремих заходів з реалізації соціального проекту "Активні парки - локації здорової людини"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</si>
  <si>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</si>
  <si>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</si>
  <si>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0615049</t>
  </si>
  <si>
    <t>0813241</t>
  </si>
  <si>
    <t>1090</t>
  </si>
  <si>
    <t>Забезпечення діяльності інших закладів у сфері соціального захисту і соціального забезпечення</t>
  </si>
  <si>
    <t>0100000</t>
  </si>
  <si>
    <t>01</t>
  </si>
  <si>
    <r>
      <t xml:space="preserve">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</si>
  <si>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t>0110000</t>
  </si>
  <si>
    <r>
      <t>Великобичківська селищна рада</t>
    </r>
    <r>
      <rPr>
        <sz val="12"/>
        <rFont val="Times New Roman"/>
        <family val="1"/>
        <charset val="204"/>
      </rPr>
      <t>(відповідальний виконавець)</t>
    </r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</si>
  <si>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</si>
  <si>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</si>
  <si>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</si>
  <si>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</si>
  <si>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</si>
  <si>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</si>
  <si>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</si>
  <si>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</si>
  <si>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0118220</t>
  </si>
  <si>
    <t>0380</t>
  </si>
  <si>
    <t>Заходи та роботи з мобілізаційної підготовки місцевого значення</t>
  </si>
  <si>
    <t>0117693</t>
  </si>
  <si>
    <t>0490</t>
  </si>
  <si>
    <t>Інші заходи, пов`язані з економічною діяльністю</t>
  </si>
  <si>
    <t>0810160</t>
  </si>
  <si>
    <t>0160</t>
  </si>
  <si>
    <t>Керівництво і управління у відповідній сфері у містах (місті Києві), селищах, селах,  територіальних громадах</t>
  </si>
  <si>
    <t>від 08.07.2025р. № 1623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</si>
</sst>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10" fillId="0" borderId="0"/>
    <xf numFmtId="0" fontId="20" fillId="0" borderId="0"/>
  </cellStyleXfs>
  <cellXfs count="92">
    <xf numFmtId="0" fontId="0" fillId="0" borderId="0" xfId="0"/>
    <xf numFmtId="0" fontId="0" fillId="0" borderId="1" xfId="0" quotePrefix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4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8" fillId="0" borderId="0" xfId="0" applyNumberFormat="1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49" fontId="11" fillId="0" borderId="2" xfId="1" applyNumberFormat="1" applyFont="1" applyBorder="1" applyAlignment="1">
      <alignment horizontal="center" vertical="center" wrapText="1"/>
    </xf>
    <xf numFmtId="2" fontId="11" fillId="0" borderId="2" xfId="1" applyNumberFormat="1" applyFont="1" applyBorder="1" applyAlignment="1">
      <alignment horizontal="center" vertical="center" wrapText="1"/>
    </xf>
    <xf numFmtId="2" fontId="11" fillId="0" borderId="2" xfId="1" applyNumberFormat="1" applyFont="1" applyBorder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49" fontId="11" fillId="3" borderId="2" xfId="1" applyNumberFormat="1" applyFont="1" applyFill="1" applyBorder="1" applyAlignment="1">
      <alignment horizontal="center" vertical="center" wrapText="1"/>
    </xf>
    <xf numFmtId="49" fontId="12" fillId="3" borderId="2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0" fillId="0" borderId="0" xfId="0" applyFill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4" fontId="11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4" fontId="3" fillId="4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7" xfId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</cellXfs>
  <cellStyles count="5">
    <cellStyle name="Звичайний 2 2" xfId="2"/>
    <cellStyle name="Обычный" xfId="0" builtinId="0"/>
    <cellStyle name="Обычный_дод.3 до рішення" xfId="3"/>
    <cellStyle name="Обычный_Додатки 3,5,6 на 2021 рік для ОТГ" xfId="1"/>
    <cellStyle name="Обычный_додатки до рішення  типформа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9"/>
  <sheetViews>
    <sheetView tabSelected="1" topLeftCell="A10" zoomScale="85" zoomScaleNormal="85" workbookViewId="0">
      <selection activeCell="K9" sqref="K9"/>
    </sheetView>
  </sheetViews>
  <sheetFormatPr defaultRowHeight="15" x14ac:dyDescent="0.25"/>
  <cols>
    <col min="1" max="1" width="14.28515625" customWidth="1"/>
    <col min="2" max="2" width="7.85546875" customWidth="1"/>
    <col min="4" max="4" width="41.5703125" customWidth="1"/>
    <col min="5" max="5" width="15" customWidth="1"/>
    <col min="6" max="6" width="17.42578125" customWidth="1"/>
    <col min="7" max="7" width="14.85546875" customWidth="1"/>
    <col min="8" max="8" width="14.140625" customWidth="1"/>
    <col min="9" max="9" width="16.42578125" customWidth="1"/>
    <col min="10" max="10" width="14" customWidth="1"/>
    <col min="11" max="11" width="13.85546875" customWidth="1"/>
    <col min="12" max="12" width="13.140625" customWidth="1"/>
    <col min="14" max="14" width="10.42578125" customWidth="1"/>
    <col min="15" max="16" width="15.7109375" customWidth="1"/>
  </cols>
  <sheetData>
    <row r="2" spans="1:17" ht="15.75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 t="s">
        <v>36</v>
      </c>
      <c r="M2" s="46"/>
      <c r="N2" s="46"/>
      <c r="O2" s="46"/>
      <c r="P2" s="17"/>
    </row>
    <row r="3" spans="1:17" s="49" customFormat="1" ht="17.25" customHeight="1" x14ac:dyDescent="0.25">
      <c r="A3" s="48"/>
      <c r="B3" s="47"/>
      <c r="C3" s="47"/>
      <c r="D3" s="47"/>
      <c r="E3" s="47"/>
      <c r="F3" s="47"/>
      <c r="G3" s="47"/>
      <c r="H3" s="47"/>
      <c r="I3" s="47"/>
      <c r="J3" s="47"/>
      <c r="K3" s="82" t="s">
        <v>43</v>
      </c>
      <c r="L3" s="82"/>
      <c r="M3" s="82"/>
      <c r="N3" s="82"/>
      <c r="O3" s="82"/>
      <c r="P3" s="82"/>
      <c r="Q3" s="82"/>
    </row>
    <row r="4" spans="1:17" ht="15.75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50" t="s">
        <v>98</v>
      </c>
      <c r="L4" s="50"/>
      <c r="M4" s="50"/>
      <c r="N4" s="50"/>
      <c r="O4" s="50"/>
      <c r="P4" s="50"/>
    </row>
    <row r="5" spans="1:17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  <row r="6" spans="1:17" ht="51" customHeight="1" x14ac:dyDescent="0.25">
      <c r="A6" s="86" t="s">
        <v>40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1:17" ht="15.75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7" x14ac:dyDescent="0.25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17" x14ac:dyDescent="0.25">
      <c r="A9" s="1" t="s">
        <v>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7" ht="15" customHeight="1" x14ac:dyDescent="0.25">
      <c r="A10" s="2" t="s">
        <v>1</v>
      </c>
      <c r="P10" s="3" t="s">
        <v>2</v>
      </c>
    </row>
    <row r="11" spans="1:17" ht="15" customHeight="1" x14ac:dyDescent="0.25">
      <c r="A11" s="85" t="s">
        <v>3</v>
      </c>
      <c r="B11" s="85" t="s">
        <v>4</v>
      </c>
      <c r="C11" s="85" t="s">
        <v>5</v>
      </c>
      <c r="D11" s="77" t="s">
        <v>6</v>
      </c>
      <c r="E11" s="77" t="s">
        <v>7</v>
      </c>
      <c r="F11" s="77"/>
      <c r="G11" s="77"/>
      <c r="H11" s="77"/>
      <c r="I11" s="77"/>
      <c r="J11" s="77" t="s">
        <v>8</v>
      </c>
      <c r="K11" s="77"/>
      <c r="L11" s="77"/>
      <c r="M11" s="77"/>
      <c r="N11" s="77"/>
      <c r="O11" s="77"/>
      <c r="P11" s="78" t="s">
        <v>9</v>
      </c>
    </row>
    <row r="12" spans="1:17" ht="15" customHeight="1" x14ac:dyDescent="0.25">
      <c r="A12" s="77"/>
      <c r="B12" s="77"/>
      <c r="C12" s="77"/>
      <c r="D12" s="77"/>
      <c r="E12" s="78" t="s">
        <v>10</v>
      </c>
      <c r="F12" s="77" t="s">
        <v>11</v>
      </c>
      <c r="G12" s="77" t="s">
        <v>12</v>
      </c>
      <c r="H12" s="77"/>
      <c r="I12" s="77" t="s">
        <v>13</v>
      </c>
      <c r="J12" s="78" t="s">
        <v>10</v>
      </c>
      <c r="K12" s="77" t="s">
        <v>14</v>
      </c>
      <c r="L12" s="77" t="s">
        <v>11</v>
      </c>
      <c r="M12" s="77" t="s">
        <v>12</v>
      </c>
      <c r="N12" s="77"/>
      <c r="O12" s="77" t="s">
        <v>13</v>
      </c>
      <c r="P12" s="77"/>
    </row>
    <row r="13" spans="1:17" ht="115.5" customHeight="1" x14ac:dyDescent="0.25">
      <c r="A13" s="77"/>
      <c r="B13" s="77"/>
      <c r="C13" s="77"/>
      <c r="D13" s="77"/>
      <c r="E13" s="77"/>
      <c r="F13" s="77"/>
      <c r="G13" s="77" t="s">
        <v>15</v>
      </c>
      <c r="H13" s="77" t="s">
        <v>16</v>
      </c>
      <c r="I13" s="77"/>
      <c r="J13" s="77"/>
      <c r="K13" s="77"/>
      <c r="L13" s="77"/>
      <c r="M13" s="77" t="s">
        <v>15</v>
      </c>
      <c r="N13" s="77" t="s">
        <v>16</v>
      </c>
      <c r="O13" s="77"/>
      <c r="P13" s="77"/>
    </row>
    <row r="14" spans="1:17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</row>
    <row r="15" spans="1:17" ht="20.25" customHeight="1" x14ac:dyDescent="0.25">
      <c r="A15" s="22">
        <v>1</v>
      </c>
      <c r="B15" s="22">
        <v>2</v>
      </c>
      <c r="C15" s="22">
        <v>3</v>
      </c>
      <c r="D15" s="22">
        <v>4</v>
      </c>
      <c r="E15" s="23">
        <v>5</v>
      </c>
      <c r="F15" s="22">
        <v>6</v>
      </c>
      <c r="G15" s="22">
        <v>7</v>
      </c>
      <c r="H15" s="22">
        <v>8</v>
      </c>
      <c r="I15" s="22">
        <v>9</v>
      </c>
      <c r="J15" s="23">
        <v>10</v>
      </c>
      <c r="K15" s="22">
        <v>11</v>
      </c>
      <c r="L15" s="22">
        <v>12</v>
      </c>
      <c r="M15" s="22">
        <v>13</v>
      </c>
      <c r="N15" s="22">
        <v>14</v>
      </c>
      <c r="O15" s="22">
        <v>15</v>
      </c>
      <c r="P15" s="23">
        <v>16</v>
      </c>
    </row>
    <row r="16" spans="1:17" ht="33.75" customHeight="1" x14ac:dyDescent="0.25">
      <c r="A16" s="87" t="s">
        <v>35</v>
      </c>
      <c r="B16" s="88"/>
      <c r="C16" s="88"/>
      <c r="D16" s="88"/>
      <c r="E16" s="51">
        <f>E17+E21+E26</f>
        <v>92300</v>
      </c>
      <c r="F16" s="51">
        <f t="shared" ref="F16:O16" si="0">F17+F21+F26</f>
        <v>92300</v>
      </c>
      <c r="G16" s="51">
        <f t="shared" si="0"/>
        <v>75658</v>
      </c>
      <c r="H16" s="51">
        <f t="shared" si="0"/>
        <v>0</v>
      </c>
      <c r="I16" s="51">
        <f>I17+I21+I26</f>
        <v>0</v>
      </c>
      <c r="J16" s="51">
        <f t="shared" si="0"/>
        <v>0</v>
      </c>
      <c r="K16" s="51">
        <f t="shared" si="0"/>
        <v>0</v>
      </c>
      <c r="L16" s="51">
        <f t="shared" si="0"/>
        <v>0</v>
      </c>
      <c r="M16" s="51">
        <f t="shared" si="0"/>
        <v>0</v>
      </c>
      <c r="N16" s="51">
        <f t="shared" si="0"/>
        <v>0</v>
      </c>
      <c r="O16" s="51">
        <f t="shared" si="0"/>
        <v>0</v>
      </c>
      <c r="P16" s="51">
        <f>P17+P21+P26</f>
        <v>92300</v>
      </c>
    </row>
    <row r="17" spans="1:16" ht="51.75" hidden="1" customHeight="1" x14ac:dyDescent="0.25">
      <c r="A17" s="28"/>
      <c r="B17" s="29"/>
      <c r="C17" s="29"/>
      <c r="D17" s="30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50.25" hidden="1" customHeight="1" x14ac:dyDescent="0.25">
      <c r="A18" s="6"/>
      <c r="B18" s="6"/>
      <c r="C18" s="6"/>
      <c r="D18" s="7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77.25" hidden="1" customHeight="1" x14ac:dyDescent="0.25">
      <c r="A19" s="11"/>
      <c r="B19" s="11"/>
      <c r="C19" s="11"/>
      <c r="D19" s="12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45.75" hidden="1" customHeight="1" x14ac:dyDescent="0.25">
      <c r="A20" s="18"/>
      <c r="B20" s="19"/>
      <c r="C20" s="18"/>
      <c r="D20" s="31"/>
      <c r="E20" s="8"/>
      <c r="F20" s="9"/>
      <c r="G20" s="9"/>
      <c r="H20" s="9"/>
      <c r="I20" s="9"/>
      <c r="J20" s="8"/>
      <c r="K20" s="9"/>
      <c r="L20" s="9"/>
      <c r="M20" s="9"/>
      <c r="N20" s="9"/>
      <c r="O20" s="9"/>
      <c r="P20" s="8"/>
    </row>
    <row r="21" spans="1:16" ht="62.25" hidden="1" customHeight="1" x14ac:dyDescent="0.25">
      <c r="A21" s="32"/>
      <c r="B21" s="32"/>
      <c r="C21" s="33"/>
      <c r="D21" s="3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69" hidden="1" customHeight="1" x14ac:dyDescent="0.25">
      <c r="A22" s="32"/>
      <c r="B22" s="32"/>
      <c r="C22" s="33"/>
      <c r="D22" s="3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67.5" hidden="1" customHeight="1" x14ac:dyDescent="0.25">
      <c r="A23" s="18"/>
      <c r="B23" s="18"/>
      <c r="C23" s="18"/>
      <c r="D23" s="35"/>
      <c r="E23" s="8"/>
      <c r="F23" s="9"/>
      <c r="G23" s="9"/>
      <c r="H23" s="9"/>
      <c r="I23" s="9"/>
      <c r="J23" s="8"/>
      <c r="K23" s="9"/>
      <c r="L23" s="9"/>
      <c r="M23" s="9"/>
      <c r="N23" s="9"/>
      <c r="O23" s="9"/>
      <c r="P23" s="8"/>
    </row>
    <row r="24" spans="1:16" ht="153" hidden="1" customHeight="1" x14ac:dyDescent="0.25">
      <c r="A24" s="18"/>
      <c r="B24" s="18"/>
      <c r="C24" s="18"/>
      <c r="D24" s="35"/>
      <c r="E24" s="8"/>
      <c r="F24" s="9"/>
      <c r="G24" s="9"/>
      <c r="H24" s="9"/>
      <c r="I24" s="9"/>
      <c r="J24" s="8"/>
      <c r="K24" s="9"/>
      <c r="L24" s="9"/>
      <c r="M24" s="9"/>
      <c r="N24" s="9"/>
      <c r="O24" s="9"/>
      <c r="P24" s="8"/>
    </row>
    <row r="25" spans="1:16" ht="64.5" hidden="1" customHeight="1" x14ac:dyDescent="0.25">
      <c r="A25" s="18"/>
      <c r="B25" s="19"/>
      <c r="C25" s="18"/>
      <c r="D25" s="31"/>
      <c r="E25" s="8"/>
      <c r="F25" s="36"/>
      <c r="G25" s="9"/>
      <c r="H25" s="9"/>
      <c r="I25" s="9"/>
      <c r="J25" s="8"/>
      <c r="K25" s="9"/>
      <c r="L25" s="9"/>
      <c r="M25" s="9"/>
      <c r="N25" s="9"/>
      <c r="O25" s="9"/>
      <c r="P25" s="8"/>
    </row>
    <row r="26" spans="1:16" ht="57" customHeight="1" x14ac:dyDescent="0.25">
      <c r="A26" s="37" t="s">
        <v>46</v>
      </c>
      <c r="B26" s="38" t="s">
        <v>47</v>
      </c>
      <c r="C26" s="39"/>
      <c r="D26" s="59" t="s">
        <v>48</v>
      </c>
      <c r="E26" s="4">
        <f>F26</f>
        <v>92300</v>
      </c>
      <c r="F26" s="4">
        <f t="shared" ref="F26:I26" si="1">F27</f>
        <v>92300</v>
      </c>
      <c r="G26" s="4">
        <f t="shared" si="1"/>
        <v>75658</v>
      </c>
      <c r="H26" s="4">
        <f t="shared" si="1"/>
        <v>0</v>
      </c>
      <c r="I26" s="4">
        <f t="shared" si="1"/>
        <v>0</v>
      </c>
      <c r="J26" s="4">
        <v>0</v>
      </c>
      <c r="K26" s="4">
        <f t="shared" ref="K26:O26" si="2">K27</f>
        <v>0</v>
      </c>
      <c r="L26" s="4">
        <f t="shared" si="2"/>
        <v>0</v>
      </c>
      <c r="M26" s="4">
        <f t="shared" si="2"/>
        <v>0</v>
      </c>
      <c r="N26" s="4">
        <f t="shared" si="2"/>
        <v>0</v>
      </c>
      <c r="O26" s="4">
        <f t="shared" si="2"/>
        <v>0</v>
      </c>
      <c r="P26" s="4">
        <f t="shared" ref="P26:P27" si="3">E26+J26</f>
        <v>92300</v>
      </c>
    </row>
    <row r="27" spans="1:16" ht="64.5" customHeight="1" x14ac:dyDescent="0.25">
      <c r="A27" s="37" t="s">
        <v>49</v>
      </c>
      <c r="B27" s="38" t="s">
        <v>47</v>
      </c>
      <c r="C27" s="39"/>
      <c r="D27" s="59" t="s">
        <v>50</v>
      </c>
      <c r="E27" s="4">
        <f>E26</f>
        <v>92300</v>
      </c>
      <c r="F27" s="4">
        <f>F28</f>
        <v>92300</v>
      </c>
      <c r="G27" s="4">
        <f t="shared" ref="G27:I27" si="4">G28</f>
        <v>75658</v>
      </c>
      <c r="H27" s="4">
        <f t="shared" si="4"/>
        <v>0</v>
      </c>
      <c r="I27" s="4">
        <f t="shared" si="4"/>
        <v>0</v>
      </c>
      <c r="J27" s="4">
        <v>0</v>
      </c>
      <c r="K27" s="4">
        <f>K28</f>
        <v>0</v>
      </c>
      <c r="L27" s="4">
        <f>L28</f>
        <v>0</v>
      </c>
      <c r="M27" s="4">
        <f t="shared" ref="M27:O27" si="5">M28</f>
        <v>0</v>
      </c>
      <c r="N27" s="4">
        <f t="shared" si="5"/>
        <v>0</v>
      </c>
      <c r="O27" s="4">
        <f t="shared" si="5"/>
        <v>0</v>
      </c>
      <c r="P27" s="4">
        <f t="shared" si="3"/>
        <v>92300</v>
      </c>
    </row>
    <row r="28" spans="1:16" ht="106.5" customHeight="1" x14ac:dyDescent="0.25">
      <c r="A28" s="60" t="s">
        <v>51</v>
      </c>
      <c r="B28" s="61">
        <v>3193</v>
      </c>
      <c r="C28" s="11" t="s">
        <v>52</v>
      </c>
      <c r="D28" s="44" t="s">
        <v>53</v>
      </c>
      <c r="E28" s="8">
        <f t="shared" ref="E28" si="6">F28</f>
        <v>92300</v>
      </c>
      <c r="F28" s="62">
        <v>92300</v>
      </c>
      <c r="G28" s="9">
        <v>75658</v>
      </c>
      <c r="H28" s="9">
        <v>0</v>
      </c>
      <c r="I28" s="9">
        <v>0</v>
      </c>
      <c r="J28" s="8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8">
        <f t="shared" ref="P28" si="7">E28+J28</f>
        <v>92300</v>
      </c>
    </row>
    <row r="29" spans="1:16" ht="18" customHeight="1" x14ac:dyDescent="0.25">
      <c r="A29" s="14" t="s">
        <v>17</v>
      </c>
      <c r="B29" s="15" t="s">
        <v>17</v>
      </c>
      <c r="C29" s="10" t="s">
        <v>17</v>
      </c>
      <c r="D29" s="16" t="s">
        <v>18</v>
      </c>
      <c r="E29" s="4">
        <f>E26+E21+E17</f>
        <v>92300</v>
      </c>
      <c r="F29" s="4">
        <f t="shared" ref="F29:P29" si="8">F26+F21+F17</f>
        <v>92300</v>
      </c>
      <c r="G29" s="4">
        <f t="shared" si="8"/>
        <v>75658</v>
      </c>
      <c r="H29" s="4">
        <f t="shared" si="8"/>
        <v>0</v>
      </c>
      <c r="I29" s="4">
        <f t="shared" si="8"/>
        <v>0</v>
      </c>
      <c r="J29" s="4">
        <f t="shared" si="8"/>
        <v>0</v>
      </c>
      <c r="K29" s="4">
        <f t="shared" si="8"/>
        <v>0</v>
      </c>
      <c r="L29" s="4">
        <f t="shared" si="8"/>
        <v>0</v>
      </c>
      <c r="M29" s="4">
        <f t="shared" si="8"/>
        <v>0</v>
      </c>
      <c r="N29" s="4">
        <f t="shared" si="8"/>
        <v>0</v>
      </c>
      <c r="O29" s="4">
        <f t="shared" si="8"/>
        <v>0</v>
      </c>
      <c r="P29" s="4">
        <f t="shared" si="8"/>
        <v>92300</v>
      </c>
    </row>
    <row r="30" spans="1:16" ht="28.5" customHeight="1" x14ac:dyDescent="0.25">
      <c r="A30" s="89" t="s">
        <v>39</v>
      </c>
      <c r="B30" s="90"/>
      <c r="C30" s="90"/>
      <c r="D30" s="91"/>
      <c r="E30" s="5">
        <f>E31+E37+E47</f>
        <v>-421300</v>
      </c>
      <c r="F30" s="5">
        <f t="shared" ref="F30:O30" si="9">F31+F37+F47</f>
        <v>-421300</v>
      </c>
      <c r="G30" s="5">
        <f t="shared" si="9"/>
        <v>-867100</v>
      </c>
      <c r="H30" s="5">
        <f t="shared" si="9"/>
        <v>0</v>
      </c>
      <c r="I30" s="5">
        <f t="shared" si="9"/>
        <v>0</v>
      </c>
      <c r="J30" s="5">
        <f t="shared" si="9"/>
        <v>421300</v>
      </c>
      <c r="K30" s="5">
        <f t="shared" si="9"/>
        <v>421300</v>
      </c>
      <c r="L30" s="5">
        <f t="shared" si="9"/>
        <v>0</v>
      </c>
      <c r="M30" s="5">
        <f t="shared" si="9"/>
        <v>0</v>
      </c>
      <c r="N30" s="5">
        <f t="shared" si="9"/>
        <v>0</v>
      </c>
      <c r="O30" s="5">
        <f t="shared" si="9"/>
        <v>421300</v>
      </c>
      <c r="P30" s="5">
        <f>P31+P37+P47</f>
        <v>0</v>
      </c>
    </row>
    <row r="31" spans="1:16" ht="34.5" customHeight="1" x14ac:dyDescent="0.25">
      <c r="A31" s="28" t="s">
        <v>76</v>
      </c>
      <c r="B31" s="28" t="s">
        <v>77</v>
      </c>
      <c r="C31" s="71"/>
      <c r="D31" s="72" t="s">
        <v>78</v>
      </c>
      <c r="E31" s="4">
        <f>E32</f>
        <v>-118000</v>
      </c>
      <c r="F31" s="4">
        <f t="shared" ref="F31:O31" si="10">F32</f>
        <v>-118000</v>
      </c>
      <c r="G31" s="4">
        <f t="shared" si="10"/>
        <v>-424600</v>
      </c>
      <c r="H31" s="4">
        <f t="shared" si="10"/>
        <v>0</v>
      </c>
      <c r="I31" s="4">
        <f t="shared" si="10"/>
        <v>0</v>
      </c>
      <c r="J31" s="4">
        <f t="shared" si="10"/>
        <v>0</v>
      </c>
      <c r="K31" s="4">
        <f t="shared" si="10"/>
        <v>0</v>
      </c>
      <c r="L31" s="4">
        <f t="shared" si="10"/>
        <v>0</v>
      </c>
      <c r="M31" s="4">
        <f t="shared" si="10"/>
        <v>0</v>
      </c>
      <c r="N31" s="4">
        <f t="shared" si="10"/>
        <v>0</v>
      </c>
      <c r="O31" s="4">
        <f t="shared" si="10"/>
        <v>0</v>
      </c>
      <c r="P31" s="4">
        <f>E31+J31</f>
        <v>-118000</v>
      </c>
    </row>
    <row r="32" spans="1:16" ht="34.5" customHeight="1" x14ac:dyDescent="0.25">
      <c r="A32" s="28" t="s">
        <v>79</v>
      </c>
      <c r="B32" s="28" t="s">
        <v>77</v>
      </c>
      <c r="C32" s="71"/>
      <c r="D32" s="72" t="s">
        <v>80</v>
      </c>
      <c r="E32" s="4">
        <f>E34+E33+E36+E35</f>
        <v>-118000</v>
      </c>
      <c r="F32" s="4">
        <f t="shared" ref="F32:P32" si="11">F34+F33+F36+F35</f>
        <v>-118000</v>
      </c>
      <c r="G32" s="4">
        <f t="shared" si="11"/>
        <v>-424600</v>
      </c>
      <c r="H32" s="4">
        <f t="shared" si="11"/>
        <v>0</v>
      </c>
      <c r="I32" s="4">
        <f t="shared" si="11"/>
        <v>0</v>
      </c>
      <c r="J32" s="4">
        <f t="shared" si="11"/>
        <v>0</v>
      </c>
      <c r="K32" s="4">
        <f t="shared" si="11"/>
        <v>0</v>
      </c>
      <c r="L32" s="4">
        <f t="shared" si="11"/>
        <v>0</v>
      </c>
      <c r="M32" s="4">
        <f t="shared" si="11"/>
        <v>0</v>
      </c>
      <c r="N32" s="4">
        <f t="shared" si="11"/>
        <v>0</v>
      </c>
      <c r="O32" s="4">
        <f t="shared" si="11"/>
        <v>0</v>
      </c>
      <c r="P32" s="4">
        <f t="shared" si="11"/>
        <v>-118000</v>
      </c>
    </row>
    <row r="33" spans="1:16" ht="99" customHeight="1" x14ac:dyDescent="0.25">
      <c r="A33" s="18" t="s">
        <v>85</v>
      </c>
      <c r="B33" s="18" t="s">
        <v>86</v>
      </c>
      <c r="C33" s="18" t="s">
        <v>87</v>
      </c>
      <c r="D33" s="75" t="s">
        <v>88</v>
      </c>
      <c r="E33" s="8">
        <f>F33</f>
        <v>-518000</v>
      </c>
      <c r="F33" s="63">
        <f>-290000-318000+90000</f>
        <v>-518000</v>
      </c>
      <c r="G33" s="63">
        <f>-424600</f>
        <v>-424600</v>
      </c>
      <c r="H33" s="63">
        <v>0</v>
      </c>
      <c r="I33" s="63">
        <v>0</v>
      </c>
      <c r="J33" s="8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4">
        <f t="shared" ref="P33" si="12">E33+J33</f>
        <v>-518000</v>
      </c>
    </row>
    <row r="34" spans="1:16" ht="73.5" customHeight="1" x14ac:dyDescent="0.25">
      <c r="A34" s="73" t="s">
        <v>81</v>
      </c>
      <c r="B34" s="73" t="s">
        <v>82</v>
      </c>
      <c r="C34" s="73" t="s">
        <v>83</v>
      </c>
      <c r="D34" s="74" t="s">
        <v>84</v>
      </c>
      <c r="E34" s="8">
        <f>F34</f>
        <v>190000</v>
      </c>
      <c r="F34" s="63">
        <v>190000</v>
      </c>
      <c r="G34" s="63">
        <v>0</v>
      </c>
      <c r="H34" s="63">
        <v>0</v>
      </c>
      <c r="I34" s="63">
        <v>0</v>
      </c>
      <c r="J34" s="8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4">
        <f t="shared" ref="P34:P37" si="13">E34+J34</f>
        <v>190000</v>
      </c>
    </row>
    <row r="35" spans="1:16" ht="73.5" customHeight="1" x14ac:dyDescent="0.25">
      <c r="A35" s="18" t="s">
        <v>92</v>
      </c>
      <c r="B35" s="19">
        <v>7693</v>
      </c>
      <c r="C35" s="18" t="s">
        <v>93</v>
      </c>
      <c r="D35" s="31" t="s">
        <v>94</v>
      </c>
      <c r="E35" s="8">
        <f>F35</f>
        <v>110000</v>
      </c>
      <c r="F35" s="63">
        <v>110000</v>
      </c>
      <c r="G35" s="63">
        <v>0</v>
      </c>
      <c r="H35" s="63">
        <v>0</v>
      </c>
      <c r="I35" s="63">
        <v>0</v>
      </c>
      <c r="J35" s="8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4">
        <f t="shared" si="13"/>
        <v>110000</v>
      </c>
    </row>
    <row r="36" spans="1:16" ht="73.5" customHeight="1" x14ac:dyDescent="0.25">
      <c r="A36" s="18" t="s">
        <v>89</v>
      </c>
      <c r="B36" s="19">
        <v>8220</v>
      </c>
      <c r="C36" s="18" t="s">
        <v>90</v>
      </c>
      <c r="D36" s="35" t="s">
        <v>91</v>
      </c>
      <c r="E36" s="8">
        <f>F36</f>
        <v>100000</v>
      </c>
      <c r="F36" s="63">
        <v>100000</v>
      </c>
      <c r="G36" s="63">
        <v>0</v>
      </c>
      <c r="H36" s="63">
        <v>0</v>
      </c>
      <c r="I36" s="63">
        <v>0</v>
      </c>
      <c r="J36" s="8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4">
        <f t="shared" ref="P36" si="14">E36+J36</f>
        <v>100000</v>
      </c>
    </row>
    <row r="37" spans="1:16" ht="47.25" x14ac:dyDescent="0.25">
      <c r="A37" s="32" t="s">
        <v>19</v>
      </c>
      <c r="B37" s="32" t="s">
        <v>21</v>
      </c>
      <c r="C37" s="33"/>
      <c r="D37" s="34" t="s">
        <v>27</v>
      </c>
      <c r="E37" s="4">
        <f>E38</f>
        <v>-43300</v>
      </c>
      <c r="F37" s="4">
        <f t="shared" ref="F37:O37" si="15">F38</f>
        <v>-43300</v>
      </c>
      <c r="G37" s="4">
        <f t="shared" si="15"/>
        <v>-218600</v>
      </c>
      <c r="H37" s="4">
        <f t="shared" si="15"/>
        <v>0</v>
      </c>
      <c r="I37" s="4">
        <f t="shared" si="15"/>
        <v>0</v>
      </c>
      <c r="J37" s="4">
        <f t="shared" si="15"/>
        <v>421300</v>
      </c>
      <c r="K37" s="4">
        <f t="shared" si="15"/>
        <v>421300</v>
      </c>
      <c r="L37" s="4">
        <f t="shared" si="15"/>
        <v>0</v>
      </c>
      <c r="M37" s="4">
        <f t="shared" si="15"/>
        <v>0</v>
      </c>
      <c r="N37" s="4">
        <f t="shared" si="15"/>
        <v>0</v>
      </c>
      <c r="O37" s="4">
        <f t="shared" si="15"/>
        <v>421300</v>
      </c>
      <c r="P37" s="4">
        <f t="shared" si="13"/>
        <v>378000</v>
      </c>
    </row>
    <row r="38" spans="1:16" ht="47.25" x14ac:dyDescent="0.25">
      <c r="A38" s="32" t="s">
        <v>20</v>
      </c>
      <c r="B38" s="32" t="s">
        <v>21</v>
      </c>
      <c r="C38" s="33"/>
      <c r="D38" s="34" t="s">
        <v>28</v>
      </c>
      <c r="E38" s="4">
        <f>E40+E41+E44+E45+E42+E43+E46</f>
        <v>-43300</v>
      </c>
      <c r="F38" s="4">
        <f>F40+F41+F44+F45+F42+F43+F46</f>
        <v>-43300</v>
      </c>
      <c r="G38" s="4">
        <f t="shared" ref="G38:O38" si="16">G40+G41+G44+G45+G42+G43+G46</f>
        <v>-218600</v>
      </c>
      <c r="H38" s="4">
        <f t="shared" si="16"/>
        <v>0</v>
      </c>
      <c r="I38" s="4">
        <f t="shared" si="16"/>
        <v>0</v>
      </c>
      <c r="J38" s="4">
        <f>J40+J41+J44+J45+J42+J43+J46</f>
        <v>421300</v>
      </c>
      <c r="K38" s="4">
        <f t="shared" si="16"/>
        <v>421300</v>
      </c>
      <c r="L38" s="4">
        <f t="shared" si="16"/>
        <v>0</v>
      </c>
      <c r="M38" s="4">
        <f t="shared" si="16"/>
        <v>0</v>
      </c>
      <c r="N38" s="4">
        <f t="shared" si="16"/>
        <v>0</v>
      </c>
      <c r="O38" s="4">
        <f t="shared" si="16"/>
        <v>421300</v>
      </c>
      <c r="P38" s="4">
        <f>E38+J38</f>
        <v>378000</v>
      </c>
    </row>
    <row r="39" spans="1:16" s="41" customFormat="1" ht="48.75" hidden="1" customHeight="1" x14ac:dyDescent="0.25">
      <c r="A39" s="20"/>
      <c r="B39" s="20"/>
      <c r="C39" s="20"/>
      <c r="D39" s="21"/>
      <c r="E39" s="8">
        <f>F39</f>
        <v>0</v>
      </c>
      <c r="F39" s="63"/>
      <c r="G39" s="63">
        <v>0</v>
      </c>
      <c r="H39" s="63">
        <v>0</v>
      </c>
      <c r="I39" s="63">
        <v>0</v>
      </c>
      <c r="J39" s="8">
        <v>0</v>
      </c>
      <c r="K39" s="63"/>
      <c r="L39" s="63">
        <v>0</v>
      </c>
      <c r="M39" s="63">
        <v>0</v>
      </c>
      <c r="N39" s="63">
        <v>0</v>
      </c>
      <c r="O39" s="63">
        <v>0</v>
      </c>
      <c r="P39" s="4">
        <f t="shared" ref="P39:P44" si="17">E39+J39</f>
        <v>0</v>
      </c>
    </row>
    <row r="40" spans="1:16" s="41" customFormat="1" ht="47.25" x14ac:dyDescent="0.25">
      <c r="A40" s="18" t="s">
        <v>56</v>
      </c>
      <c r="B40" s="18" t="s">
        <v>22</v>
      </c>
      <c r="C40" s="18" t="s">
        <v>57</v>
      </c>
      <c r="D40" s="35" t="s">
        <v>58</v>
      </c>
      <c r="E40" s="8">
        <f>F40</f>
        <v>199500</v>
      </c>
      <c r="F40" s="63">
        <f>2000+23000+20500+154000</f>
        <v>199500</v>
      </c>
      <c r="G40" s="63">
        <v>0</v>
      </c>
      <c r="H40" s="63">
        <v>0</v>
      </c>
      <c r="I40" s="63">
        <v>0</v>
      </c>
      <c r="J40" s="8">
        <f>K40</f>
        <v>318000</v>
      </c>
      <c r="K40" s="63">
        <v>318000</v>
      </c>
      <c r="L40" s="63">
        <v>0</v>
      </c>
      <c r="M40" s="63">
        <v>0</v>
      </c>
      <c r="N40" s="63">
        <v>0</v>
      </c>
      <c r="O40" s="63">
        <v>318000</v>
      </c>
      <c r="P40" s="4">
        <f t="shared" si="17"/>
        <v>517500</v>
      </c>
    </row>
    <row r="41" spans="1:16" ht="31.5" x14ac:dyDescent="0.25">
      <c r="A41" s="18" t="s">
        <v>59</v>
      </c>
      <c r="B41" s="18" t="s">
        <v>54</v>
      </c>
      <c r="C41" s="18" t="s">
        <v>60</v>
      </c>
      <c r="D41" s="35" t="s">
        <v>61</v>
      </c>
      <c r="E41" s="8">
        <f t="shared" ref="E41:E45" si="18">F41</f>
        <v>-399652</v>
      </c>
      <c r="F41" s="63">
        <f>-274000-70652-55000</f>
        <v>-399652</v>
      </c>
      <c r="G41" s="63">
        <f>-274000-55000</f>
        <v>-329000</v>
      </c>
      <c r="H41" s="63">
        <v>0</v>
      </c>
      <c r="I41" s="63">
        <v>0</v>
      </c>
      <c r="J41" s="8">
        <f>K41</f>
        <v>55000</v>
      </c>
      <c r="K41" s="63">
        <v>55000</v>
      </c>
      <c r="L41" s="63">
        <v>0</v>
      </c>
      <c r="M41" s="63">
        <v>0</v>
      </c>
      <c r="N41" s="63">
        <v>0</v>
      </c>
      <c r="O41" s="63">
        <v>55000</v>
      </c>
      <c r="P41" s="4">
        <f t="shared" si="17"/>
        <v>-344652</v>
      </c>
    </row>
    <row r="42" spans="1:16" ht="26.25" customHeight="1" x14ac:dyDescent="0.25">
      <c r="A42" s="65" t="s">
        <v>65</v>
      </c>
      <c r="B42" s="65" t="s">
        <v>66</v>
      </c>
      <c r="C42" s="66" t="s">
        <v>67</v>
      </c>
      <c r="D42" s="67" t="s">
        <v>68</v>
      </c>
      <c r="E42" s="8">
        <f t="shared" si="18"/>
        <v>26000</v>
      </c>
      <c r="F42" s="9">
        <v>26000</v>
      </c>
      <c r="G42" s="9">
        <v>0</v>
      </c>
      <c r="H42" s="9">
        <v>0</v>
      </c>
      <c r="I42" s="9">
        <v>0</v>
      </c>
      <c r="J42" s="8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4">
        <f t="shared" si="17"/>
        <v>26000</v>
      </c>
    </row>
    <row r="43" spans="1:16" ht="149.25" customHeight="1" x14ac:dyDescent="0.25">
      <c r="A43" s="65" t="s">
        <v>70</v>
      </c>
      <c r="B43" s="65">
        <v>1291</v>
      </c>
      <c r="C43" s="66" t="s">
        <v>67</v>
      </c>
      <c r="D43" s="67" t="s">
        <v>71</v>
      </c>
      <c r="E43" s="8">
        <f t="shared" ref="E43" si="19">F43</f>
        <v>0</v>
      </c>
      <c r="F43" s="9">
        <v>0</v>
      </c>
      <c r="G43" s="9">
        <v>0</v>
      </c>
      <c r="H43" s="9">
        <v>0</v>
      </c>
      <c r="I43" s="9">
        <v>0</v>
      </c>
      <c r="J43" s="8">
        <f>K43</f>
        <v>48300</v>
      </c>
      <c r="K43" s="9">
        <v>48300</v>
      </c>
      <c r="L43" s="9">
        <v>0</v>
      </c>
      <c r="M43" s="9">
        <v>0</v>
      </c>
      <c r="N43" s="9">
        <v>0</v>
      </c>
      <c r="O43" s="9">
        <v>48300</v>
      </c>
      <c r="P43" s="4">
        <f>E43+J43</f>
        <v>48300</v>
      </c>
    </row>
    <row r="44" spans="1:16" ht="53.25" customHeight="1" x14ac:dyDescent="0.25">
      <c r="A44" s="42" t="s">
        <v>23</v>
      </c>
      <c r="B44" s="43" t="s">
        <v>24</v>
      </c>
      <c r="C44" s="64" t="s">
        <v>25</v>
      </c>
      <c r="D44" s="44" t="s">
        <v>26</v>
      </c>
      <c r="E44" s="8">
        <f t="shared" si="18"/>
        <v>304000</v>
      </c>
      <c r="F44" s="9">
        <f>244000+60000</f>
        <v>304000</v>
      </c>
      <c r="G44" s="9">
        <v>200000</v>
      </c>
      <c r="H44" s="9">
        <v>0</v>
      </c>
      <c r="I44" s="9">
        <v>0</v>
      </c>
      <c r="J44" s="8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4">
        <f t="shared" si="17"/>
        <v>304000</v>
      </c>
    </row>
    <row r="45" spans="1:16" ht="53.25" customHeight="1" x14ac:dyDescent="0.25">
      <c r="A45" s="18" t="s">
        <v>62</v>
      </c>
      <c r="B45" s="18" t="s">
        <v>55</v>
      </c>
      <c r="C45" s="18" t="s">
        <v>63</v>
      </c>
      <c r="D45" s="35" t="s">
        <v>64</v>
      </c>
      <c r="E45" s="8">
        <f t="shared" si="18"/>
        <v>-199500</v>
      </c>
      <c r="F45" s="63">
        <f>-2000-19000-4000-16000-4500-126200-27800</f>
        <v>-199500</v>
      </c>
      <c r="G45" s="9">
        <f>-19000-16000-126200+50000</f>
        <v>-111200</v>
      </c>
      <c r="H45" s="9">
        <v>0</v>
      </c>
      <c r="I45" s="9">
        <v>0</v>
      </c>
      <c r="J45" s="8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4">
        <f>E45+J45</f>
        <v>-199500</v>
      </c>
    </row>
    <row r="46" spans="1:16" ht="53.25" customHeight="1" x14ac:dyDescent="0.25">
      <c r="A46" s="18" t="s">
        <v>72</v>
      </c>
      <c r="B46" s="65">
        <v>5049</v>
      </c>
      <c r="C46" s="66" t="s">
        <v>63</v>
      </c>
      <c r="D46" s="67" t="s">
        <v>69</v>
      </c>
      <c r="E46" s="8">
        <f>F46</f>
        <v>26352</v>
      </c>
      <c r="F46" s="9">
        <f>21600+4752</f>
        <v>26352</v>
      </c>
      <c r="G46" s="9">
        <v>21600</v>
      </c>
      <c r="H46" s="9">
        <v>0</v>
      </c>
      <c r="I46" s="9">
        <v>0</v>
      </c>
      <c r="J46" s="8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4">
        <f>E46+J46</f>
        <v>26352</v>
      </c>
    </row>
    <row r="47" spans="1:16" ht="53.25" customHeight="1" x14ac:dyDescent="0.25">
      <c r="A47" s="37" t="s">
        <v>46</v>
      </c>
      <c r="B47" s="38" t="s">
        <v>47</v>
      </c>
      <c r="C47" s="39"/>
      <c r="D47" s="59" t="s">
        <v>48</v>
      </c>
      <c r="E47" s="4">
        <f>F47</f>
        <v>-260000</v>
      </c>
      <c r="F47" s="4">
        <f t="shared" ref="F47:I47" si="20">F48</f>
        <v>-260000</v>
      </c>
      <c r="G47" s="4">
        <f t="shared" si="20"/>
        <v>-223900</v>
      </c>
      <c r="H47" s="4">
        <f t="shared" si="20"/>
        <v>0</v>
      </c>
      <c r="I47" s="4">
        <f t="shared" si="20"/>
        <v>0</v>
      </c>
      <c r="J47" s="4">
        <v>0</v>
      </c>
      <c r="K47" s="4">
        <f t="shared" ref="K47:O47" si="21">K48</f>
        <v>0</v>
      </c>
      <c r="L47" s="4">
        <f t="shared" si="21"/>
        <v>0</v>
      </c>
      <c r="M47" s="4">
        <f t="shared" si="21"/>
        <v>0</v>
      </c>
      <c r="N47" s="4">
        <f t="shared" si="21"/>
        <v>0</v>
      </c>
      <c r="O47" s="4">
        <f t="shared" si="21"/>
        <v>0</v>
      </c>
      <c r="P47" s="4">
        <f t="shared" ref="P47:P50" si="22">E47+J47</f>
        <v>-260000</v>
      </c>
    </row>
    <row r="48" spans="1:16" ht="53.25" customHeight="1" x14ac:dyDescent="0.25">
      <c r="A48" s="37" t="s">
        <v>49</v>
      </c>
      <c r="B48" s="38" t="s">
        <v>47</v>
      </c>
      <c r="C48" s="39"/>
      <c r="D48" s="59" t="s">
        <v>50</v>
      </c>
      <c r="E48" s="4">
        <f>E49+E50</f>
        <v>-260000</v>
      </c>
      <c r="F48" s="4">
        <f>F49+F50</f>
        <v>-260000</v>
      </c>
      <c r="G48" s="4">
        <f t="shared" ref="G48:P48" si="23">G49+G50</f>
        <v>-223900</v>
      </c>
      <c r="H48" s="4">
        <f t="shared" si="23"/>
        <v>0</v>
      </c>
      <c r="I48" s="4">
        <f t="shared" si="23"/>
        <v>0</v>
      </c>
      <c r="J48" s="4">
        <f t="shared" si="23"/>
        <v>0</v>
      </c>
      <c r="K48" s="4">
        <f t="shared" si="23"/>
        <v>0</v>
      </c>
      <c r="L48" s="4">
        <f t="shared" si="23"/>
        <v>0</v>
      </c>
      <c r="M48" s="4">
        <f t="shared" si="23"/>
        <v>0</v>
      </c>
      <c r="N48" s="4">
        <f t="shared" si="23"/>
        <v>0</v>
      </c>
      <c r="O48" s="4">
        <f t="shared" si="23"/>
        <v>0</v>
      </c>
      <c r="P48" s="4">
        <f t="shared" si="23"/>
        <v>-260000</v>
      </c>
    </row>
    <row r="49" spans="1:16" ht="53.25" customHeight="1" x14ac:dyDescent="0.25">
      <c r="A49" s="18" t="s">
        <v>95</v>
      </c>
      <c r="B49" s="18" t="s">
        <v>96</v>
      </c>
      <c r="C49" s="18" t="s">
        <v>87</v>
      </c>
      <c r="D49" s="76" t="s">
        <v>97</v>
      </c>
      <c r="E49" s="8">
        <f t="shared" ref="E49" si="24">F49</f>
        <v>-200000</v>
      </c>
      <c r="F49" s="62">
        <v>-200000</v>
      </c>
      <c r="G49" s="9">
        <v>-163900</v>
      </c>
      <c r="H49" s="9">
        <v>0</v>
      </c>
      <c r="I49" s="9">
        <v>0</v>
      </c>
      <c r="J49" s="8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8">
        <f t="shared" ref="P49" si="25">E49+J49</f>
        <v>-200000</v>
      </c>
    </row>
    <row r="50" spans="1:16" ht="53.25" customHeight="1" x14ac:dyDescent="0.25">
      <c r="A50" s="68" t="s">
        <v>73</v>
      </c>
      <c r="B50" s="69">
        <v>3241</v>
      </c>
      <c r="C50" s="68" t="s">
        <v>74</v>
      </c>
      <c r="D50" s="70" t="s">
        <v>75</v>
      </c>
      <c r="E50" s="8">
        <f t="shared" ref="E50" si="26">F50</f>
        <v>-60000</v>
      </c>
      <c r="F50" s="62">
        <v>-60000</v>
      </c>
      <c r="G50" s="9">
        <v>-60000</v>
      </c>
      <c r="H50" s="9">
        <v>0</v>
      </c>
      <c r="I50" s="9">
        <v>0</v>
      </c>
      <c r="J50" s="8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8">
        <f t="shared" si="22"/>
        <v>-60000</v>
      </c>
    </row>
    <row r="51" spans="1:16" ht="53.25" customHeight="1" x14ac:dyDescent="0.25">
      <c r="A51" s="79" t="s">
        <v>42</v>
      </c>
      <c r="B51" s="80"/>
      <c r="C51" s="80"/>
      <c r="D51" s="81"/>
      <c r="E51" s="4">
        <f>E55</f>
        <v>230000</v>
      </c>
      <c r="F51" s="4">
        <f t="shared" ref="F51:P51" si="27">F55</f>
        <v>230000</v>
      </c>
      <c r="G51" s="4">
        <f t="shared" si="27"/>
        <v>0</v>
      </c>
      <c r="H51" s="4">
        <f t="shared" si="27"/>
        <v>0</v>
      </c>
      <c r="I51" s="4">
        <f t="shared" si="27"/>
        <v>0</v>
      </c>
      <c r="J51" s="4">
        <f t="shared" si="27"/>
        <v>0</v>
      </c>
      <c r="K51" s="4">
        <f t="shared" si="27"/>
        <v>0</v>
      </c>
      <c r="L51" s="4">
        <f t="shared" si="27"/>
        <v>0</v>
      </c>
      <c r="M51" s="4">
        <f t="shared" si="27"/>
        <v>0</v>
      </c>
      <c r="N51" s="4">
        <f t="shared" si="27"/>
        <v>0</v>
      </c>
      <c r="O51" s="4">
        <f t="shared" si="27"/>
        <v>0</v>
      </c>
      <c r="P51" s="4">
        <f t="shared" si="27"/>
        <v>230000</v>
      </c>
    </row>
    <row r="52" spans="1:16" ht="53.25" customHeight="1" x14ac:dyDescent="0.25">
      <c r="A52" s="37" t="s">
        <v>29</v>
      </c>
      <c r="B52" s="38" t="s">
        <v>30</v>
      </c>
      <c r="C52" s="39"/>
      <c r="D52" s="40" t="s">
        <v>31</v>
      </c>
      <c r="E52" s="4">
        <f>E53</f>
        <v>230000</v>
      </c>
      <c r="F52" s="4">
        <f t="shared" ref="F52:I52" si="28">F53</f>
        <v>230000</v>
      </c>
      <c r="G52" s="4">
        <f t="shared" si="28"/>
        <v>0</v>
      </c>
      <c r="H52" s="4">
        <f t="shared" si="28"/>
        <v>0</v>
      </c>
      <c r="I52" s="4">
        <f t="shared" si="28"/>
        <v>0</v>
      </c>
      <c r="J52" s="4">
        <v>0</v>
      </c>
      <c r="K52" s="4">
        <f t="shared" ref="K52:O52" si="29">K53</f>
        <v>0</v>
      </c>
      <c r="L52" s="4">
        <f t="shared" si="29"/>
        <v>0</v>
      </c>
      <c r="M52" s="4">
        <f t="shared" si="29"/>
        <v>0</v>
      </c>
      <c r="N52" s="4">
        <f t="shared" si="29"/>
        <v>0</v>
      </c>
      <c r="O52" s="4">
        <f t="shared" si="29"/>
        <v>0</v>
      </c>
      <c r="P52" s="4">
        <f t="shared" ref="P52:P53" si="30">E52+J52</f>
        <v>230000</v>
      </c>
    </row>
    <row r="53" spans="1:16" ht="53.25" customHeight="1" x14ac:dyDescent="0.25">
      <c r="A53" s="37" t="s">
        <v>32</v>
      </c>
      <c r="B53" s="38" t="s">
        <v>30</v>
      </c>
      <c r="C53" s="39"/>
      <c r="D53" s="40" t="s">
        <v>33</v>
      </c>
      <c r="E53" s="4">
        <f>E55</f>
        <v>230000</v>
      </c>
      <c r="F53" s="4">
        <f>F55+F54</f>
        <v>230000</v>
      </c>
      <c r="G53" s="4">
        <f>G55</f>
        <v>0</v>
      </c>
      <c r="H53" s="4">
        <f>H55</f>
        <v>0</v>
      </c>
      <c r="I53" s="4">
        <f>I55</f>
        <v>0</v>
      </c>
      <c r="J53" s="4">
        <v>0</v>
      </c>
      <c r="K53" s="4">
        <f>K55</f>
        <v>0</v>
      </c>
      <c r="L53" s="4">
        <f>L55</f>
        <v>0</v>
      </c>
      <c r="M53" s="4">
        <f>M55</f>
        <v>0</v>
      </c>
      <c r="N53" s="4">
        <f>N55</f>
        <v>0</v>
      </c>
      <c r="O53" s="4">
        <f>O55</f>
        <v>0</v>
      </c>
      <c r="P53" s="4">
        <f t="shared" si="30"/>
        <v>230000</v>
      </c>
    </row>
    <row r="54" spans="1:16" ht="24" hidden="1" customHeight="1" x14ac:dyDescent="0.25">
      <c r="A54" s="54"/>
      <c r="B54" s="57"/>
      <c r="C54" s="54"/>
      <c r="D54" s="58"/>
      <c r="E54" s="8"/>
      <c r="F54" s="9"/>
      <c r="G54" s="9"/>
      <c r="H54" s="9"/>
      <c r="I54" s="9"/>
      <c r="J54" s="8"/>
      <c r="K54" s="9"/>
      <c r="L54" s="9"/>
      <c r="M54" s="9"/>
      <c r="N54" s="9"/>
      <c r="O54" s="9"/>
      <c r="P54" s="8"/>
    </row>
    <row r="55" spans="1:16" ht="33" customHeight="1" x14ac:dyDescent="0.25">
      <c r="A55" s="11" t="s">
        <v>44</v>
      </c>
      <c r="B55" s="13">
        <v>9770</v>
      </c>
      <c r="C55" s="11" t="s">
        <v>34</v>
      </c>
      <c r="D55" s="12" t="s">
        <v>45</v>
      </c>
      <c r="E55" s="8">
        <f t="shared" ref="E55" si="31">F55</f>
        <v>230000</v>
      </c>
      <c r="F55" s="9">
        <v>230000</v>
      </c>
      <c r="G55" s="9">
        <v>0</v>
      </c>
      <c r="H55" s="9">
        <v>0</v>
      </c>
      <c r="I55" s="9">
        <v>0</v>
      </c>
      <c r="J55" s="8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8">
        <f>E55+J55</f>
        <v>230000</v>
      </c>
    </row>
    <row r="56" spans="1:16" ht="15.75" x14ac:dyDescent="0.25">
      <c r="A56" s="14" t="s">
        <v>17</v>
      </c>
      <c r="B56" s="15" t="s">
        <v>17</v>
      </c>
      <c r="C56" s="10" t="s">
        <v>17</v>
      </c>
      <c r="D56" s="16" t="s">
        <v>41</v>
      </c>
      <c r="E56" s="4">
        <f>E29+E30+E51</f>
        <v>-99000</v>
      </c>
      <c r="F56" s="4">
        <f t="shared" ref="F56:O56" si="32">F29+F30+F51</f>
        <v>-99000</v>
      </c>
      <c r="G56" s="4">
        <f t="shared" si="32"/>
        <v>-791442</v>
      </c>
      <c r="H56" s="4">
        <f t="shared" si="32"/>
        <v>0</v>
      </c>
      <c r="I56" s="4">
        <f t="shared" si="32"/>
        <v>0</v>
      </c>
      <c r="J56" s="4">
        <f t="shared" si="32"/>
        <v>421300</v>
      </c>
      <c r="K56" s="4">
        <f t="shared" si="32"/>
        <v>421300</v>
      </c>
      <c r="L56" s="4">
        <f t="shared" si="32"/>
        <v>0</v>
      </c>
      <c r="M56" s="4">
        <f t="shared" si="32"/>
        <v>0</v>
      </c>
      <c r="N56" s="4">
        <f t="shared" si="32"/>
        <v>0</v>
      </c>
      <c r="O56" s="4">
        <f t="shared" si="32"/>
        <v>421300</v>
      </c>
      <c r="P56" s="4">
        <f>P29+P30+P51</f>
        <v>322300</v>
      </c>
    </row>
    <row r="59" spans="1:16" s="55" customFormat="1" ht="18.75" x14ac:dyDescent="0.3">
      <c r="D59" s="56" t="s">
        <v>37</v>
      </c>
      <c r="E59" s="56"/>
      <c r="F59" s="56"/>
      <c r="G59" s="56"/>
      <c r="H59" s="56" t="s">
        <v>38</v>
      </c>
      <c r="I59" s="56"/>
    </row>
  </sheetData>
  <mergeCells count="26">
    <mergeCell ref="A51:D51"/>
    <mergeCell ref="K3:Q3"/>
    <mergeCell ref="A8:P8"/>
    <mergeCell ref="A11:A14"/>
    <mergeCell ref="B11:B14"/>
    <mergeCell ref="C11:C14"/>
    <mergeCell ref="D11:D14"/>
    <mergeCell ref="E11:I11"/>
    <mergeCell ref="J11:O11"/>
    <mergeCell ref="P11:P14"/>
    <mergeCell ref="A6:P6"/>
    <mergeCell ref="A16:D16"/>
    <mergeCell ref="A30:D30"/>
    <mergeCell ref="L12:L14"/>
    <mergeCell ref="M12:N12"/>
    <mergeCell ref="O12:O14"/>
    <mergeCell ref="G13:G14"/>
    <mergeCell ref="H13:H14"/>
    <mergeCell ref="M13:M14"/>
    <mergeCell ref="N13:N14"/>
    <mergeCell ref="E12:E14"/>
    <mergeCell ref="F12:F14"/>
    <mergeCell ref="G12:H12"/>
    <mergeCell ref="I12:I14"/>
    <mergeCell ref="J12:J14"/>
    <mergeCell ref="K12:K1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 (3)</vt:lpstr>
      <vt:lpstr>'Sheet1 (3)'!Область_печати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Секретар</cp:lastModifiedBy>
  <cp:lastPrinted>2025-07-15T10:29:31Z</cp:lastPrinted>
  <dcterms:created xsi:type="dcterms:W3CDTF">2015-06-05T18:17:20Z</dcterms:created>
  <dcterms:modified xsi:type="dcterms:W3CDTF">2025-07-15T10:29:34Z</dcterms:modified>
</cp:coreProperties>
</file>