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листопад\"/>
    </mc:Choice>
  </mc:AlternateContent>
  <xr:revisionPtr revIDLastSave="0" documentId="13_ncr:1_{640BD3E4-87E4-40C4-B171-CEBA99102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3)" sheetId="4" r:id="rId1"/>
  </sheets>
  <definedNames>
    <definedName name="_xlnm.Print_Area" localSheetId="0">'Sheet1 (3)'!$A$1:$P$80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0" i="4" l="1"/>
  <c r="L60" i="4"/>
  <c r="M60" i="4"/>
  <c r="N60" i="4"/>
  <c r="O60" i="4"/>
  <c r="J60" i="4"/>
  <c r="J32" i="4"/>
  <c r="F67" i="4"/>
  <c r="H44" i="4"/>
  <c r="G44" i="4"/>
  <c r="G43" i="4"/>
  <c r="G30" i="4"/>
  <c r="F46" i="4"/>
  <c r="P30" i="4"/>
  <c r="J16" i="4" l="1"/>
  <c r="O16" i="4"/>
  <c r="G26" i="4"/>
  <c r="G16" i="4" s="1"/>
  <c r="I26" i="4"/>
  <c r="I16" i="4" s="1"/>
  <c r="L26" i="4"/>
  <c r="L16" i="4" s="1"/>
  <c r="M26" i="4"/>
  <c r="M16" i="4" s="1"/>
  <c r="O26" i="4"/>
  <c r="F27" i="4"/>
  <c r="F26" i="4" s="1"/>
  <c r="G27" i="4"/>
  <c r="H27" i="4"/>
  <c r="H26" i="4" s="1"/>
  <c r="I27" i="4"/>
  <c r="K27" i="4"/>
  <c r="K26" i="4" s="1"/>
  <c r="L27" i="4"/>
  <c r="M27" i="4"/>
  <c r="N27" i="4"/>
  <c r="N26" i="4" s="1"/>
  <c r="O27" i="4"/>
  <c r="E28" i="4"/>
  <c r="E27" i="4" s="1"/>
  <c r="G29" i="4"/>
  <c r="I29" i="4"/>
  <c r="J29" i="4"/>
  <c r="L29" i="4"/>
  <c r="O29" i="4"/>
  <c r="H32" i="4"/>
  <c r="H31" i="4" s="1"/>
  <c r="I32" i="4"/>
  <c r="I31" i="4" s="1"/>
  <c r="I30" i="4" s="1"/>
  <c r="I77" i="4" s="1"/>
  <c r="K32" i="4"/>
  <c r="K31" i="4" s="1"/>
  <c r="L32" i="4"/>
  <c r="L31" i="4" s="1"/>
  <c r="M32" i="4"/>
  <c r="M31" i="4" s="1"/>
  <c r="N32" i="4"/>
  <c r="N31" i="4" s="1"/>
  <c r="O32" i="4"/>
  <c r="O31" i="4" s="1"/>
  <c r="F33" i="4"/>
  <c r="E33" i="4" s="1"/>
  <c r="P33" i="4" s="1"/>
  <c r="E34" i="4"/>
  <c r="J34" i="4"/>
  <c r="J31" i="4" s="1"/>
  <c r="E35" i="4"/>
  <c r="P35" i="4"/>
  <c r="E36" i="4"/>
  <c r="E32" i="4" s="1"/>
  <c r="E31" i="4" s="1"/>
  <c r="P36" i="4"/>
  <c r="E37" i="4"/>
  <c r="P37" i="4" s="1"/>
  <c r="F37" i="4"/>
  <c r="E38" i="4"/>
  <c r="P38" i="4"/>
  <c r="E39" i="4"/>
  <c r="J39" i="4"/>
  <c r="K39" i="4"/>
  <c r="P39" i="4"/>
  <c r="E40" i="4"/>
  <c r="F40" i="4"/>
  <c r="G40" i="4"/>
  <c r="G32" i="4" s="1"/>
  <c r="G31" i="4" s="1"/>
  <c r="P40" i="4"/>
  <c r="E41" i="4"/>
  <c r="P41" i="4" s="1"/>
  <c r="E42" i="4"/>
  <c r="P42" i="4"/>
  <c r="H43" i="4"/>
  <c r="I44" i="4"/>
  <c r="I43" i="4" s="1"/>
  <c r="K44" i="4"/>
  <c r="K43" i="4" s="1"/>
  <c r="L44" i="4"/>
  <c r="L43" i="4" s="1"/>
  <c r="M44" i="4"/>
  <c r="M43" i="4" s="1"/>
  <c r="N44" i="4"/>
  <c r="N43" i="4" s="1"/>
  <c r="O44" i="4"/>
  <c r="O43" i="4" s="1"/>
  <c r="E45" i="4"/>
  <c r="P45" i="4"/>
  <c r="F44" i="4"/>
  <c r="F43" i="4" s="1"/>
  <c r="J46" i="4"/>
  <c r="J44" i="4" s="1"/>
  <c r="J43" i="4" s="1"/>
  <c r="F47" i="4"/>
  <c r="E47" i="4" s="1"/>
  <c r="P47" i="4" s="1"/>
  <c r="E48" i="4"/>
  <c r="F48" i="4"/>
  <c r="P48" i="4"/>
  <c r="E49" i="4"/>
  <c r="P49" i="4"/>
  <c r="E50" i="4"/>
  <c r="P50" i="4"/>
  <c r="E51" i="4"/>
  <c r="F51" i="4"/>
  <c r="P51" i="4"/>
  <c r="E52" i="4"/>
  <c r="P52" i="4" s="1"/>
  <c r="F52" i="4"/>
  <c r="F53" i="4"/>
  <c r="E53" i="4" s="1"/>
  <c r="P53" i="4" s="1"/>
  <c r="F55" i="4"/>
  <c r="F54" i="4" s="1"/>
  <c r="E54" i="4" s="1"/>
  <c r="G55" i="4"/>
  <c r="G54" i="4" s="1"/>
  <c r="H55" i="4"/>
  <c r="H54" i="4" s="1"/>
  <c r="I55" i="4"/>
  <c r="I54" i="4" s="1"/>
  <c r="J55" i="4"/>
  <c r="K55" i="4"/>
  <c r="K54" i="4" s="1"/>
  <c r="J54" i="4" s="1"/>
  <c r="L55" i="4"/>
  <c r="L54" i="4" s="1"/>
  <c r="M55" i="4"/>
  <c r="M54" i="4" s="1"/>
  <c r="N55" i="4"/>
  <c r="N54" i="4" s="1"/>
  <c r="O55" i="4"/>
  <c r="O54" i="4" s="1"/>
  <c r="E57" i="4"/>
  <c r="E55" i="4" s="1"/>
  <c r="P55" i="4" s="1"/>
  <c r="J57" i="4"/>
  <c r="P57" i="4"/>
  <c r="E58" i="4"/>
  <c r="J58" i="4"/>
  <c r="P58" i="4"/>
  <c r="F60" i="4"/>
  <c r="F59" i="4" s="1"/>
  <c r="G60" i="4"/>
  <c r="G59" i="4" s="1"/>
  <c r="H60" i="4"/>
  <c r="H59" i="4" s="1"/>
  <c r="I60" i="4"/>
  <c r="I59" i="4" s="1"/>
  <c r="J59" i="4"/>
  <c r="K59" i="4"/>
  <c r="L59" i="4"/>
  <c r="M59" i="4"/>
  <c r="N59" i="4"/>
  <c r="O59" i="4"/>
  <c r="E61" i="4"/>
  <c r="E60" i="4" s="1"/>
  <c r="E59" i="4" s="1"/>
  <c r="E62" i="4"/>
  <c r="K62" i="4"/>
  <c r="J62" i="4" s="1"/>
  <c r="P62" i="4" s="1"/>
  <c r="G64" i="4"/>
  <c r="H64" i="4"/>
  <c r="K64" i="4"/>
  <c r="L64" i="4"/>
  <c r="M64" i="4"/>
  <c r="F65" i="4"/>
  <c r="G65" i="4"/>
  <c r="H65" i="4"/>
  <c r="I65" i="4"/>
  <c r="I63" i="4" s="1"/>
  <c r="K65" i="4"/>
  <c r="L65" i="4"/>
  <c r="M65" i="4"/>
  <c r="M63" i="4" s="1"/>
  <c r="N65" i="4"/>
  <c r="N64" i="4" s="1"/>
  <c r="O65" i="4"/>
  <c r="O64" i="4" s="1"/>
  <c r="E66" i="4"/>
  <c r="P66" i="4" s="1"/>
  <c r="E67" i="4"/>
  <c r="E65" i="4" s="1"/>
  <c r="E63" i="4" s="1"/>
  <c r="P63" i="4" s="1"/>
  <c r="H69" i="4"/>
  <c r="H68" i="4" s="1"/>
  <c r="H63" i="4" s="1"/>
  <c r="I69" i="4"/>
  <c r="I68" i="4" s="1"/>
  <c r="J69" i="4"/>
  <c r="J68" i="4" s="1"/>
  <c r="K69" i="4"/>
  <c r="K68" i="4" s="1"/>
  <c r="L69" i="4"/>
  <c r="L68" i="4" s="1"/>
  <c r="M69" i="4"/>
  <c r="M68" i="4" s="1"/>
  <c r="N69" i="4"/>
  <c r="N68" i="4" s="1"/>
  <c r="O69" i="4"/>
  <c r="O68" i="4" s="1"/>
  <c r="G70" i="4"/>
  <c r="G69" i="4" s="1"/>
  <c r="G68" i="4" s="1"/>
  <c r="E71" i="4"/>
  <c r="P71" i="4" s="1"/>
  <c r="F71" i="4"/>
  <c r="H73" i="4"/>
  <c r="I73" i="4"/>
  <c r="I72" i="4" s="1"/>
  <c r="K73" i="4"/>
  <c r="K72" i="4" s="1"/>
  <c r="L73" i="4"/>
  <c r="L72" i="4" s="1"/>
  <c r="M73" i="4"/>
  <c r="M72" i="4" s="1"/>
  <c r="N73" i="4"/>
  <c r="N72" i="4" s="1"/>
  <c r="O73" i="4"/>
  <c r="O72" i="4" s="1"/>
  <c r="F74" i="4"/>
  <c r="E74" i="4" s="1"/>
  <c r="P74" i="4" s="1"/>
  <c r="E75" i="4"/>
  <c r="E73" i="4" s="1"/>
  <c r="P75" i="4"/>
  <c r="E76" i="4"/>
  <c r="J76" i="4"/>
  <c r="J73" i="4" s="1"/>
  <c r="J72" i="4" s="1"/>
  <c r="P76" i="4"/>
  <c r="P67" i="4" l="1"/>
  <c r="K16" i="4"/>
  <c r="K29" i="4"/>
  <c r="F16" i="4"/>
  <c r="F29" i="4"/>
  <c r="H16" i="4"/>
  <c r="H29" i="4"/>
  <c r="P54" i="4"/>
  <c r="P73" i="4"/>
  <c r="E72" i="4"/>
  <c r="P72" i="4" s="1"/>
  <c r="J30" i="4"/>
  <c r="J77" i="4" s="1"/>
  <c r="O30" i="4"/>
  <c r="O77" i="4" s="1"/>
  <c r="E26" i="4"/>
  <c r="P27" i="4"/>
  <c r="P31" i="4"/>
  <c r="N30" i="4"/>
  <c r="O63" i="4"/>
  <c r="K63" i="4"/>
  <c r="M30" i="4"/>
  <c r="N29" i="4"/>
  <c r="N77" i="4" s="1"/>
  <c r="N16" i="4"/>
  <c r="H30" i="4"/>
  <c r="L63" i="4"/>
  <c r="J63" i="4"/>
  <c r="P65" i="4"/>
  <c r="E64" i="4"/>
  <c r="P64" i="4" s="1"/>
  <c r="L30" i="4"/>
  <c r="L77" i="4" s="1"/>
  <c r="P32" i="4"/>
  <c r="K30" i="4"/>
  <c r="P61" i="4"/>
  <c r="P60" i="4" s="1"/>
  <c r="P59" i="4" s="1"/>
  <c r="P28" i="4"/>
  <c r="F70" i="4"/>
  <c r="I64" i="4"/>
  <c r="M29" i="4"/>
  <c r="F64" i="4"/>
  <c r="E46" i="4"/>
  <c r="P34" i="4"/>
  <c r="G74" i="4"/>
  <c r="G73" i="4" s="1"/>
  <c r="G72" i="4" s="1"/>
  <c r="G63" i="4" s="1"/>
  <c r="G77" i="4" s="1"/>
  <c r="F73" i="4"/>
  <c r="F72" i="4" s="1"/>
  <c r="N63" i="4"/>
  <c r="F32" i="4"/>
  <c r="F31" i="4" s="1"/>
  <c r="F30" i="4" s="1"/>
  <c r="H77" i="4" l="1"/>
  <c r="E44" i="4"/>
  <c r="P46" i="4"/>
  <c r="M77" i="4"/>
  <c r="K77" i="4"/>
  <c r="E70" i="4"/>
  <c r="F69" i="4"/>
  <c r="F68" i="4" s="1"/>
  <c r="F63" i="4" s="1"/>
  <c r="F77" i="4" s="1"/>
  <c r="E16" i="4"/>
  <c r="E29" i="4"/>
  <c r="P26" i="4"/>
  <c r="E69" i="4" l="1"/>
  <c r="P70" i="4"/>
  <c r="P16" i="4"/>
  <c r="P29" i="4"/>
  <c r="P44" i="4"/>
  <c r="E43" i="4"/>
  <c r="P43" i="4" l="1"/>
  <c r="E30" i="4"/>
  <c r="P69" i="4"/>
  <c r="E68" i="4"/>
  <c r="P68" i="4" l="1"/>
  <c r="P77" i="4"/>
  <c r="E77" i="4" l="1"/>
</calcChain>
</file>

<file path=xl/sharedStrings.xml><?xml version="1.0" encoding="utf-8"?>
<sst xmlns="http://schemas.openxmlformats.org/spreadsheetml/2006/main" count="197" uniqueCount="126">
  <si>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</si>
  <si>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</si>
  <si>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</si>
  <si>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</si>
  <si>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</si>
  <si>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</si>
  <si>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</si>
  <si>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</si>
  <si>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</si>
  <si>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</si>
  <si>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</si>
  <si>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</si>
  <si>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</si>
  <si>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</si>
  <si>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</si>
  <si>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</si>
  <si>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</si>
  <si>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X</t>
  </si>
  <si>
    <t>УСЬОГО</t>
  </si>
  <si>
    <t>0600000</t>
  </si>
  <si>
    <t>0610000</t>
  </si>
  <si>
    <t>06</t>
  </si>
  <si>
    <t>1021</t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</si>
  <si>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</si>
  <si>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</si>
  <si>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t>1. Зміни до розподілу у межах змін обсягу доходів селищного бюджету</t>
  </si>
  <si>
    <t>Додаток 3.1</t>
  </si>
  <si>
    <t xml:space="preserve">Секретар ради </t>
  </si>
  <si>
    <t>Валентина БОЖУК</t>
  </si>
  <si>
    <t xml:space="preserve">2. Перерозподіл видатків в межах загального обсягу </t>
  </si>
  <si>
    <t>РАЗОМ</t>
  </si>
  <si>
    <t>0800000</t>
  </si>
  <si>
    <t>08</t>
  </si>
  <si>
    <t>0810000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</si>
  <si>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</si>
  <si>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</si>
  <si>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</si>
  <si>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1090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</si>
  <si>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</si>
  <si>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</si>
  <si>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</si>
  <si>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</si>
  <si>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</si>
  <si>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</si>
  <si>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</si>
  <si>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</si>
  <si>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</si>
  <si>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0611010</t>
  </si>
  <si>
    <t>1010</t>
  </si>
  <si>
    <t>0910</t>
  </si>
  <si>
    <t>Надання дошкільної освіти</t>
  </si>
  <si>
    <t>2.Спрямування залишку коштів спеціального фонду (бюджету розвитку) селищного бюджету, що утворився на 01.01.2025 року</t>
  </si>
  <si>
    <t>0620</t>
  </si>
  <si>
    <t>3700000</t>
  </si>
  <si>
    <t>37</t>
  </si>
  <si>
    <r>
      <t xml:space="preserve">Фінансовий відділ Великобичківської селищної ради </t>
    </r>
    <r>
      <rPr>
        <sz val="12"/>
        <rFont val="Times New Roman"/>
        <family val="1"/>
        <charset val="204"/>
      </rPr>
      <t>(головний розпорядник)</t>
    </r>
  </si>
  <si>
    <t>3710000</t>
  </si>
  <si>
    <r>
      <t>Фінансовий відділ Великобичківської селищної ради</t>
    </r>
    <r>
      <rPr>
        <sz val="12"/>
        <rFont val="Times New Roman"/>
        <family val="1"/>
        <charset val="204"/>
      </rPr>
      <t>(відповідальний виконавець)</t>
    </r>
  </si>
  <si>
    <t>0119770</t>
  </si>
  <si>
    <t>9770</t>
  </si>
  <si>
    <t>0180</t>
  </si>
  <si>
    <t>Інші субвенції з місцевого бюджету</t>
  </si>
  <si>
    <t>0117680</t>
  </si>
  <si>
    <t>0490</t>
  </si>
  <si>
    <t>Членські внески до асоціацій органів місцевого самоврядування</t>
  </si>
  <si>
    <t>0116030</t>
  </si>
  <si>
    <t>Організація благоустрою населених пунктів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</si>
  <si>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</si>
  <si>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</si>
  <si>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</si>
  <si>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</si>
  <si>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</si>
  <si>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</si>
  <si>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0112010</t>
  </si>
  <si>
    <t>2010</t>
  </si>
  <si>
    <t>0731</t>
  </si>
  <si>
    <t>Багатопрофільна стаціонарна медична допомога населенню</t>
  </si>
  <si>
    <t>0611702</t>
  </si>
  <si>
    <t>0990</t>
  </si>
  <si>
    <t>Забезпечення харчуванням учнів закладів загальноїсередньої освіти за рахунок субвенції з державногобюджету місцевим бюджетам</t>
  </si>
  <si>
    <t>0118130</t>
  </si>
  <si>
    <t>0320</t>
  </si>
  <si>
    <t>3710160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</si>
  <si>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</si>
  <si>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</si>
  <si>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</si>
  <si>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</si>
  <si>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0118220</t>
  </si>
  <si>
    <t>0380</t>
  </si>
  <si>
    <t>Заходи та роботи з мобілізаційної підготовки місцевого значення</t>
  </si>
  <si>
    <t>0611151</t>
  </si>
  <si>
    <t>Забезпечення діяльності інклюзивно-ресурсних центрів за рахунок коштів місцевого бюджету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</si>
  <si>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</si>
  <si>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</si>
  <si>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</si>
  <si>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1141</t>
  </si>
  <si>
    <t>Забезпечення діяльності інших закладів у сфері освіти</t>
  </si>
  <si>
    <t>0810160</t>
  </si>
  <si>
    <r>
      <t>Відділ соціального захисту населення Великобичківської селищної ради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</si>
  <si>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Відділ соціального захисту населення Великобичківської селищної ради </t>
    </r>
    <r>
      <rPr>
        <sz val="12"/>
        <rFont val="Times New Roman"/>
        <family val="1"/>
        <charset val="204"/>
      </rPr>
      <t>(відповідальний виконавець)</t>
    </r>
  </si>
  <si>
    <t>0118110</t>
  </si>
  <si>
    <t>Заходи із запобігання та ліквідації надзвичайних ситуацій та наслідків стихійного лиха</t>
  </si>
  <si>
    <t>0813241</t>
  </si>
  <si>
    <t>Забезпечення діяльності інших закладів у сфері соціального захисту і соціального забезпечення</t>
  </si>
  <si>
    <t>Забезпечення діяльності місцевої пожежної охорони</t>
  </si>
  <si>
    <t>0611080</t>
  </si>
  <si>
    <t>1080</t>
  </si>
  <si>
    <t>0960</t>
  </si>
  <si>
    <t xml:space="preserve">Надання спеціальної освіти мистецькими школами </t>
  </si>
  <si>
    <t>0614030</t>
  </si>
  <si>
    <t>0824</t>
  </si>
  <si>
    <t>Забезпечення діяльності бібліотек</t>
  </si>
  <si>
    <t>0614040</t>
  </si>
  <si>
    <t>4040</t>
  </si>
  <si>
    <t>Забезпечення діяльності музеїв і виставок</t>
  </si>
  <si>
    <t>0614060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</si>
  <si>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</si>
  <si>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</si>
  <si>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0118831</t>
  </si>
  <si>
    <t>Надання довгострокових кредитів індивідуальним забудовникам житла на селі</t>
  </si>
  <si>
    <t>0813242</t>
  </si>
  <si>
    <t>3242</t>
  </si>
  <si>
    <t>Інші заходи у сфері соціального захисту і соціального забезпечення</t>
  </si>
  <si>
    <t xml:space="preserve">до рішення 44-ї (позачергової)  сесії 8-го скл.Великобичківської </t>
  </si>
  <si>
    <t>селищної ради від 21.11.2025р. № 1710</t>
  </si>
  <si>
    <t>ЗМІНИ ДО РОЗПОДІЛУ
видатків селищного бюджету Великобичківської селищної територіальної громадина 2025 рік за головним розпорядником коштів  (в межах змін обсягу доходів, перерозподілу видатків в межах загального обсягу та спрямування залишку коштів що утворився на 01.01.2025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</si>
</sst>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10" fillId="0" borderId="0"/>
    <xf numFmtId="0" fontId="20" fillId="0" borderId="0"/>
    <xf numFmtId="0" fontId="22" fillId="0" borderId="0">
      <alignment vertical="top"/>
    </xf>
    <xf numFmtId="0" fontId="20" fillId="0" borderId="0"/>
  </cellStyleXfs>
  <cellXfs count="95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8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9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Fill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1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1" fillId="0" borderId="2" xfId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/>
    </xf>
    <xf numFmtId="4" fontId="3" fillId="4" borderId="2" xfId="0" applyNumberFormat="1" applyFont="1" applyFill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5" fillId="0" borderId="2" xfId="5" applyNumberFormat="1" applyFont="1" applyBorder="1" applyAlignment="1">
      <alignment vertical="center"/>
    </xf>
    <xf numFmtId="4" fontId="5" fillId="5" borderId="2" xfId="5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3" fillId="0" borderId="2" xfId="0" quotePrefix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0" fillId="0" borderId="0" xfId="0" applyNumberFormat="1"/>
    <xf numFmtId="4" fontId="5" fillId="0" borderId="2" xfId="0" quotePrefix="1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7">
    <cellStyle name="Звичайний" xfId="0" builtinId="0"/>
    <cellStyle name="Звичайний 2" xfId="4" xr:uid="{CD62F278-C488-4106-B5B4-46DF48C41069}"/>
    <cellStyle name="Звичайний 2 2" xfId="2" xr:uid="{00000000-0005-0000-0000-000001000000}"/>
    <cellStyle name="Звичайний_Додаток _ 3 зм_ни 4575" xfId="5" xr:uid="{2A0BC40A-C56A-461C-8938-F55FD9C2EBAD}"/>
    <cellStyle name="Обычный_дод.3 до рішення" xfId="3" xr:uid="{00000000-0005-0000-0000-000002000000}"/>
    <cellStyle name="Обычный_Додатки 3,5,6 на 2021 рік для ОТГ" xfId="1" xr:uid="{00000000-0005-0000-0000-000003000000}"/>
    <cellStyle name="Обычный_додатки до рішення  типформа" xfId="6" xr:uid="{B449AED3-F333-4DAE-9007-599C7E935645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0"/>
  <sheetViews>
    <sheetView tabSelected="1" zoomScale="85" zoomScaleNormal="85" workbookViewId="0">
      <selection activeCell="A6" sqref="A6:P6"/>
    </sheetView>
  </sheetViews>
  <sheetFormatPr defaultRowHeight="15" x14ac:dyDescent="0.25"/>
  <cols>
    <col min="1" max="1" width="14.28515625" customWidth="1"/>
    <col min="2" max="2" width="7.85546875" customWidth="1"/>
    <col min="4" max="4" width="41.5703125" customWidth="1"/>
    <col min="5" max="5" width="15" customWidth="1"/>
    <col min="6" max="6" width="17.42578125" customWidth="1"/>
    <col min="7" max="7" width="14.85546875" customWidth="1"/>
    <col min="8" max="8" width="14.140625" customWidth="1"/>
    <col min="9" max="9" width="16.42578125" customWidth="1"/>
    <col min="10" max="10" width="15" customWidth="1"/>
    <col min="11" max="11" width="14.7109375" customWidth="1"/>
    <col min="12" max="12" width="13.140625" customWidth="1"/>
    <col min="14" max="14" width="10.42578125" customWidth="1"/>
    <col min="15" max="16" width="15.7109375" customWidth="1"/>
    <col min="18" max="18" width="10" bestFit="1" customWidth="1"/>
  </cols>
  <sheetData>
    <row r="2" spans="1:17" ht="15.7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 t="s">
        <v>26</v>
      </c>
      <c r="M2" s="39"/>
      <c r="N2" s="39"/>
      <c r="O2" s="39"/>
      <c r="P2" s="16"/>
    </row>
    <row r="3" spans="1:17" s="42" customFormat="1" ht="17.25" customHeight="1" x14ac:dyDescent="0.25">
      <c r="A3" s="41"/>
      <c r="B3" s="40"/>
      <c r="C3" s="40"/>
      <c r="D3" s="40"/>
      <c r="E3" s="40"/>
      <c r="F3" s="40"/>
      <c r="G3" s="40"/>
      <c r="H3" s="40"/>
      <c r="I3" s="40"/>
      <c r="J3" s="40"/>
      <c r="K3" s="82" t="s">
        <v>123</v>
      </c>
      <c r="L3" s="82"/>
      <c r="M3" s="82"/>
      <c r="N3" s="82"/>
      <c r="O3" s="82"/>
      <c r="P3" s="82"/>
      <c r="Q3" s="82"/>
    </row>
    <row r="4" spans="1:17" ht="15.7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94" t="s">
        <v>124</v>
      </c>
      <c r="L4" s="94"/>
      <c r="M4" s="94"/>
      <c r="N4" s="94"/>
      <c r="O4" s="94"/>
      <c r="P4" s="94"/>
    </row>
    <row r="5" spans="1:17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</row>
    <row r="6" spans="1:17" ht="51" customHeight="1" x14ac:dyDescent="0.25">
      <c r="A6" s="88" t="s">
        <v>125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7" ht="15.75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7" hidden="1" x14ac:dyDescent="0.25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7" x14ac:dyDescent="0.25">
      <c r="A9" s="1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7" ht="15" customHeight="1" x14ac:dyDescent="0.25">
      <c r="A10" s="2" t="s">
        <v>1</v>
      </c>
      <c r="P10" s="3" t="s">
        <v>2</v>
      </c>
    </row>
    <row r="11" spans="1:17" ht="15" customHeight="1" x14ac:dyDescent="0.25">
      <c r="A11" s="85" t="s">
        <v>3</v>
      </c>
      <c r="B11" s="85" t="s">
        <v>4</v>
      </c>
      <c r="C11" s="85" t="s">
        <v>5</v>
      </c>
      <c r="D11" s="86" t="s">
        <v>6</v>
      </c>
      <c r="E11" s="86" t="s">
        <v>7</v>
      </c>
      <c r="F11" s="86"/>
      <c r="G11" s="86"/>
      <c r="H11" s="86"/>
      <c r="I11" s="86"/>
      <c r="J11" s="86" t="s">
        <v>8</v>
      </c>
      <c r="K11" s="86"/>
      <c r="L11" s="86"/>
      <c r="M11" s="86"/>
      <c r="N11" s="86"/>
      <c r="O11" s="86"/>
      <c r="P11" s="87" t="s">
        <v>9</v>
      </c>
    </row>
    <row r="12" spans="1:17" ht="15" customHeight="1" x14ac:dyDescent="0.25">
      <c r="A12" s="86"/>
      <c r="B12" s="86"/>
      <c r="C12" s="86"/>
      <c r="D12" s="86"/>
      <c r="E12" s="87" t="s">
        <v>10</v>
      </c>
      <c r="F12" s="86" t="s">
        <v>11</v>
      </c>
      <c r="G12" s="86" t="s">
        <v>12</v>
      </c>
      <c r="H12" s="86"/>
      <c r="I12" s="86" t="s">
        <v>13</v>
      </c>
      <c r="J12" s="87" t="s">
        <v>10</v>
      </c>
      <c r="K12" s="86" t="s">
        <v>14</v>
      </c>
      <c r="L12" s="86" t="s">
        <v>11</v>
      </c>
      <c r="M12" s="86" t="s">
        <v>12</v>
      </c>
      <c r="N12" s="86"/>
      <c r="O12" s="86" t="s">
        <v>13</v>
      </c>
      <c r="P12" s="86"/>
    </row>
    <row r="13" spans="1:17" ht="115.5" customHeight="1" x14ac:dyDescent="0.25">
      <c r="A13" s="86"/>
      <c r="B13" s="86"/>
      <c r="C13" s="86"/>
      <c r="D13" s="86"/>
      <c r="E13" s="86"/>
      <c r="F13" s="86"/>
      <c r="G13" s="86" t="s">
        <v>15</v>
      </c>
      <c r="H13" s="86" t="s">
        <v>16</v>
      </c>
      <c r="I13" s="86"/>
      <c r="J13" s="86"/>
      <c r="K13" s="86"/>
      <c r="L13" s="86"/>
      <c r="M13" s="86" t="s">
        <v>15</v>
      </c>
      <c r="N13" s="86" t="s">
        <v>16</v>
      </c>
      <c r="O13" s="86"/>
      <c r="P13" s="86"/>
    </row>
    <row r="14" spans="1:17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7" ht="20.25" customHeight="1" x14ac:dyDescent="0.25">
      <c r="A15" s="19">
        <v>1</v>
      </c>
      <c r="B15" s="19">
        <v>2</v>
      </c>
      <c r="C15" s="19">
        <v>3</v>
      </c>
      <c r="D15" s="19">
        <v>4</v>
      </c>
      <c r="E15" s="20">
        <v>5</v>
      </c>
      <c r="F15" s="19">
        <v>6</v>
      </c>
      <c r="G15" s="19">
        <v>7</v>
      </c>
      <c r="H15" s="19">
        <v>8</v>
      </c>
      <c r="I15" s="19">
        <v>9</v>
      </c>
      <c r="J15" s="20">
        <v>10</v>
      </c>
      <c r="K15" s="19">
        <v>11</v>
      </c>
      <c r="L15" s="19">
        <v>12</v>
      </c>
      <c r="M15" s="19">
        <v>13</v>
      </c>
      <c r="N15" s="19">
        <v>14</v>
      </c>
      <c r="O15" s="19">
        <v>15</v>
      </c>
      <c r="P15" s="20">
        <v>16</v>
      </c>
    </row>
    <row r="16" spans="1:17" ht="33.75" customHeight="1" x14ac:dyDescent="0.25">
      <c r="A16" s="89" t="s">
        <v>25</v>
      </c>
      <c r="B16" s="90"/>
      <c r="C16" s="90"/>
      <c r="D16" s="90"/>
      <c r="E16" s="43">
        <f>E17+E21+E26</f>
        <v>2894000</v>
      </c>
      <c r="F16" s="43">
        <f t="shared" ref="F16:O16" si="0">F17+F21+F26</f>
        <v>2894000</v>
      </c>
      <c r="G16" s="43">
        <f t="shared" si="0"/>
        <v>0</v>
      </c>
      <c r="H16" s="43">
        <f t="shared" si="0"/>
        <v>0</v>
      </c>
      <c r="I16" s="43">
        <f>I17+I21+I26</f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43">
        <f t="shared" si="0"/>
        <v>0</v>
      </c>
      <c r="N16" s="43">
        <f t="shared" si="0"/>
        <v>0</v>
      </c>
      <c r="O16" s="43">
        <f t="shared" si="0"/>
        <v>0</v>
      </c>
      <c r="P16" s="43">
        <f>P17+P21+P26</f>
        <v>2894000</v>
      </c>
    </row>
    <row r="17" spans="1:16" ht="51.75" hidden="1" customHeight="1" x14ac:dyDescent="0.25">
      <c r="A17" s="25"/>
      <c r="B17" s="26"/>
      <c r="C17" s="26"/>
      <c r="D17" s="2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50.25" hidden="1" customHeight="1" x14ac:dyDescent="0.25">
      <c r="A18" s="6"/>
      <c r="B18" s="6"/>
      <c r="C18" s="6"/>
      <c r="D18" s="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77.25" hidden="1" customHeight="1" x14ac:dyDescent="0.25">
      <c r="A19" s="11"/>
      <c r="B19" s="11"/>
      <c r="C19" s="11"/>
      <c r="D19" s="1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45.75" hidden="1" customHeight="1" x14ac:dyDescent="0.25">
      <c r="A20" s="17"/>
      <c r="B20" s="18"/>
      <c r="C20" s="17"/>
      <c r="D20" s="28"/>
      <c r="E20" s="8"/>
      <c r="F20" s="9"/>
      <c r="G20" s="9"/>
      <c r="H20" s="9"/>
      <c r="I20" s="9"/>
      <c r="J20" s="8"/>
      <c r="K20" s="9"/>
      <c r="L20" s="9"/>
      <c r="M20" s="9"/>
      <c r="N20" s="9"/>
      <c r="O20" s="9"/>
      <c r="P20" s="8"/>
    </row>
    <row r="21" spans="1:16" ht="62.25" hidden="1" customHeight="1" x14ac:dyDescent="0.25">
      <c r="A21" s="29"/>
      <c r="B21" s="29"/>
      <c r="C21" s="30"/>
      <c r="D21" s="3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69" hidden="1" customHeight="1" x14ac:dyDescent="0.25">
      <c r="A22" s="29"/>
      <c r="B22" s="29"/>
      <c r="C22" s="30"/>
      <c r="D22" s="3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67.5" hidden="1" customHeight="1" x14ac:dyDescent="0.25">
      <c r="A23" s="17"/>
      <c r="B23" s="17"/>
      <c r="C23" s="17"/>
      <c r="D23" s="32"/>
      <c r="E23" s="8"/>
      <c r="F23" s="9"/>
      <c r="G23" s="9"/>
      <c r="H23" s="9"/>
      <c r="I23" s="9"/>
      <c r="J23" s="8"/>
      <c r="K23" s="9"/>
      <c r="L23" s="9"/>
      <c r="M23" s="9"/>
      <c r="N23" s="9"/>
      <c r="O23" s="9"/>
      <c r="P23" s="8"/>
    </row>
    <row r="24" spans="1:16" ht="153" hidden="1" customHeight="1" x14ac:dyDescent="0.25">
      <c r="A24" s="17"/>
      <c r="B24" s="17"/>
      <c r="C24" s="17"/>
      <c r="D24" s="32"/>
      <c r="E24" s="8"/>
      <c r="F24" s="9"/>
      <c r="G24" s="9"/>
      <c r="H24" s="9"/>
      <c r="I24" s="9"/>
      <c r="J24" s="8"/>
      <c r="K24" s="9"/>
      <c r="L24" s="9"/>
      <c r="M24" s="9"/>
      <c r="N24" s="9"/>
      <c r="O24" s="9"/>
      <c r="P24" s="8"/>
    </row>
    <row r="25" spans="1:16" ht="64.5" hidden="1" customHeight="1" x14ac:dyDescent="0.25">
      <c r="A25" s="17"/>
      <c r="B25" s="18"/>
      <c r="C25" s="17"/>
      <c r="D25" s="28"/>
      <c r="E25" s="8"/>
      <c r="F25" s="33"/>
      <c r="G25" s="9"/>
      <c r="H25" s="9"/>
      <c r="I25" s="9"/>
      <c r="J25" s="8"/>
      <c r="K25" s="9"/>
      <c r="L25" s="9"/>
      <c r="M25" s="9"/>
      <c r="N25" s="9"/>
      <c r="O25" s="9"/>
      <c r="P25" s="8"/>
    </row>
    <row r="26" spans="1:16" ht="57" customHeight="1" x14ac:dyDescent="0.25">
      <c r="A26" s="29" t="s">
        <v>19</v>
      </c>
      <c r="B26" s="29" t="s">
        <v>21</v>
      </c>
      <c r="C26" s="30"/>
      <c r="D26" s="31" t="s">
        <v>23</v>
      </c>
      <c r="E26" s="4">
        <f>E27</f>
        <v>2894000</v>
      </c>
      <c r="F26" s="4">
        <f t="shared" ref="F26:I26" si="1">F27</f>
        <v>2894000</v>
      </c>
      <c r="G26" s="4">
        <f t="shared" si="1"/>
        <v>0</v>
      </c>
      <c r="H26" s="4">
        <f t="shared" si="1"/>
        <v>0</v>
      </c>
      <c r="I26" s="4">
        <f t="shared" si="1"/>
        <v>0</v>
      </c>
      <c r="J26" s="4">
        <v>0</v>
      </c>
      <c r="K26" s="4">
        <f t="shared" ref="K26:O26" si="2">K27</f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4">
        <f t="shared" ref="P26:P27" si="3">E26+J26</f>
        <v>2894000</v>
      </c>
    </row>
    <row r="27" spans="1:16" ht="64.5" customHeight="1" x14ac:dyDescent="0.25">
      <c r="A27" s="29" t="s">
        <v>20</v>
      </c>
      <c r="B27" s="29" t="s">
        <v>21</v>
      </c>
      <c r="C27" s="30"/>
      <c r="D27" s="31" t="s">
        <v>24</v>
      </c>
      <c r="E27" s="4">
        <f>E28</f>
        <v>2894000</v>
      </c>
      <c r="F27" s="4">
        <f>F28</f>
        <v>2894000</v>
      </c>
      <c r="G27" s="4">
        <f t="shared" ref="G27:I27" si="4">G28</f>
        <v>0</v>
      </c>
      <c r="H27" s="4">
        <f t="shared" si="4"/>
        <v>0</v>
      </c>
      <c r="I27" s="4">
        <f t="shared" si="4"/>
        <v>0</v>
      </c>
      <c r="J27" s="4">
        <v>0</v>
      </c>
      <c r="K27" s="4">
        <f>K28</f>
        <v>0</v>
      </c>
      <c r="L27" s="4">
        <f>L28</f>
        <v>0</v>
      </c>
      <c r="M27" s="4">
        <f t="shared" ref="M27:O27" si="5">M28</f>
        <v>0</v>
      </c>
      <c r="N27" s="4">
        <f t="shared" si="5"/>
        <v>0</v>
      </c>
      <c r="O27" s="4">
        <f t="shared" si="5"/>
        <v>0</v>
      </c>
      <c r="P27" s="4">
        <f t="shared" si="3"/>
        <v>2894000</v>
      </c>
    </row>
    <row r="28" spans="1:16" ht="63.75" customHeight="1" x14ac:dyDescent="0.25">
      <c r="A28" s="67" t="s">
        <v>77</v>
      </c>
      <c r="B28" s="68">
        <v>1702</v>
      </c>
      <c r="C28" s="11" t="s">
        <v>78</v>
      </c>
      <c r="D28" s="69" t="s">
        <v>79</v>
      </c>
      <c r="E28" s="8">
        <f t="shared" ref="E28" si="6">F28</f>
        <v>2894000</v>
      </c>
      <c r="F28" s="49">
        <v>2894000</v>
      </c>
      <c r="G28" s="60">
        <v>0</v>
      </c>
      <c r="H28" s="9">
        <v>0</v>
      </c>
      <c r="I28" s="9">
        <v>0</v>
      </c>
      <c r="J28" s="8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8">
        <f t="shared" ref="P28" si="7">E28+J28</f>
        <v>2894000</v>
      </c>
    </row>
    <row r="29" spans="1:16" ht="18" customHeight="1" x14ac:dyDescent="0.25">
      <c r="A29" s="13" t="s">
        <v>17</v>
      </c>
      <c r="B29" s="14" t="s">
        <v>17</v>
      </c>
      <c r="C29" s="10" t="s">
        <v>17</v>
      </c>
      <c r="D29" s="15" t="s">
        <v>18</v>
      </c>
      <c r="E29" s="4">
        <f>E26+E21+E17</f>
        <v>2894000</v>
      </c>
      <c r="F29" s="4">
        <f t="shared" ref="F29:P29" si="8">F26+F21+F17</f>
        <v>2894000</v>
      </c>
      <c r="G29" s="4">
        <f t="shared" si="8"/>
        <v>0</v>
      </c>
      <c r="H29" s="4">
        <f t="shared" si="8"/>
        <v>0</v>
      </c>
      <c r="I29" s="4">
        <f t="shared" si="8"/>
        <v>0</v>
      </c>
      <c r="J29" s="4">
        <f t="shared" si="8"/>
        <v>0</v>
      </c>
      <c r="K29" s="4">
        <f t="shared" si="8"/>
        <v>0</v>
      </c>
      <c r="L29" s="4">
        <f t="shared" si="8"/>
        <v>0</v>
      </c>
      <c r="M29" s="4">
        <f t="shared" si="8"/>
        <v>0</v>
      </c>
      <c r="N29" s="4">
        <f t="shared" si="8"/>
        <v>0</v>
      </c>
      <c r="O29" s="4">
        <f t="shared" si="8"/>
        <v>0</v>
      </c>
      <c r="P29" s="4">
        <f t="shared" si="8"/>
        <v>2894000</v>
      </c>
    </row>
    <row r="30" spans="1:16" ht="28.5" customHeight="1" x14ac:dyDescent="0.25">
      <c r="A30" s="91" t="s">
        <v>29</v>
      </c>
      <c r="B30" s="92"/>
      <c r="C30" s="92"/>
      <c r="D30" s="93"/>
      <c r="E30" s="5">
        <f t="shared" ref="E30:O30" si="9">E31+E43+E54+E59</f>
        <v>1238650</v>
      </c>
      <c r="F30" s="5">
        <f t="shared" si="9"/>
        <v>1238650</v>
      </c>
      <c r="G30" s="5">
        <f>G31+G43+G54+G59</f>
        <v>-433700</v>
      </c>
      <c r="H30" s="5">
        <f t="shared" si="9"/>
        <v>754200</v>
      </c>
      <c r="I30" s="5">
        <f t="shared" si="9"/>
        <v>0</v>
      </c>
      <c r="J30" s="5">
        <f t="shared" si="9"/>
        <v>-1238650</v>
      </c>
      <c r="K30" s="5">
        <f t="shared" si="9"/>
        <v>-1238650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-1238650</v>
      </c>
      <c r="P30" s="5">
        <f>P31+P43+P54+P59</f>
        <v>0</v>
      </c>
    </row>
    <row r="31" spans="1:16" ht="36.75" customHeight="1" x14ac:dyDescent="0.25">
      <c r="A31" s="25" t="s">
        <v>38</v>
      </c>
      <c r="B31" s="25" t="s">
        <v>39</v>
      </c>
      <c r="C31" s="56"/>
      <c r="D31" s="57" t="s">
        <v>40</v>
      </c>
      <c r="E31" s="4">
        <f>E32</f>
        <v>-83550</v>
      </c>
      <c r="F31" s="4">
        <f t="shared" ref="F31:O31" si="10">F32</f>
        <v>-83550</v>
      </c>
      <c r="G31" s="4">
        <f t="shared" si="10"/>
        <v>-124000</v>
      </c>
      <c r="H31" s="4">
        <f t="shared" si="10"/>
        <v>-45800</v>
      </c>
      <c r="I31" s="4">
        <f t="shared" si="10"/>
        <v>0</v>
      </c>
      <c r="J31" s="4">
        <f t="shared" si="10"/>
        <v>-1452850</v>
      </c>
      <c r="K31" s="4">
        <f t="shared" si="10"/>
        <v>-1452850</v>
      </c>
      <c r="L31" s="4">
        <f t="shared" si="10"/>
        <v>0</v>
      </c>
      <c r="M31" s="4">
        <f t="shared" si="10"/>
        <v>0</v>
      </c>
      <c r="N31" s="4">
        <f t="shared" si="10"/>
        <v>0</v>
      </c>
      <c r="O31" s="4">
        <f t="shared" si="10"/>
        <v>-1452850</v>
      </c>
      <c r="P31" s="4">
        <f>E31+J31</f>
        <v>-1536400</v>
      </c>
    </row>
    <row r="32" spans="1:16" ht="36" customHeight="1" x14ac:dyDescent="0.25">
      <c r="A32" s="25" t="s">
        <v>41</v>
      </c>
      <c r="B32" s="25" t="s">
        <v>39</v>
      </c>
      <c r="C32" s="56"/>
      <c r="D32" s="57" t="s">
        <v>42</v>
      </c>
      <c r="E32" s="4">
        <f>E36+E33+E38+E37+E35+E34+E40+E41+E39+E42</f>
        <v>-83550</v>
      </c>
      <c r="F32" s="4">
        <f t="shared" ref="F32:P32" si="11">F36+F33+F38+F37+F35+F34+F40+F41+F39+F42</f>
        <v>-83550</v>
      </c>
      <c r="G32" s="4">
        <f t="shared" si="11"/>
        <v>-124000</v>
      </c>
      <c r="H32" s="4">
        <f t="shared" si="11"/>
        <v>-45800</v>
      </c>
      <c r="I32" s="4">
        <f t="shared" si="11"/>
        <v>0</v>
      </c>
      <c r="J32" s="4">
        <f>J36+J33+J38+J37+J35+J34+J40+J41+J39+J42</f>
        <v>-1452850</v>
      </c>
      <c r="K32" s="4">
        <f t="shared" si="11"/>
        <v>-1452850</v>
      </c>
      <c r="L32" s="4">
        <f t="shared" si="11"/>
        <v>0</v>
      </c>
      <c r="M32" s="4">
        <f t="shared" si="11"/>
        <v>0</v>
      </c>
      <c r="N32" s="4">
        <f t="shared" si="11"/>
        <v>0</v>
      </c>
      <c r="O32" s="4">
        <f t="shared" si="11"/>
        <v>-1452850</v>
      </c>
      <c r="P32" s="4">
        <f t="shared" si="11"/>
        <v>-1536400</v>
      </c>
    </row>
    <row r="33" spans="1:16" ht="99" customHeight="1" x14ac:dyDescent="0.25">
      <c r="A33" s="17" t="s">
        <v>43</v>
      </c>
      <c r="B33" s="17" t="s">
        <v>44</v>
      </c>
      <c r="C33" s="17" t="s">
        <v>45</v>
      </c>
      <c r="D33" s="58" t="s">
        <v>46</v>
      </c>
      <c r="E33" s="8">
        <f>F33</f>
        <v>-45800</v>
      </c>
      <c r="F33" s="50">
        <f>H33</f>
        <v>-45800</v>
      </c>
      <c r="G33" s="50">
        <v>0</v>
      </c>
      <c r="H33" s="50">
        <v>-45800</v>
      </c>
      <c r="I33" s="50">
        <v>0</v>
      </c>
      <c r="J33" s="8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4">
        <f t="shared" ref="P33:P36" si="12">E33+J33</f>
        <v>-45800</v>
      </c>
    </row>
    <row r="34" spans="1:16" ht="39.75" customHeight="1" x14ac:dyDescent="0.25">
      <c r="A34" s="17" t="s">
        <v>73</v>
      </c>
      <c r="B34" s="66" t="s">
        <v>74</v>
      </c>
      <c r="C34" s="66" t="s">
        <v>75</v>
      </c>
      <c r="D34" s="32" t="s">
        <v>76</v>
      </c>
      <c r="E34" s="8">
        <f>F34</f>
        <v>52850</v>
      </c>
      <c r="F34" s="50">
        <v>52850</v>
      </c>
      <c r="G34" s="50">
        <v>0</v>
      </c>
      <c r="H34" s="50">
        <v>0</v>
      </c>
      <c r="I34" s="50">
        <v>0</v>
      </c>
      <c r="J34" s="8">
        <f>K34</f>
        <v>-52850</v>
      </c>
      <c r="K34" s="50">
        <v>-52850</v>
      </c>
      <c r="L34" s="50">
        <v>0</v>
      </c>
      <c r="M34" s="50">
        <v>0</v>
      </c>
      <c r="N34" s="50">
        <v>0</v>
      </c>
      <c r="O34" s="50">
        <v>-52850</v>
      </c>
      <c r="P34" s="4">
        <f>E34+J34</f>
        <v>0</v>
      </c>
    </row>
    <row r="35" spans="1:16" ht="84" customHeight="1" x14ac:dyDescent="0.25">
      <c r="A35" s="17" t="s">
        <v>69</v>
      </c>
      <c r="B35" s="17" t="s">
        <v>70</v>
      </c>
      <c r="C35" s="17" t="s">
        <v>71</v>
      </c>
      <c r="D35" s="58" t="s">
        <v>72</v>
      </c>
      <c r="E35" s="8">
        <f>F35</f>
        <v>9000</v>
      </c>
      <c r="F35" s="50">
        <v>9000</v>
      </c>
      <c r="G35" s="50">
        <v>0</v>
      </c>
      <c r="H35" s="50">
        <v>0</v>
      </c>
      <c r="I35" s="50">
        <v>0</v>
      </c>
      <c r="J35" s="8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4">
        <f t="shared" ref="P35" si="13">E35+J35</f>
        <v>9000</v>
      </c>
    </row>
    <row r="36" spans="1:16" ht="65.25" hidden="1" customHeight="1" x14ac:dyDescent="0.25">
      <c r="A36" s="17" t="s">
        <v>67</v>
      </c>
      <c r="B36" s="18">
        <v>6020</v>
      </c>
      <c r="C36" s="17" t="s">
        <v>52</v>
      </c>
      <c r="D36" s="32" t="s">
        <v>68</v>
      </c>
      <c r="E36" s="63">
        <f>F36</f>
        <v>0</v>
      </c>
      <c r="F36" s="62">
        <v>0</v>
      </c>
      <c r="G36" s="50">
        <v>0</v>
      </c>
      <c r="H36" s="62">
        <v>0</v>
      </c>
      <c r="I36" s="50">
        <v>0</v>
      </c>
      <c r="J36" s="8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4">
        <f t="shared" si="12"/>
        <v>0</v>
      </c>
    </row>
    <row r="37" spans="1:16" ht="33" customHeight="1" x14ac:dyDescent="0.25">
      <c r="A37" s="17" t="s">
        <v>65</v>
      </c>
      <c r="B37" s="18">
        <v>6030</v>
      </c>
      <c r="C37" s="17" t="s">
        <v>52</v>
      </c>
      <c r="D37" s="32" t="s">
        <v>66</v>
      </c>
      <c r="E37" s="63">
        <f>F37</f>
        <v>-2000</v>
      </c>
      <c r="F37" s="62">
        <f>-9000+78000-91000+20000</f>
        <v>-2000</v>
      </c>
      <c r="G37" s="50">
        <v>0</v>
      </c>
      <c r="H37" s="62">
        <v>0</v>
      </c>
      <c r="I37" s="50">
        <v>0</v>
      </c>
      <c r="J37" s="8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4">
        <f t="shared" ref="P37" si="14">E37+J37</f>
        <v>-2000</v>
      </c>
    </row>
    <row r="38" spans="1:16" ht="33" customHeight="1" x14ac:dyDescent="0.25">
      <c r="A38" s="17" t="s">
        <v>62</v>
      </c>
      <c r="B38" s="18">
        <v>7680</v>
      </c>
      <c r="C38" s="17" t="s">
        <v>63</v>
      </c>
      <c r="D38" s="32" t="s">
        <v>64</v>
      </c>
      <c r="E38" s="63">
        <f>F38+I38</f>
        <v>31400</v>
      </c>
      <c r="F38" s="62">
        <v>31400</v>
      </c>
      <c r="G38" s="50">
        <v>0</v>
      </c>
      <c r="H38" s="62">
        <v>0</v>
      </c>
      <c r="I38" s="50">
        <v>0</v>
      </c>
      <c r="J38" s="8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4">
        <f t="shared" ref="P38" si="15">E38+J38</f>
        <v>31400</v>
      </c>
    </row>
    <row r="39" spans="1:16" ht="50.25" customHeight="1" x14ac:dyDescent="0.25">
      <c r="A39" s="17" t="s">
        <v>100</v>
      </c>
      <c r="B39" s="18">
        <v>8110</v>
      </c>
      <c r="C39" s="17" t="s">
        <v>81</v>
      </c>
      <c r="D39" s="58" t="s">
        <v>101</v>
      </c>
      <c r="E39" s="63">
        <f>F39+I39</f>
        <v>-100000</v>
      </c>
      <c r="F39" s="62">
        <v>-100000</v>
      </c>
      <c r="G39" s="50">
        <v>0</v>
      </c>
      <c r="H39" s="62">
        <v>0</v>
      </c>
      <c r="I39" s="50">
        <v>0</v>
      </c>
      <c r="J39" s="8">
        <f>K39</f>
        <v>-1400000</v>
      </c>
      <c r="K39" s="50">
        <f>O39</f>
        <v>-1400000</v>
      </c>
      <c r="L39" s="50">
        <v>0</v>
      </c>
      <c r="M39" s="50">
        <v>0</v>
      </c>
      <c r="N39" s="50">
        <v>0</v>
      </c>
      <c r="O39" s="50">
        <v>-1400000</v>
      </c>
      <c r="P39" s="4">
        <f t="shared" ref="P39" si="16">E39+J39</f>
        <v>-1500000</v>
      </c>
    </row>
    <row r="40" spans="1:16" ht="33" customHeight="1" x14ac:dyDescent="0.25">
      <c r="A40" s="53" t="s">
        <v>80</v>
      </c>
      <c r="B40" s="18">
        <v>8130</v>
      </c>
      <c r="C40" s="17" t="s">
        <v>81</v>
      </c>
      <c r="D40" s="58" t="s">
        <v>104</v>
      </c>
      <c r="E40" s="63">
        <f t="shared" ref="E40" si="17">F40+I40</f>
        <v>-129000</v>
      </c>
      <c r="F40" s="62">
        <f>-129000</f>
        <v>-129000</v>
      </c>
      <c r="G40" s="50">
        <f>-124000</f>
        <v>-124000</v>
      </c>
      <c r="H40" s="62">
        <v>0</v>
      </c>
      <c r="I40" s="50">
        <v>0</v>
      </c>
      <c r="J40" s="8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4">
        <f t="shared" ref="P40" si="18">E40+J40</f>
        <v>-129000</v>
      </c>
    </row>
    <row r="41" spans="1:16" ht="33" customHeight="1" x14ac:dyDescent="0.25">
      <c r="A41" s="17" t="s">
        <v>87</v>
      </c>
      <c r="B41" s="18">
        <v>8220</v>
      </c>
      <c r="C41" s="17" t="s">
        <v>88</v>
      </c>
      <c r="D41" s="32" t="s">
        <v>89</v>
      </c>
      <c r="E41" s="63">
        <f t="shared" ref="E41" si="19">F41+I41</f>
        <v>100000</v>
      </c>
      <c r="F41" s="62">
        <v>100000</v>
      </c>
      <c r="G41" s="50">
        <v>0</v>
      </c>
      <c r="H41" s="62">
        <v>0</v>
      </c>
      <c r="I41" s="50">
        <v>0</v>
      </c>
      <c r="J41" s="8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4">
        <f t="shared" ref="P41" si="20">E41+J41</f>
        <v>100000</v>
      </c>
    </row>
    <row r="42" spans="1:16" ht="43.5" hidden="1" customHeight="1" x14ac:dyDescent="0.25">
      <c r="A42" s="11" t="s">
        <v>118</v>
      </c>
      <c r="B42" s="61">
        <v>8831</v>
      </c>
      <c r="C42" s="11" t="s">
        <v>83</v>
      </c>
      <c r="D42" s="12" t="s">
        <v>119</v>
      </c>
      <c r="E42" s="63">
        <f t="shared" ref="E42" si="21">F42+I42</f>
        <v>0</v>
      </c>
      <c r="F42" s="62">
        <v>0</v>
      </c>
      <c r="G42" s="50">
        <v>0</v>
      </c>
      <c r="H42" s="62">
        <v>0</v>
      </c>
      <c r="I42" s="50">
        <v>0</v>
      </c>
      <c r="J42" s="8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4">
        <f t="shared" ref="P42" si="22">E42+J42</f>
        <v>0</v>
      </c>
    </row>
    <row r="43" spans="1:16" ht="47.25" x14ac:dyDescent="0.25">
      <c r="A43" s="29" t="s">
        <v>19</v>
      </c>
      <c r="B43" s="29" t="s">
        <v>21</v>
      </c>
      <c r="C43" s="30"/>
      <c r="D43" s="31" t="s">
        <v>23</v>
      </c>
      <c r="E43" s="4">
        <f>E44</f>
        <v>1122200</v>
      </c>
      <c r="F43" s="4">
        <f t="shared" ref="F43:O43" si="23">F44</f>
        <v>1122200</v>
      </c>
      <c r="G43" s="4">
        <f>G44</f>
        <v>-309700</v>
      </c>
      <c r="H43" s="4">
        <f t="shared" si="23"/>
        <v>800000</v>
      </c>
      <c r="I43" s="4">
        <f t="shared" si="23"/>
        <v>0</v>
      </c>
      <c r="J43" s="4">
        <f t="shared" si="23"/>
        <v>120000</v>
      </c>
      <c r="K43" s="4">
        <f t="shared" si="23"/>
        <v>120000</v>
      </c>
      <c r="L43" s="4">
        <f t="shared" si="23"/>
        <v>0</v>
      </c>
      <c r="M43" s="4">
        <f t="shared" si="23"/>
        <v>0</v>
      </c>
      <c r="N43" s="4">
        <f t="shared" si="23"/>
        <v>0</v>
      </c>
      <c r="O43" s="4">
        <f t="shared" si="23"/>
        <v>120000</v>
      </c>
      <c r="P43" s="4">
        <f t="shared" ref="P43" si="24">E43+J43</f>
        <v>1242200</v>
      </c>
    </row>
    <row r="44" spans="1:16" ht="47.25" x14ac:dyDescent="0.25">
      <c r="A44" s="29" t="s">
        <v>20</v>
      </c>
      <c r="B44" s="29" t="s">
        <v>21</v>
      </c>
      <c r="C44" s="30"/>
      <c r="D44" s="31" t="s">
        <v>24</v>
      </c>
      <c r="E44" s="4">
        <f t="shared" ref="E44:F44" si="25">E46+E45+E47+E51+E52+E48+E53+E49+E50</f>
        <v>1122200</v>
      </c>
      <c r="F44" s="4">
        <f t="shared" si="25"/>
        <v>1122200</v>
      </c>
      <c r="G44" s="4">
        <f>G46+G45+G47+G51+G52+G48+G53+G49+G50</f>
        <v>-309700</v>
      </c>
      <c r="H44" s="4">
        <f>H46+H45+H47+H51+H52+H48+H53</f>
        <v>800000</v>
      </c>
      <c r="I44" s="4">
        <f t="shared" ref="I44:O44" si="26">I46+I45+I47+I51+I52</f>
        <v>0</v>
      </c>
      <c r="J44" s="4">
        <f t="shared" si="26"/>
        <v>120000</v>
      </c>
      <c r="K44" s="4">
        <f t="shared" si="26"/>
        <v>120000</v>
      </c>
      <c r="L44" s="4">
        <f t="shared" si="26"/>
        <v>0</v>
      </c>
      <c r="M44" s="4">
        <f t="shared" si="26"/>
        <v>0</v>
      </c>
      <c r="N44" s="4">
        <f t="shared" si="26"/>
        <v>0</v>
      </c>
      <c r="O44" s="4">
        <f t="shared" si="26"/>
        <v>120000</v>
      </c>
      <c r="P44" s="4">
        <f>E44+J44</f>
        <v>1242200</v>
      </c>
    </row>
    <row r="45" spans="1:16" s="37" customFormat="1" ht="48" customHeight="1" x14ac:dyDescent="0.25">
      <c r="A45" s="17" t="s">
        <v>92</v>
      </c>
      <c r="B45" s="17" t="s">
        <v>83</v>
      </c>
      <c r="C45" s="17" t="s">
        <v>45</v>
      </c>
      <c r="D45" s="59" t="s">
        <v>93</v>
      </c>
      <c r="E45" s="8">
        <f>F45</f>
        <v>-122000</v>
      </c>
      <c r="F45" s="50">
        <v>-122000</v>
      </c>
      <c r="G45" s="50">
        <v>-100000</v>
      </c>
      <c r="H45" s="50">
        <v>0</v>
      </c>
      <c r="I45" s="50">
        <v>0</v>
      </c>
      <c r="J45" s="8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4">
        <f t="shared" ref="P45:P47" si="27">E45+J45</f>
        <v>-122000</v>
      </c>
    </row>
    <row r="46" spans="1:16" s="37" customFormat="1" ht="23.25" customHeight="1" x14ac:dyDescent="0.25">
      <c r="A46" s="17" t="s">
        <v>47</v>
      </c>
      <c r="B46" s="17" t="s">
        <v>48</v>
      </c>
      <c r="C46" s="17" t="s">
        <v>49</v>
      </c>
      <c r="D46" s="32" t="s">
        <v>50</v>
      </c>
      <c r="E46" s="8">
        <f>F46</f>
        <v>-114000</v>
      </c>
      <c r="F46" s="50">
        <f>-120000+H46</f>
        <v>-114000</v>
      </c>
      <c r="G46" s="50">
        <v>0</v>
      </c>
      <c r="H46" s="50">
        <v>6000</v>
      </c>
      <c r="I46" s="50">
        <v>0</v>
      </c>
      <c r="J46" s="8">
        <f>K46</f>
        <v>120000</v>
      </c>
      <c r="K46" s="50">
        <v>120000</v>
      </c>
      <c r="L46" s="50">
        <v>0</v>
      </c>
      <c r="M46" s="50">
        <v>0</v>
      </c>
      <c r="N46" s="50">
        <v>0</v>
      </c>
      <c r="O46" s="50">
        <v>120000</v>
      </c>
      <c r="P46" s="4">
        <f t="shared" si="27"/>
        <v>6000</v>
      </c>
    </row>
    <row r="47" spans="1:16" ht="47.25" x14ac:dyDescent="0.25">
      <c r="A47" s="17" t="s">
        <v>34</v>
      </c>
      <c r="B47" s="17" t="s">
        <v>22</v>
      </c>
      <c r="C47" s="17" t="s">
        <v>35</v>
      </c>
      <c r="D47" s="32" t="s">
        <v>36</v>
      </c>
      <c r="E47" s="8">
        <f>F47+G47</f>
        <v>1509900</v>
      </c>
      <c r="F47" s="50">
        <f>387700+H47+142000+80000+200000-7800</f>
        <v>1509900</v>
      </c>
      <c r="G47" s="50">
        <v>0</v>
      </c>
      <c r="H47" s="50">
        <v>708000</v>
      </c>
      <c r="I47" s="50">
        <v>0</v>
      </c>
      <c r="J47" s="8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4">
        <f t="shared" si="27"/>
        <v>1509900</v>
      </c>
    </row>
    <row r="48" spans="1:16" ht="32.25" customHeight="1" x14ac:dyDescent="0.25">
      <c r="A48" s="17" t="s">
        <v>105</v>
      </c>
      <c r="B48" s="17" t="s">
        <v>106</v>
      </c>
      <c r="C48" s="17" t="s">
        <v>107</v>
      </c>
      <c r="D48" s="32" t="s">
        <v>108</v>
      </c>
      <c r="E48" s="8">
        <f>F48+G48</f>
        <v>53500</v>
      </c>
      <c r="F48" s="50">
        <f>H48</f>
        <v>53500</v>
      </c>
      <c r="G48" s="50">
        <v>0</v>
      </c>
      <c r="H48" s="50">
        <v>53500</v>
      </c>
      <c r="I48" s="50">
        <v>0</v>
      </c>
      <c r="J48" s="8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4">
        <f>E48+J48</f>
        <v>53500</v>
      </c>
    </row>
    <row r="49" spans="1:18" ht="29.25" customHeight="1" x14ac:dyDescent="0.25">
      <c r="A49" s="17" t="s">
        <v>94</v>
      </c>
      <c r="B49" s="17" t="s">
        <v>95</v>
      </c>
      <c r="C49" s="17" t="s">
        <v>78</v>
      </c>
      <c r="D49" s="32" t="s">
        <v>96</v>
      </c>
      <c r="E49" s="8">
        <f t="shared" ref="E49:E54" si="28">F49</f>
        <v>122000</v>
      </c>
      <c r="F49" s="50">
        <v>122000</v>
      </c>
      <c r="G49" s="9">
        <v>100000</v>
      </c>
      <c r="H49" s="50">
        <v>0</v>
      </c>
      <c r="I49" s="50">
        <v>0</v>
      </c>
      <c r="J49" s="8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4">
        <f t="shared" ref="P49:P52" si="29">E49+J49</f>
        <v>122000</v>
      </c>
    </row>
    <row r="50" spans="1:18" ht="46.5" customHeight="1" x14ac:dyDescent="0.25">
      <c r="A50" s="51" t="s">
        <v>90</v>
      </c>
      <c r="B50" s="51">
        <v>1151</v>
      </c>
      <c r="C50" s="52" t="s">
        <v>78</v>
      </c>
      <c r="D50" s="74" t="s">
        <v>91</v>
      </c>
      <c r="E50" s="8">
        <f t="shared" si="28"/>
        <v>-387700</v>
      </c>
      <c r="F50" s="9">
        <v>-387700</v>
      </c>
      <c r="G50" s="9">
        <v>-309700</v>
      </c>
      <c r="H50" s="50">
        <v>0</v>
      </c>
      <c r="I50" s="50">
        <v>0</v>
      </c>
      <c r="J50" s="8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4">
        <f t="shared" si="29"/>
        <v>-387700</v>
      </c>
    </row>
    <row r="51" spans="1:18" ht="24" customHeight="1" x14ac:dyDescent="0.25">
      <c r="A51" s="17" t="s">
        <v>109</v>
      </c>
      <c r="B51" s="18">
        <v>4030</v>
      </c>
      <c r="C51" s="17" t="s">
        <v>110</v>
      </c>
      <c r="D51" s="32" t="s">
        <v>111</v>
      </c>
      <c r="E51" s="8">
        <f t="shared" si="28"/>
        <v>350</v>
      </c>
      <c r="F51" s="50">
        <f>H51</f>
        <v>350</v>
      </c>
      <c r="G51" s="9">
        <v>0</v>
      </c>
      <c r="H51" s="50">
        <v>350</v>
      </c>
      <c r="I51" s="50">
        <v>0</v>
      </c>
      <c r="J51" s="8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4">
        <f t="shared" si="29"/>
        <v>350</v>
      </c>
    </row>
    <row r="52" spans="1:18" ht="36" customHeight="1" x14ac:dyDescent="0.25">
      <c r="A52" s="17" t="s">
        <v>112</v>
      </c>
      <c r="B52" s="17" t="s">
        <v>113</v>
      </c>
      <c r="C52" s="17" t="s">
        <v>110</v>
      </c>
      <c r="D52" s="32" t="s">
        <v>114</v>
      </c>
      <c r="E52" s="8">
        <f t="shared" si="28"/>
        <v>350</v>
      </c>
      <c r="F52" s="50">
        <f>H52</f>
        <v>350</v>
      </c>
      <c r="G52" s="9">
        <v>0</v>
      </c>
      <c r="H52" s="50">
        <v>350</v>
      </c>
      <c r="I52" s="50">
        <v>0</v>
      </c>
      <c r="J52" s="8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4">
        <f t="shared" si="29"/>
        <v>350</v>
      </c>
    </row>
    <row r="53" spans="1:18" ht="54.75" customHeight="1" x14ac:dyDescent="0.25">
      <c r="A53" s="17" t="s">
        <v>115</v>
      </c>
      <c r="B53" s="18">
        <v>4060</v>
      </c>
      <c r="C53" s="17" t="s">
        <v>116</v>
      </c>
      <c r="D53" s="32" t="s">
        <v>117</v>
      </c>
      <c r="E53" s="8">
        <f t="shared" si="28"/>
        <v>59800</v>
      </c>
      <c r="F53" s="50">
        <f>H53+28000</f>
        <v>59800</v>
      </c>
      <c r="G53" s="9">
        <v>0</v>
      </c>
      <c r="H53" s="50">
        <v>31800</v>
      </c>
      <c r="I53" s="50">
        <v>0</v>
      </c>
      <c r="J53" s="8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4">
        <f t="shared" ref="P53" si="30">E53+J53</f>
        <v>59800</v>
      </c>
    </row>
    <row r="54" spans="1:18" ht="53.25" customHeight="1" x14ac:dyDescent="0.25">
      <c r="A54" s="34" t="s">
        <v>31</v>
      </c>
      <c r="B54" s="35" t="s">
        <v>32</v>
      </c>
      <c r="C54" s="36"/>
      <c r="D54" s="48" t="s">
        <v>98</v>
      </c>
      <c r="E54" s="4">
        <f t="shared" si="28"/>
        <v>50000</v>
      </c>
      <c r="F54" s="4">
        <f t="shared" ref="F54:I54" si="31">F55</f>
        <v>50000</v>
      </c>
      <c r="G54" s="4">
        <f t="shared" si="31"/>
        <v>0</v>
      </c>
      <c r="H54" s="4">
        <f t="shared" si="31"/>
        <v>0</v>
      </c>
      <c r="I54" s="4">
        <f t="shared" si="31"/>
        <v>0</v>
      </c>
      <c r="J54" s="4">
        <f>K54</f>
        <v>-5800</v>
      </c>
      <c r="K54" s="4">
        <f t="shared" ref="K54:O54" si="32">K55</f>
        <v>-5800</v>
      </c>
      <c r="L54" s="4">
        <f t="shared" si="32"/>
        <v>0</v>
      </c>
      <c r="M54" s="4">
        <f t="shared" si="32"/>
        <v>0</v>
      </c>
      <c r="N54" s="4">
        <f t="shared" si="32"/>
        <v>0</v>
      </c>
      <c r="O54" s="4">
        <f t="shared" si="32"/>
        <v>-5800</v>
      </c>
      <c r="P54" s="4">
        <f>E54+J54</f>
        <v>44200</v>
      </c>
    </row>
    <row r="55" spans="1:18" ht="53.25" customHeight="1" x14ac:dyDescent="0.25">
      <c r="A55" s="34" t="s">
        <v>33</v>
      </c>
      <c r="B55" s="35" t="s">
        <v>32</v>
      </c>
      <c r="C55" s="36"/>
      <c r="D55" s="48" t="s">
        <v>99</v>
      </c>
      <c r="E55" s="4">
        <f>E57+E58</f>
        <v>50000</v>
      </c>
      <c r="F55" s="4">
        <f t="shared" ref="F55:K55" si="33">F57+F58</f>
        <v>50000</v>
      </c>
      <c r="G55" s="4">
        <f t="shared" si="33"/>
        <v>0</v>
      </c>
      <c r="H55" s="4">
        <f t="shared" si="33"/>
        <v>0</v>
      </c>
      <c r="I55" s="4">
        <f t="shared" si="33"/>
        <v>0</v>
      </c>
      <c r="J55" s="4">
        <f t="shared" si="33"/>
        <v>-5800</v>
      </c>
      <c r="K55" s="4">
        <f t="shared" si="33"/>
        <v>-5800</v>
      </c>
      <c r="L55" s="4">
        <f t="shared" ref="L55:O55" si="34">L57</f>
        <v>0</v>
      </c>
      <c r="M55" s="4">
        <f t="shared" si="34"/>
        <v>0</v>
      </c>
      <c r="N55" s="4">
        <f t="shared" si="34"/>
        <v>0</v>
      </c>
      <c r="O55" s="4">
        <f t="shared" si="34"/>
        <v>-5800</v>
      </c>
      <c r="P55" s="4">
        <f>E55+J55</f>
        <v>44200</v>
      </c>
    </row>
    <row r="56" spans="1:18" ht="53.25" hidden="1" customHeight="1" x14ac:dyDescent="0.25">
      <c r="A56" s="17"/>
      <c r="B56" s="17"/>
      <c r="C56" s="17"/>
      <c r="D56" s="59"/>
      <c r="E56" s="8"/>
      <c r="F56" s="49"/>
      <c r="G56" s="9"/>
      <c r="H56" s="9"/>
      <c r="I56" s="9"/>
      <c r="J56" s="8"/>
      <c r="K56" s="9"/>
      <c r="L56" s="9"/>
      <c r="M56" s="9"/>
      <c r="N56" s="9"/>
      <c r="O56" s="9"/>
      <c r="P56" s="8"/>
    </row>
    <row r="57" spans="1:18" ht="52.5" customHeight="1" x14ac:dyDescent="0.25">
      <c r="A57" s="17" t="s">
        <v>97</v>
      </c>
      <c r="B57" s="17" t="s">
        <v>83</v>
      </c>
      <c r="C57" s="17" t="s">
        <v>45</v>
      </c>
      <c r="D57" s="12" t="s">
        <v>93</v>
      </c>
      <c r="E57" s="8">
        <f t="shared" ref="E57" si="35">F57</f>
        <v>0</v>
      </c>
      <c r="F57" s="49">
        <v>0</v>
      </c>
      <c r="G57" s="9">
        <v>0</v>
      </c>
      <c r="H57" s="9">
        <v>0</v>
      </c>
      <c r="I57" s="9">
        <v>0</v>
      </c>
      <c r="J57" s="8">
        <f>K57</f>
        <v>-5800</v>
      </c>
      <c r="K57" s="9">
        <v>-5800</v>
      </c>
      <c r="L57" s="9">
        <v>0</v>
      </c>
      <c r="M57" s="9">
        <v>0</v>
      </c>
      <c r="N57" s="9">
        <v>0</v>
      </c>
      <c r="O57" s="9">
        <v>-5800</v>
      </c>
      <c r="P57" s="8">
        <f t="shared" ref="P57" si="36">E57+J57</f>
        <v>-5800</v>
      </c>
    </row>
    <row r="58" spans="1:18" ht="32.25" customHeight="1" x14ac:dyDescent="0.25">
      <c r="A58" s="75" t="s">
        <v>120</v>
      </c>
      <c r="B58" s="76" t="s">
        <v>121</v>
      </c>
      <c r="C58" s="77">
        <v>1090</v>
      </c>
      <c r="D58" s="78" t="s">
        <v>122</v>
      </c>
      <c r="E58" s="8">
        <f t="shared" ref="E58" si="37">F58</f>
        <v>50000</v>
      </c>
      <c r="F58" s="49">
        <v>50000</v>
      </c>
      <c r="G58" s="9">
        <v>0</v>
      </c>
      <c r="H58" s="9">
        <v>0</v>
      </c>
      <c r="I58" s="9">
        <v>0</v>
      </c>
      <c r="J58" s="8">
        <f>K58</f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8">
        <f t="shared" ref="P58" si="38">E58+J58</f>
        <v>50000</v>
      </c>
    </row>
    <row r="59" spans="1:18" ht="45" customHeight="1" x14ac:dyDescent="0.25">
      <c r="A59" s="34" t="s">
        <v>53</v>
      </c>
      <c r="B59" s="35" t="s">
        <v>54</v>
      </c>
      <c r="C59" s="36"/>
      <c r="D59" s="64" t="s">
        <v>55</v>
      </c>
      <c r="E59" s="4">
        <f>E60</f>
        <v>150000</v>
      </c>
      <c r="F59" s="4">
        <f t="shared" ref="F59:P60" si="39">F60</f>
        <v>150000</v>
      </c>
      <c r="G59" s="4">
        <f t="shared" si="39"/>
        <v>0</v>
      </c>
      <c r="H59" s="4">
        <f t="shared" si="39"/>
        <v>0</v>
      </c>
      <c r="I59" s="4">
        <f t="shared" si="39"/>
        <v>0</v>
      </c>
      <c r="J59" s="4">
        <f t="shared" si="39"/>
        <v>100000</v>
      </c>
      <c r="K59" s="4">
        <f t="shared" si="39"/>
        <v>100000</v>
      </c>
      <c r="L59" s="4">
        <f t="shared" si="39"/>
        <v>0</v>
      </c>
      <c r="M59" s="4">
        <f t="shared" si="39"/>
        <v>0</v>
      </c>
      <c r="N59" s="4">
        <f t="shared" si="39"/>
        <v>0</v>
      </c>
      <c r="O59" s="4">
        <f t="shared" si="39"/>
        <v>100000</v>
      </c>
      <c r="P59" s="4">
        <f t="shared" si="39"/>
        <v>250000</v>
      </c>
    </row>
    <row r="60" spans="1:18" ht="47.25" customHeight="1" x14ac:dyDescent="0.25">
      <c r="A60" s="34" t="s">
        <v>56</v>
      </c>
      <c r="B60" s="35" t="s">
        <v>54</v>
      </c>
      <c r="C60" s="36"/>
      <c r="D60" s="64" t="s">
        <v>57</v>
      </c>
      <c r="E60" s="4">
        <f>E61+E62</f>
        <v>150000</v>
      </c>
      <c r="F60" s="4">
        <f>F61+F62</f>
        <v>150000</v>
      </c>
      <c r="G60" s="4">
        <f t="shared" si="39"/>
        <v>0</v>
      </c>
      <c r="H60" s="4">
        <f t="shared" si="39"/>
        <v>0</v>
      </c>
      <c r="I60" s="4">
        <f t="shared" si="39"/>
        <v>0</v>
      </c>
      <c r="J60" s="4">
        <f>J62</f>
        <v>100000</v>
      </c>
      <c r="K60" s="4">
        <f t="shared" ref="K60:O60" si="40">K62</f>
        <v>100000</v>
      </c>
      <c r="L60" s="4">
        <f t="shared" si="40"/>
        <v>0</v>
      </c>
      <c r="M60" s="4">
        <f t="shared" si="40"/>
        <v>0</v>
      </c>
      <c r="N60" s="4">
        <f t="shared" si="40"/>
        <v>0</v>
      </c>
      <c r="O60" s="4">
        <f t="shared" si="40"/>
        <v>100000</v>
      </c>
      <c r="P60" s="4">
        <f>P61+P62</f>
        <v>250000</v>
      </c>
    </row>
    <row r="61" spans="1:18" ht="30.75" customHeight="1" x14ac:dyDescent="0.25">
      <c r="A61" s="61" t="s">
        <v>58</v>
      </c>
      <c r="B61" s="61" t="s">
        <v>59</v>
      </c>
      <c r="C61" s="61" t="s">
        <v>60</v>
      </c>
      <c r="D61" s="65" t="s">
        <v>61</v>
      </c>
      <c r="E61" s="8">
        <f t="shared" ref="E61" si="41">F61</f>
        <v>50000</v>
      </c>
      <c r="F61" s="49">
        <v>50000</v>
      </c>
      <c r="G61" s="9">
        <v>0</v>
      </c>
      <c r="H61" s="9">
        <v>0</v>
      </c>
      <c r="I61" s="9">
        <v>0</v>
      </c>
      <c r="J61" s="8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8">
        <f t="shared" ref="P61" si="42">E61+J61</f>
        <v>50000</v>
      </c>
    </row>
    <row r="62" spans="1:18" ht="71.25" customHeight="1" x14ac:dyDescent="0.25">
      <c r="A62" s="70" t="s">
        <v>85</v>
      </c>
      <c r="B62" s="71">
        <v>9800</v>
      </c>
      <c r="C62" s="70" t="s">
        <v>60</v>
      </c>
      <c r="D62" s="72" t="s">
        <v>86</v>
      </c>
      <c r="E62" s="8">
        <f t="shared" ref="E62" si="43">F62</f>
        <v>100000</v>
      </c>
      <c r="F62" s="49">
        <v>100000</v>
      </c>
      <c r="G62" s="9">
        <v>0</v>
      </c>
      <c r="H62" s="9">
        <v>0</v>
      </c>
      <c r="I62" s="9">
        <v>0</v>
      </c>
      <c r="J62" s="8">
        <f>K62</f>
        <v>100000</v>
      </c>
      <c r="K62" s="9">
        <f>O62</f>
        <v>100000</v>
      </c>
      <c r="L62" s="9">
        <v>0</v>
      </c>
      <c r="M62" s="9">
        <v>0</v>
      </c>
      <c r="N62" s="9">
        <v>0</v>
      </c>
      <c r="O62" s="9">
        <v>100000</v>
      </c>
      <c r="P62" s="8">
        <f t="shared" ref="P62" si="44">E62+J62</f>
        <v>200000</v>
      </c>
    </row>
    <row r="63" spans="1:18" ht="53.25" customHeight="1" x14ac:dyDescent="0.25">
      <c r="A63" s="79" t="s">
        <v>51</v>
      </c>
      <c r="B63" s="80"/>
      <c r="C63" s="80"/>
      <c r="D63" s="81"/>
      <c r="E63" s="4">
        <f>E65+E72+E68</f>
        <v>371048.70999999996</v>
      </c>
      <c r="F63" s="4">
        <f t="shared" ref="F63:O63" si="45">F65+F72+F68</f>
        <v>371048.70999999996</v>
      </c>
      <c r="G63" s="4">
        <f t="shared" si="45"/>
        <v>110448.70999999999</v>
      </c>
      <c r="H63" s="4">
        <f t="shared" si="45"/>
        <v>0</v>
      </c>
      <c r="I63" s="4">
        <f t="shared" si="45"/>
        <v>0</v>
      </c>
      <c r="J63" s="4">
        <f t="shared" si="45"/>
        <v>0</v>
      </c>
      <c r="K63" s="4">
        <f t="shared" si="45"/>
        <v>0</v>
      </c>
      <c r="L63" s="4">
        <f t="shared" si="45"/>
        <v>0</v>
      </c>
      <c r="M63" s="4">
        <f t="shared" si="45"/>
        <v>0</v>
      </c>
      <c r="N63" s="4">
        <f t="shared" si="45"/>
        <v>0</v>
      </c>
      <c r="O63" s="4">
        <f t="shared" si="45"/>
        <v>0</v>
      </c>
      <c r="P63" s="4">
        <f>E63</f>
        <v>371048.70999999996</v>
      </c>
      <c r="Q63" s="73"/>
      <c r="R63" s="73"/>
    </row>
    <row r="64" spans="1:18" ht="53.25" customHeight="1" x14ac:dyDescent="0.25">
      <c r="A64" s="29" t="s">
        <v>19</v>
      </c>
      <c r="B64" s="29" t="s">
        <v>21</v>
      </c>
      <c r="C64" s="30"/>
      <c r="D64" s="31" t="s">
        <v>23</v>
      </c>
      <c r="E64" s="4">
        <f>E65</f>
        <v>56600</v>
      </c>
      <c r="F64" s="4">
        <f>F65</f>
        <v>56600</v>
      </c>
      <c r="G64" s="4">
        <f t="shared" ref="G64:I64" si="46">G65</f>
        <v>0</v>
      </c>
      <c r="H64" s="4">
        <f t="shared" si="46"/>
        <v>0</v>
      </c>
      <c r="I64" s="4">
        <f t="shared" si="46"/>
        <v>0</v>
      </c>
      <c r="J64" s="4">
        <v>0</v>
      </c>
      <c r="K64" s="4">
        <f t="shared" ref="K64:O64" si="47">K65</f>
        <v>0</v>
      </c>
      <c r="L64" s="4">
        <f t="shared" si="47"/>
        <v>0</v>
      </c>
      <c r="M64" s="4">
        <f t="shared" si="47"/>
        <v>0</v>
      </c>
      <c r="N64" s="4">
        <f t="shared" si="47"/>
        <v>0</v>
      </c>
      <c r="O64" s="4">
        <f t="shared" si="47"/>
        <v>0</v>
      </c>
      <c r="P64" s="4">
        <f t="shared" ref="P64:P65" si="48">E64+J64</f>
        <v>56600</v>
      </c>
    </row>
    <row r="65" spans="1:18" ht="53.25" customHeight="1" x14ac:dyDescent="0.25">
      <c r="A65" s="29" t="s">
        <v>20</v>
      </c>
      <c r="B65" s="29" t="s">
        <v>21</v>
      </c>
      <c r="C65" s="30"/>
      <c r="D65" s="31" t="s">
        <v>24</v>
      </c>
      <c r="E65" s="4">
        <f>E67+E66</f>
        <v>56600</v>
      </c>
      <c r="F65" s="4">
        <f t="shared" ref="F65:G65" si="49">F67+F66</f>
        <v>56600</v>
      </c>
      <c r="G65" s="4">
        <f t="shared" si="49"/>
        <v>0</v>
      </c>
      <c r="H65" s="4">
        <f>H67</f>
        <v>0</v>
      </c>
      <c r="I65" s="4">
        <f>I67</f>
        <v>0</v>
      </c>
      <c r="J65" s="4">
        <v>0</v>
      </c>
      <c r="K65" s="4">
        <f>K67</f>
        <v>0</v>
      </c>
      <c r="L65" s="4">
        <f>L67</f>
        <v>0</v>
      </c>
      <c r="M65" s="4">
        <f>M67</f>
        <v>0</v>
      </c>
      <c r="N65" s="4">
        <f>N67</f>
        <v>0</v>
      </c>
      <c r="O65" s="4">
        <f>O67</f>
        <v>0</v>
      </c>
      <c r="P65" s="4">
        <f t="shared" si="48"/>
        <v>56600</v>
      </c>
    </row>
    <row r="66" spans="1:18" ht="26.25" hidden="1" customHeight="1" x14ac:dyDescent="0.25">
      <c r="A66" s="17" t="s">
        <v>47</v>
      </c>
      <c r="B66" s="17" t="s">
        <v>48</v>
      </c>
      <c r="C66" s="17" t="s">
        <v>49</v>
      </c>
      <c r="D66" s="32" t="s">
        <v>50</v>
      </c>
      <c r="E66" s="8">
        <f>F66</f>
        <v>0</v>
      </c>
      <c r="F66" s="9">
        <v>0</v>
      </c>
      <c r="G66" s="9">
        <v>0</v>
      </c>
      <c r="H66" s="9">
        <v>0</v>
      </c>
      <c r="I66" s="9">
        <v>0</v>
      </c>
      <c r="J66" s="8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8">
        <f>E66</f>
        <v>0</v>
      </c>
    </row>
    <row r="67" spans="1:18" ht="52.5" customHeight="1" x14ac:dyDescent="0.25">
      <c r="A67" s="17" t="s">
        <v>34</v>
      </c>
      <c r="B67" s="17" t="s">
        <v>22</v>
      </c>
      <c r="C67" s="17" t="s">
        <v>35</v>
      </c>
      <c r="D67" s="32" t="s">
        <v>36</v>
      </c>
      <c r="E67" s="8">
        <f t="shared" ref="E67" si="50">F67</f>
        <v>56600</v>
      </c>
      <c r="F67" s="9">
        <f>59199-2600+1</f>
        <v>56600</v>
      </c>
      <c r="G67" s="9">
        <v>0</v>
      </c>
      <c r="H67" s="9">
        <v>0</v>
      </c>
      <c r="I67" s="9">
        <v>0</v>
      </c>
      <c r="J67" s="8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8">
        <f>E67+J67</f>
        <v>56600</v>
      </c>
      <c r="R67" s="73"/>
    </row>
    <row r="68" spans="1:18" ht="52.5" customHeight="1" x14ac:dyDescent="0.25">
      <c r="A68" s="34" t="s">
        <v>31</v>
      </c>
      <c r="B68" s="35" t="s">
        <v>32</v>
      </c>
      <c r="C68" s="36"/>
      <c r="D68" s="48" t="s">
        <v>98</v>
      </c>
      <c r="E68" s="4">
        <f>E69</f>
        <v>290800</v>
      </c>
      <c r="F68" s="4">
        <f t="shared" ref="F68:O68" si="51">F69</f>
        <v>290800</v>
      </c>
      <c r="G68" s="4">
        <f t="shared" si="51"/>
        <v>87800</v>
      </c>
      <c r="H68" s="4">
        <f t="shared" si="51"/>
        <v>0</v>
      </c>
      <c r="I68" s="4">
        <f t="shared" si="51"/>
        <v>0</v>
      </c>
      <c r="J68" s="4">
        <f t="shared" si="51"/>
        <v>0</v>
      </c>
      <c r="K68" s="4">
        <f t="shared" si="51"/>
        <v>0</v>
      </c>
      <c r="L68" s="4">
        <f t="shared" si="51"/>
        <v>0</v>
      </c>
      <c r="M68" s="4">
        <f t="shared" si="51"/>
        <v>0</v>
      </c>
      <c r="N68" s="4">
        <f t="shared" si="51"/>
        <v>0</v>
      </c>
      <c r="O68" s="4">
        <f t="shared" si="51"/>
        <v>0</v>
      </c>
      <c r="P68" s="4">
        <f t="shared" ref="P68:P70" si="52">E68+J68</f>
        <v>290800</v>
      </c>
    </row>
    <row r="69" spans="1:18" ht="52.5" customHeight="1" x14ac:dyDescent="0.25">
      <c r="A69" s="34" t="s">
        <v>33</v>
      </c>
      <c r="B69" s="35" t="s">
        <v>32</v>
      </c>
      <c r="C69" s="36"/>
      <c r="D69" s="48" t="s">
        <v>99</v>
      </c>
      <c r="E69" s="4">
        <f>E70+E71</f>
        <v>290800</v>
      </c>
      <c r="F69" s="4">
        <f>F70+F71</f>
        <v>290800</v>
      </c>
      <c r="G69" s="4">
        <f t="shared" ref="G69:O69" si="53">G70</f>
        <v>87800</v>
      </c>
      <c r="H69" s="4">
        <f t="shared" si="53"/>
        <v>0</v>
      </c>
      <c r="I69" s="4">
        <f t="shared" si="53"/>
        <v>0</v>
      </c>
      <c r="J69" s="4">
        <f t="shared" si="53"/>
        <v>0</v>
      </c>
      <c r="K69" s="4">
        <f t="shared" si="53"/>
        <v>0</v>
      </c>
      <c r="L69" s="4">
        <f t="shared" si="53"/>
        <v>0</v>
      </c>
      <c r="M69" s="4">
        <f t="shared" si="53"/>
        <v>0</v>
      </c>
      <c r="N69" s="4">
        <f t="shared" si="53"/>
        <v>0</v>
      </c>
      <c r="O69" s="4">
        <f t="shared" si="53"/>
        <v>0</v>
      </c>
      <c r="P69" s="4">
        <f t="shared" si="52"/>
        <v>290800</v>
      </c>
    </row>
    <row r="70" spans="1:18" ht="52.5" customHeight="1" x14ac:dyDescent="0.25">
      <c r="A70" s="17" t="s">
        <v>97</v>
      </c>
      <c r="B70" s="17" t="s">
        <v>83</v>
      </c>
      <c r="C70" s="17" t="s">
        <v>45</v>
      </c>
      <c r="D70" s="59" t="s">
        <v>84</v>
      </c>
      <c r="E70" s="8">
        <f t="shared" ref="E70" si="54">F70</f>
        <v>103800</v>
      </c>
      <c r="F70" s="9">
        <f>G70+16000</f>
        <v>103800</v>
      </c>
      <c r="G70" s="9">
        <f>85000+2800</f>
        <v>87800</v>
      </c>
      <c r="H70" s="9">
        <v>0</v>
      </c>
      <c r="I70" s="9">
        <v>0</v>
      </c>
      <c r="J70" s="8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8">
        <f t="shared" si="52"/>
        <v>103800</v>
      </c>
    </row>
    <row r="71" spans="1:18" ht="47.25" customHeight="1" x14ac:dyDescent="0.25">
      <c r="A71" s="53" t="s">
        <v>102</v>
      </c>
      <c r="B71" s="54">
        <v>3241</v>
      </c>
      <c r="C71" s="53" t="s">
        <v>37</v>
      </c>
      <c r="D71" s="55" t="s">
        <v>103</v>
      </c>
      <c r="E71" s="8">
        <f t="shared" ref="E71" si="55">F71</f>
        <v>187000</v>
      </c>
      <c r="F71" s="9">
        <f>G71+13000</f>
        <v>187000</v>
      </c>
      <c r="G71" s="9">
        <v>174000</v>
      </c>
      <c r="H71" s="9">
        <v>0</v>
      </c>
      <c r="I71" s="9">
        <v>0</v>
      </c>
      <c r="J71" s="8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8">
        <f t="shared" ref="P71" si="56">E71+J71</f>
        <v>187000</v>
      </c>
    </row>
    <row r="72" spans="1:18" ht="52.5" customHeight="1" x14ac:dyDescent="0.25">
      <c r="A72" s="34" t="s">
        <v>53</v>
      </c>
      <c r="B72" s="35" t="s">
        <v>54</v>
      </c>
      <c r="C72" s="36"/>
      <c r="D72" s="64" t="s">
        <v>55</v>
      </c>
      <c r="E72" s="4">
        <f>E73</f>
        <v>23648.71</v>
      </c>
      <c r="F72" s="4">
        <f>F73</f>
        <v>23648.71</v>
      </c>
      <c r="G72" s="4">
        <f>G73</f>
        <v>22648.71</v>
      </c>
      <c r="H72" s="4">
        <v>0</v>
      </c>
      <c r="I72" s="4">
        <f t="shared" ref="I72" si="57">I73</f>
        <v>0</v>
      </c>
      <c r="J72" s="4">
        <f>J73</f>
        <v>0</v>
      </c>
      <c r="K72" s="4">
        <f t="shared" ref="K72:O72" si="58">K73</f>
        <v>0</v>
      </c>
      <c r="L72" s="4">
        <f t="shared" si="58"/>
        <v>0</v>
      </c>
      <c r="M72" s="4">
        <f t="shared" si="58"/>
        <v>0</v>
      </c>
      <c r="N72" s="4">
        <f t="shared" si="58"/>
        <v>0</v>
      </c>
      <c r="O72" s="4">
        <f t="shared" si="58"/>
        <v>0</v>
      </c>
      <c r="P72" s="4">
        <f>E72+J72</f>
        <v>23648.71</v>
      </c>
    </row>
    <row r="73" spans="1:18" ht="52.5" customHeight="1" x14ac:dyDescent="0.25">
      <c r="A73" s="34" t="s">
        <v>56</v>
      </c>
      <c r="B73" s="35" t="s">
        <v>54</v>
      </c>
      <c r="C73" s="36"/>
      <c r="D73" s="64" t="s">
        <v>57</v>
      </c>
      <c r="E73" s="4">
        <f>E75+E74+E76</f>
        <v>23648.71</v>
      </c>
      <c r="F73" s="4">
        <f t="shared" ref="F73:O73" si="59">F75+F74+F76</f>
        <v>23648.71</v>
      </c>
      <c r="G73" s="4">
        <f t="shared" si="59"/>
        <v>22648.71</v>
      </c>
      <c r="H73" s="4">
        <f t="shared" si="59"/>
        <v>0</v>
      </c>
      <c r="I73" s="4">
        <f t="shared" si="59"/>
        <v>0</v>
      </c>
      <c r="J73" s="4">
        <f t="shared" si="59"/>
        <v>0</v>
      </c>
      <c r="K73" s="4">
        <f t="shared" si="59"/>
        <v>0</v>
      </c>
      <c r="L73" s="4">
        <f t="shared" si="59"/>
        <v>0</v>
      </c>
      <c r="M73" s="4">
        <f t="shared" si="59"/>
        <v>0</v>
      </c>
      <c r="N73" s="4">
        <f t="shared" si="59"/>
        <v>0</v>
      </c>
      <c r="O73" s="4">
        <f t="shared" si="59"/>
        <v>0</v>
      </c>
      <c r="P73" s="4">
        <f>E73+J73</f>
        <v>23648.71</v>
      </c>
    </row>
    <row r="74" spans="1:18" ht="52.5" customHeight="1" x14ac:dyDescent="0.25">
      <c r="A74" s="17" t="s">
        <v>82</v>
      </c>
      <c r="B74" s="17" t="s">
        <v>83</v>
      </c>
      <c r="C74" s="17" t="s">
        <v>45</v>
      </c>
      <c r="D74" s="59" t="s">
        <v>84</v>
      </c>
      <c r="E74" s="8">
        <f>F74</f>
        <v>23648.71</v>
      </c>
      <c r="F74" s="9">
        <f>23648.71</f>
        <v>23648.71</v>
      </c>
      <c r="G74" s="9">
        <f>F74-1000</f>
        <v>22648.71</v>
      </c>
      <c r="H74" s="9">
        <v>0</v>
      </c>
      <c r="I74" s="9">
        <v>0</v>
      </c>
      <c r="J74" s="8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8">
        <f t="shared" ref="P74" si="60">E74</f>
        <v>23648.71</v>
      </c>
    </row>
    <row r="75" spans="1:18" ht="27.75" hidden="1" customHeight="1" x14ac:dyDescent="0.25">
      <c r="A75" s="61" t="s">
        <v>58</v>
      </c>
      <c r="B75" s="61" t="s">
        <v>59</v>
      </c>
      <c r="C75" s="61" t="s">
        <v>60</v>
      </c>
      <c r="D75" s="65" t="s">
        <v>61</v>
      </c>
      <c r="E75" s="8">
        <f>F75</f>
        <v>0</v>
      </c>
      <c r="F75" s="9">
        <v>0</v>
      </c>
      <c r="G75" s="9">
        <v>0</v>
      </c>
      <c r="H75" s="9">
        <v>0</v>
      </c>
      <c r="I75" s="9">
        <v>0</v>
      </c>
      <c r="J75" s="8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8">
        <f t="shared" ref="P75" si="61">E75</f>
        <v>0</v>
      </c>
    </row>
    <row r="76" spans="1:18" ht="66.75" hidden="1" customHeight="1" x14ac:dyDescent="0.25">
      <c r="A76" s="70" t="s">
        <v>85</v>
      </c>
      <c r="B76" s="71">
        <v>9800</v>
      </c>
      <c r="C76" s="70" t="s">
        <v>60</v>
      </c>
      <c r="D76" s="72" t="s">
        <v>86</v>
      </c>
      <c r="E76" s="8">
        <f>F76</f>
        <v>0</v>
      </c>
      <c r="F76" s="9">
        <v>0</v>
      </c>
      <c r="G76" s="9">
        <v>0</v>
      </c>
      <c r="H76" s="9">
        <v>0</v>
      </c>
      <c r="I76" s="9">
        <v>0</v>
      </c>
      <c r="J76" s="8">
        <f>K76</f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8">
        <f t="shared" ref="P76" si="62">E76</f>
        <v>0</v>
      </c>
    </row>
    <row r="77" spans="1:18" ht="15.75" x14ac:dyDescent="0.25">
      <c r="A77" s="13" t="s">
        <v>17</v>
      </c>
      <c r="B77" s="14" t="s">
        <v>17</v>
      </c>
      <c r="C77" s="10" t="s">
        <v>17</v>
      </c>
      <c r="D77" s="15" t="s">
        <v>30</v>
      </c>
      <c r="E77" s="4">
        <f t="shared" ref="E77:P77" si="63">E29+E30+E63</f>
        <v>4503698.71</v>
      </c>
      <c r="F77" s="4">
        <f t="shared" si="63"/>
        <v>4503698.71</v>
      </c>
      <c r="G77" s="4">
        <f t="shared" si="63"/>
        <v>-323251.29000000004</v>
      </c>
      <c r="H77" s="4">
        <f t="shared" si="63"/>
        <v>754200</v>
      </c>
      <c r="I77" s="4">
        <f t="shared" si="63"/>
        <v>0</v>
      </c>
      <c r="J77" s="4">
        <f t="shared" si="63"/>
        <v>-1238650</v>
      </c>
      <c r="K77" s="4">
        <f t="shared" si="63"/>
        <v>-1238650</v>
      </c>
      <c r="L77" s="4">
        <f t="shared" si="63"/>
        <v>0</v>
      </c>
      <c r="M77" s="4">
        <f t="shared" si="63"/>
        <v>0</v>
      </c>
      <c r="N77" s="4">
        <f t="shared" si="63"/>
        <v>0</v>
      </c>
      <c r="O77" s="4">
        <f t="shared" si="63"/>
        <v>-1238650</v>
      </c>
      <c r="P77" s="4">
        <f t="shared" si="63"/>
        <v>3265048.71</v>
      </c>
    </row>
    <row r="80" spans="1:18" s="46" customFormat="1" ht="18.75" x14ac:dyDescent="0.3">
      <c r="D80" s="47" t="s">
        <v>27</v>
      </c>
      <c r="E80" s="47"/>
      <c r="F80" s="47"/>
      <c r="G80" s="47"/>
      <c r="H80" s="47" t="s">
        <v>28</v>
      </c>
      <c r="I80" s="47"/>
    </row>
  </sheetData>
  <mergeCells count="27">
    <mergeCell ref="K4:P4"/>
    <mergeCell ref="G13:G14"/>
    <mergeCell ref="H13:H14"/>
    <mergeCell ref="M13:M14"/>
    <mergeCell ref="N13:N14"/>
    <mergeCell ref="K12:K14"/>
    <mergeCell ref="E12:E14"/>
    <mergeCell ref="F12:F14"/>
    <mergeCell ref="G12:H12"/>
    <mergeCell ref="I12:I14"/>
    <mergeCell ref="J12:J14"/>
    <mergeCell ref="A63:D63"/>
    <mergeCell ref="K3:Q3"/>
    <mergeCell ref="A8:P8"/>
    <mergeCell ref="A11:A14"/>
    <mergeCell ref="B11:B14"/>
    <mergeCell ref="C11:C14"/>
    <mergeCell ref="D11:D14"/>
    <mergeCell ref="E11:I11"/>
    <mergeCell ref="J11:O11"/>
    <mergeCell ref="P11:P14"/>
    <mergeCell ref="A6:P6"/>
    <mergeCell ref="A16:D16"/>
    <mergeCell ref="A30:D30"/>
    <mergeCell ref="L12:L14"/>
    <mergeCell ref="M12:N12"/>
    <mergeCell ref="O12:O1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 (3)</vt:lpstr>
      <vt:lpstr>'Sheet1 (3)'!Область_друку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Василь Павлюк</cp:lastModifiedBy>
  <cp:lastPrinted>2025-07-02T11:58:33Z</cp:lastPrinted>
  <dcterms:created xsi:type="dcterms:W3CDTF">2015-06-05T18:17:20Z</dcterms:created>
  <dcterms:modified xsi:type="dcterms:W3CDTF">2025-11-26T14:13:28Z</dcterms:modified>
</cp:coreProperties>
</file>