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есії на сайті\п'ята сесія 31.03.2021 – САЙТ\фінвідділ добра\"/>
    </mc:Choice>
  </mc:AlternateContent>
  <bookViews>
    <workbookView xWindow="0" yWindow="0" windowWidth="4080" windowHeight="12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8" i="1" l="1"/>
  <c r="G277" i="1"/>
  <c r="G276" i="1"/>
  <c r="G275" i="1"/>
  <c r="J274" i="1"/>
  <c r="I274" i="1"/>
  <c r="H274" i="1"/>
  <c r="G274" i="1"/>
  <c r="G273" i="1" s="1"/>
  <c r="J273" i="1"/>
  <c r="I273" i="1"/>
  <c r="H273" i="1"/>
  <c r="G272" i="1"/>
  <c r="G271" i="1"/>
  <c r="J268" i="1"/>
  <c r="J267" i="1" s="1"/>
  <c r="J278" i="1" s="1"/>
  <c r="I268" i="1"/>
  <c r="I267" i="1" s="1"/>
  <c r="I278" i="1" s="1"/>
  <c r="H268" i="1"/>
  <c r="G268" i="1"/>
  <c r="H267" i="1"/>
  <c r="G267" i="1"/>
  <c r="G278" i="1" s="1"/>
  <c r="G266" i="1"/>
  <c r="G265" i="1"/>
  <c r="G264" i="1"/>
  <c r="G260" i="1"/>
  <c r="G259" i="1"/>
  <c r="G258" i="1"/>
  <c r="J256" i="1"/>
  <c r="I256" i="1"/>
  <c r="H256" i="1"/>
  <c r="G256" i="1"/>
  <c r="G255" i="1" s="1"/>
  <c r="J255" i="1"/>
  <c r="I255" i="1"/>
  <c r="H255" i="1"/>
  <c r="F240" i="1" l="1"/>
  <c r="E240" i="1"/>
  <c r="D240" i="1"/>
  <c r="C240" i="1"/>
  <c r="F239" i="1"/>
  <c r="F237" i="1" s="1"/>
  <c r="F236" i="1" s="1"/>
  <c r="E239" i="1"/>
  <c r="D238" i="1"/>
  <c r="C238" i="1" s="1"/>
  <c r="E237" i="1"/>
  <c r="E236" i="1" s="1"/>
  <c r="F234" i="1"/>
  <c r="E234" i="1"/>
  <c r="D234" i="1"/>
  <c r="C234" i="1" s="1"/>
  <c r="F233" i="1"/>
  <c r="E233" i="1"/>
  <c r="E231" i="1" s="1"/>
  <c r="E230" i="1" s="1"/>
  <c r="D233" i="1"/>
  <c r="C233" i="1" s="1"/>
  <c r="D232" i="1"/>
  <c r="C232" i="1"/>
  <c r="F231" i="1"/>
  <c r="F230" i="1"/>
  <c r="D231" i="1" l="1"/>
  <c r="D239" i="1"/>
  <c r="C239" i="1" s="1"/>
  <c r="D237" i="1"/>
  <c r="P211" i="1"/>
  <c r="E211" i="1"/>
  <c r="J210" i="1"/>
  <c r="P210" i="1" s="1"/>
  <c r="E210" i="1"/>
  <c r="E208" i="1" s="1"/>
  <c r="E207" i="1" s="1"/>
  <c r="E200" i="1" s="1"/>
  <c r="P209" i="1"/>
  <c r="O208" i="1"/>
  <c r="N208" i="1"/>
  <c r="M208" i="1"/>
  <c r="L208" i="1"/>
  <c r="K208" i="1"/>
  <c r="J208" i="1"/>
  <c r="I208" i="1"/>
  <c r="H208" i="1"/>
  <c r="G208" i="1"/>
  <c r="F208" i="1"/>
  <c r="O207" i="1"/>
  <c r="N207" i="1"/>
  <c r="N200" i="1" s="1"/>
  <c r="M207" i="1"/>
  <c r="L207" i="1"/>
  <c r="K207" i="1"/>
  <c r="J207" i="1"/>
  <c r="J200" i="1" s="1"/>
  <c r="I207" i="1"/>
  <c r="H207" i="1"/>
  <c r="G207" i="1"/>
  <c r="F207" i="1"/>
  <c r="F200" i="1" s="1"/>
  <c r="E206" i="1"/>
  <c r="P206" i="1" s="1"/>
  <c r="P205" i="1"/>
  <c r="E205" i="1"/>
  <c r="E204" i="1"/>
  <c r="P204" i="1" s="1"/>
  <c r="P203" i="1"/>
  <c r="E203" i="1"/>
  <c r="L202" i="1"/>
  <c r="K202" i="1"/>
  <c r="J202" i="1"/>
  <c r="P202" i="1" s="1"/>
  <c r="I202" i="1"/>
  <c r="H202" i="1"/>
  <c r="G202" i="1"/>
  <c r="F202" i="1"/>
  <c r="E202" i="1"/>
  <c r="O201" i="1"/>
  <c r="N201" i="1"/>
  <c r="M201" i="1"/>
  <c r="L201" i="1"/>
  <c r="K201" i="1"/>
  <c r="J201" i="1"/>
  <c r="P201" i="1" s="1"/>
  <c r="I201" i="1"/>
  <c r="H201" i="1"/>
  <c r="G201" i="1"/>
  <c r="F201" i="1"/>
  <c r="E201" i="1"/>
  <c r="O200" i="1"/>
  <c r="M200" i="1"/>
  <c r="L200" i="1"/>
  <c r="K200" i="1"/>
  <c r="I200" i="1"/>
  <c r="H200" i="1"/>
  <c r="G200" i="1"/>
  <c r="E199" i="1"/>
  <c r="E197" i="1" s="1"/>
  <c r="E196" i="1" s="1"/>
  <c r="E189" i="1" s="1"/>
  <c r="P198" i="1"/>
  <c r="E198" i="1"/>
  <c r="J197" i="1"/>
  <c r="P197" i="1" s="1"/>
  <c r="O196" i="1"/>
  <c r="N196" i="1"/>
  <c r="M196" i="1"/>
  <c r="L196" i="1"/>
  <c r="K196" i="1"/>
  <c r="J196" i="1"/>
  <c r="P196" i="1" s="1"/>
  <c r="I196" i="1"/>
  <c r="H196" i="1"/>
  <c r="G196" i="1"/>
  <c r="F196" i="1"/>
  <c r="E195" i="1"/>
  <c r="P195" i="1" s="1"/>
  <c r="P194" i="1"/>
  <c r="E194" i="1"/>
  <c r="J193" i="1"/>
  <c r="P193" i="1" s="1"/>
  <c r="P192" i="1"/>
  <c r="J192" i="1"/>
  <c r="E191" i="1"/>
  <c r="P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O189" i="1"/>
  <c r="N189" i="1"/>
  <c r="M189" i="1"/>
  <c r="L189" i="1"/>
  <c r="K189" i="1"/>
  <c r="J189" i="1"/>
  <c r="I189" i="1"/>
  <c r="H189" i="1"/>
  <c r="G189" i="1"/>
  <c r="F189" i="1"/>
  <c r="O188" i="1"/>
  <c r="N188" i="1"/>
  <c r="M188" i="1"/>
  <c r="L188" i="1"/>
  <c r="K188" i="1"/>
  <c r="J188" i="1"/>
  <c r="I188" i="1"/>
  <c r="H188" i="1"/>
  <c r="G188" i="1"/>
  <c r="F188" i="1"/>
  <c r="P187" i="1"/>
  <c r="P186" i="1"/>
  <c r="O186" i="1"/>
  <c r="N186" i="1"/>
  <c r="N185" i="1" s="1"/>
  <c r="N184" i="1" s="1"/>
  <c r="M186" i="1"/>
  <c r="M185" i="1" s="1"/>
  <c r="M184" i="1" s="1"/>
  <c r="L186" i="1"/>
  <c r="K186" i="1"/>
  <c r="J186" i="1"/>
  <c r="J185" i="1" s="1"/>
  <c r="O185" i="1"/>
  <c r="L185" i="1"/>
  <c r="L184" i="1" s="1"/>
  <c r="K185" i="1"/>
  <c r="O184" i="1"/>
  <c r="K184" i="1"/>
  <c r="I184" i="1"/>
  <c r="H184" i="1"/>
  <c r="G184" i="1"/>
  <c r="F184" i="1"/>
  <c r="E184" i="1"/>
  <c r="P183" i="1"/>
  <c r="P182" i="1"/>
  <c r="E182" i="1"/>
  <c r="O181" i="1"/>
  <c r="O180" i="1" s="1"/>
  <c r="O176" i="1" s="1"/>
  <c r="N181" i="1"/>
  <c r="N180" i="1" s="1"/>
  <c r="N176" i="1" s="1"/>
  <c r="M181" i="1"/>
  <c r="L181" i="1"/>
  <c r="K181" i="1"/>
  <c r="K180" i="1" s="1"/>
  <c r="K176" i="1" s="1"/>
  <c r="J181" i="1"/>
  <c r="P181" i="1" s="1"/>
  <c r="M180" i="1"/>
  <c r="M176" i="1" s="1"/>
  <c r="L180" i="1"/>
  <c r="I180" i="1"/>
  <c r="I176" i="1" s="1"/>
  <c r="H180" i="1"/>
  <c r="G180" i="1"/>
  <c r="F180" i="1"/>
  <c r="E180" i="1"/>
  <c r="E176" i="1" s="1"/>
  <c r="P179" i="1"/>
  <c r="O178" i="1"/>
  <c r="O177" i="1" s="1"/>
  <c r="N178" i="1"/>
  <c r="N177" i="1" s="1"/>
  <c r="M178" i="1"/>
  <c r="L178" i="1"/>
  <c r="K178" i="1"/>
  <c r="K177" i="1" s="1"/>
  <c r="J178" i="1"/>
  <c r="P178" i="1" s="1"/>
  <c r="M177" i="1"/>
  <c r="L177" i="1"/>
  <c r="L176" i="1"/>
  <c r="H176" i="1"/>
  <c r="G176" i="1"/>
  <c r="F176" i="1"/>
  <c r="P175" i="1"/>
  <c r="P174" i="1"/>
  <c r="O173" i="1"/>
  <c r="N173" i="1"/>
  <c r="N172" i="1" s="1"/>
  <c r="N171" i="1" s="1"/>
  <c r="M173" i="1"/>
  <c r="L173" i="1"/>
  <c r="K173" i="1"/>
  <c r="J173" i="1"/>
  <c r="P173" i="1" s="1"/>
  <c r="O172" i="1"/>
  <c r="M172" i="1"/>
  <c r="M171" i="1" s="1"/>
  <c r="L172" i="1"/>
  <c r="K172" i="1"/>
  <c r="O171" i="1"/>
  <c r="L171" i="1"/>
  <c r="K171" i="1"/>
  <c r="I171" i="1"/>
  <c r="H171" i="1"/>
  <c r="G171" i="1"/>
  <c r="F171" i="1"/>
  <c r="E171" i="1"/>
  <c r="P170" i="1"/>
  <c r="P169" i="1"/>
  <c r="O168" i="1"/>
  <c r="N168" i="1"/>
  <c r="M168" i="1"/>
  <c r="L168" i="1"/>
  <c r="K168" i="1"/>
  <c r="J168" i="1"/>
  <c r="P168" i="1" s="1"/>
  <c r="I168" i="1"/>
  <c r="H168" i="1"/>
  <c r="G168" i="1"/>
  <c r="F168" i="1"/>
  <c r="E168" i="1"/>
  <c r="O167" i="1"/>
  <c r="N167" i="1"/>
  <c r="M167" i="1"/>
  <c r="L167" i="1"/>
  <c r="K167" i="1"/>
  <c r="J167" i="1"/>
  <c r="P167" i="1" s="1"/>
  <c r="I167" i="1"/>
  <c r="H167" i="1"/>
  <c r="G167" i="1"/>
  <c r="F167" i="1"/>
  <c r="E167" i="1"/>
  <c r="O166" i="1"/>
  <c r="N166" i="1"/>
  <c r="M166" i="1"/>
  <c r="L166" i="1"/>
  <c r="K166" i="1"/>
  <c r="J166" i="1"/>
  <c r="P166" i="1" s="1"/>
  <c r="I166" i="1"/>
  <c r="H166" i="1"/>
  <c r="G166" i="1"/>
  <c r="F166" i="1"/>
  <c r="E166" i="1"/>
  <c r="P165" i="1"/>
  <c r="P164" i="1"/>
  <c r="P163" i="1"/>
  <c r="O163" i="1"/>
  <c r="N163" i="1"/>
  <c r="M163" i="1"/>
  <c r="K163" i="1"/>
  <c r="K162" i="1" s="1"/>
  <c r="J163" i="1"/>
  <c r="I163" i="1"/>
  <c r="H163" i="1"/>
  <c r="G163" i="1"/>
  <c r="G162" i="1" s="1"/>
  <c r="F163" i="1"/>
  <c r="E163" i="1"/>
  <c r="O162" i="1"/>
  <c r="N162" i="1"/>
  <c r="M162" i="1"/>
  <c r="J162" i="1"/>
  <c r="P162" i="1" s="1"/>
  <c r="I162" i="1"/>
  <c r="H162" i="1"/>
  <c r="F162" i="1"/>
  <c r="E162" i="1"/>
  <c r="P161" i="1"/>
  <c r="P160" i="1"/>
  <c r="P159" i="1"/>
  <c r="O159" i="1"/>
  <c r="N159" i="1"/>
  <c r="M159" i="1"/>
  <c r="H159" i="1"/>
  <c r="E159" i="1"/>
  <c r="P158" i="1"/>
  <c r="O157" i="1"/>
  <c r="N157" i="1"/>
  <c r="M157" i="1"/>
  <c r="K157" i="1"/>
  <c r="J157" i="1"/>
  <c r="P157" i="1" s="1"/>
  <c r="H157" i="1"/>
  <c r="G157" i="1"/>
  <c r="E157" i="1"/>
  <c r="P156" i="1"/>
  <c r="P155" i="1"/>
  <c r="P154" i="1"/>
  <c r="M154" i="1"/>
  <c r="H154" i="1"/>
  <c r="P153" i="1"/>
  <c r="N153" i="1"/>
  <c r="N155" i="1" s="1"/>
  <c r="O152" i="1"/>
  <c r="N152" i="1"/>
  <c r="N154" i="1" s="1"/>
  <c r="M152" i="1"/>
  <c r="M153" i="1" s="1"/>
  <c r="M155" i="1" s="1"/>
  <c r="K152" i="1"/>
  <c r="J152" i="1"/>
  <c r="H152" i="1"/>
  <c r="H153" i="1" s="1"/>
  <c r="H155" i="1" s="1"/>
  <c r="G152" i="1"/>
  <c r="G154" i="1" s="1"/>
  <c r="E152" i="1"/>
  <c r="P152" i="1" s="1"/>
  <c r="P151" i="1"/>
  <c r="P150" i="1"/>
  <c r="P149" i="1"/>
  <c r="P148" i="1"/>
  <c r="P147" i="1"/>
  <c r="O146" i="1"/>
  <c r="N146" i="1"/>
  <c r="N145" i="1" s="1"/>
  <c r="N144" i="1" s="1"/>
  <c r="M146" i="1"/>
  <c r="K146" i="1"/>
  <c r="J146" i="1"/>
  <c r="P146" i="1" s="1"/>
  <c r="I146" i="1"/>
  <c r="I145" i="1" s="1"/>
  <c r="I144" i="1" s="1"/>
  <c r="H146" i="1"/>
  <c r="G146" i="1"/>
  <c r="F146" i="1"/>
  <c r="F145" i="1" s="1"/>
  <c r="F144" i="1" s="1"/>
  <c r="E146" i="1"/>
  <c r="E145" i="1" s="1"/>
  <c r="O145" i="1"/>
  <c r="M145" i="1"/>
  <c r="M144" i="1" s="1"/>
  <c r="K145" i="1"/>
  <c r="J145" i="1"/>
  <c r="H145" i="1"/>
  <c r="H144" i="1" s="1"/>
  <c r="G145" i="1"/>
  <c r="O144" i="1"/>
  <c r="K144" i="1"/>
  <c r="J144" i="1"/>
  <c r="G144" i="1"/>
  <c r="P143" i="1"/>
  <c r="P142" i="1"/>
  <c r="P141" i="1"/>
  <c r="P140" i="1"/>
  <c r="P139" i="1"/>
  <c r="P138" i="1"/>
  <c r="P137" i="1"/>
  <c r="O136" i="1"/>
  <c r="N136" i="1"/>
  <c r="M136" i="1"/>
  <c r="K136" i="1"/>
  <c r="J136" i="1"/>
  <c r="P136" i="1" s="1"/>
  <c r="H136" i="1"/>
  <c r="G136" i="1"/>
  <c r="F136" i="1"/>
  <c r="E136" i="1"/>
  <c r="O135" i="1"/>
  <c r="N135" i="1"/>
  <c r="M135" i="1"/>
  <c r="K135" i="1"/>
  <c r="J135" i="1"/>
  <c r="P135" i="1" s="1"/>
  <c r="H135" i="1"/>
  <c r="G135" i="1"/>
  <c r="F135" i="1"/>
  <c r="E135" i="1"/>
  <c r="P134" i="1"/>
  <c r="P133" i="1"/>
  <c r="O133" i="1"/>
  <c r="N133" i="1"/>
  <c r="M133" i="1"/>
  <c r="K133" i="1"/>
  <c r="J133" i="1"/>
  <c r="I133" i="1"/>
  <c r="H133" i="1"/>
  <c r="G133" i="1"/>
  <c r="P132" i="1"/>
  <c r="F131" i="1"/>
  <c r="E131" i="1"/>
  <c r="P131" i="1" s="1"/>
  <c r="P130" i="1"/>
  <c r="P129" i="1"/>
  <c r="P128" i="1"/>
  <c r="O127" i="1"/>
  <c r="N127" i="1"/>
  <c r="M127" i="1"/>
  <c r="K127" i="1"/>
  <c r="J127" i="1"/>
  <c r="F127" i="1"/>
  <c r="P126" i="1"/>
  <c r="O126" i="1"/>
  <c r="N126" i="1"/>
  <c r="M126" i="1"/>
  <c r="L126" i="1"/>
  <c r="K126" i="1"/>
  <c r="J126" i="1"/>
  <c r="I126" i="1"/>
  <c r="H126" i="1"/>
  <c r="H125" i="1" s="1"/>
  <c r="G126" i="1"/>
  <c r="F126" i="1"/>
  <c r="E126" i="1"/>
  <c r="P125" i="1"/>
  <c r="O125" i="1"/>
  <c r="N125" i="1"/>
  <c r="M125" i="1"/>
  <c r="K125" i="1"/>
  <c r="J125" i="1"/>
  <c r="I125" i="1"/>
  <c r="G125" i="1"/>
  <c r="F125" i="1"/>
  <c r="E125" i="1"/>
  <c r="P124" i="1"/>
  <c r="P123" i="1"/>
  <c r="P122" i="1"/>
  <c r="O121" i="1"/>
  <c r="N121" i="1"/>
  <c r="M121" i="1"/>
  <c r="L121" i="1"/>
  <c r="K121" i="1"/>
  <c r="J121" i="1"/>
  <c r="P121" i="1" s="1"/>
  <c r="I121" i="1"/>
  <c r="H121" i="1"/>
  <c r="G121" i="1"/>
  <c r="F121" i="1"/>
  <c r="E121" i="1"/>
  <c r="O120" i="1"/>
  <c r="N120" i="1"/>
  <c r="M120" i="1"/>
  <c r="L120" i="1"/>
  <c r="K120" i="1"/>
  <c r="J120" i="1"/>
  <c r="P120" i="1" s="1"/>
  <c r="I120" i="1"/>
  <c r="H120" i="1"/>
  <c r="G120" i="1"/>
  <c r="F120" i="1"/>
  <c r="E120" i="1"/>
  <c r="O119" i="1"/>
  <c r="N119" i="1"/>
  <c r="M119" i="1"/>
  <c r="L119" i="1"/>
  <c r="K119" i="1"/>
  <c r="J119" i="1"/>
  <c r="P119" i="1" s="1"/>
  <c r="I119" i="1"/>
  <c r="H119" i="1"/>
  <c r="G119" i="1"/>
  <c r="F119" i="1"/>
  <c r="E119" i="1"/>
  <c r="P118" i="1"/>
  <c r="P117" i="1"/>
  <c r="P116" i="1"/>
  <c r="P115" i="1"/>
  <c r="P114" i="1"/>
  <c r="P113" i="1"/>
  <c r="P112" i="1"/>
  <c r="O112" i="1"/>
  <c r="N112" i="1"/>
  <c r="M112" i="1"/>
  <c r="L112" i="1"/>
  <c r="K112" i="1"/>
  <c r="J112" i="1"/>
  <c r="I112" i="1"/>
  <c r="H112" i="1"/>
  <c r="H111" i="1" s="1"/>
  <c r="H102" i="1" s="1"/>
  <c r="G112" i="1"/>
  <c r="F112" i="1"/>
  <c r="E112" i="1"/>
  <c r="P111" i="1"/>
  <c r="O111" i="1"/>
  <c r="N111" i="1"/>
  <c r="M111" i="1"/>
  <c r="K111" i="1"/>
  <c r="K102" i="1" s="1"/>
  <c r="J111" i="1"/>
  <c r="I111" i="1"/>
  <c r="G111" i="1"/>
  <c r="G102" i="1" s="1"/>
  <c r="F111" i="1"/>
  <c r="E111" i="1"/>
  <c r="P110" i="1"/>
  <c r="P109" i="1"/>
  <c r="P108" i="1"/>
  <c r="P107" i="1"/>
  <c r="N107" i="1"/>
  <c r="M107" i="1"/>
  <c r="M104" i="1" s="1"/>
  <c r="M103" i="1" s="1"/>
  <c r="M102" i="1" s="1"/>
  <c r="K107" i="1"/>
  <c r="I107" i="1"/>
  <c r="O106" i="1"/>
  <c r="N106" i="1"/>
  <c r="M106" i="1"/>
  <c r="K106" i="1"/>
  <c r="J106" i="1"/>
  <c r="P106" i="1" s="1"/>
  <c r="P105" i="1"/>
  <c r="O104" i="1"/>
  <c r="N104" i="1"/>
  <c r="N103" i="1" s="1"/>
  <c r="K104" i="1"/>
  <c r="J104" i="1"/>
  <c r="P104" i="1" s="1"/>
  <c r="I104" i="1"/>
  <c r="I103" i="1" s="1"/>
  <c r="H104" i="1"/>
  <c r="G104" i="1"/>
  <c r="F104" i="1"/>
  <c r="E104" i="1"/>
  <c r="E103" i="1" s="1"/>
  <c r="O103" i="1"/>
  <c r="K103" i="1"/>
  <c r="J103" i="1"/>
  <c r="H103" i="1"/>
  <c r="G103" i="1"/>
  <c r="F103" i="1"/>
  <c r="O102" i="1"/>
  <c r="L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E85" i="1"/>
  <c r="E84" i="1" s="1"/>
  <c r="O80" i="1"/>
  <c r="N80" i="1"/>
  <c r="M80" i="1"/>
  <c r="L80" i="1"/>
  <c r="K80" i="1"/>
  <c r="J80" i="1"/>
  <c r="I80" i="1"/>
  <c r="H80" i="1"/>
  <c r="G80" i="1"/>
  <c r="F80" i="1"/>
  <c r="O79" i="1"/>
  <c r="N79" i="1"/>
  <c r="M79" i="1"/>
  <c r="L79" i="1"/>
  <c r="K79" i="1"/>
  <c r="J79" i="1"/>
  <c r="I79" i="1"/>
  <c r="H79" i="1"/>
  <c r="G79" i="1"/>
  <c r="F79" i="1"/>
  <c r="O78" i="1"/>
  <c r="N78" i="1"/>
  <c r="N212" i="1" s="1"/>
  <c r="M78" i="1"/>
  <c r="M212" i="1" s="1"/>
  <c r="L78" i="1"/>
  <c r="L212" i="1" s="1"/>
  <c r="K78" i="1"/>
  <c r="J78" i="1"/>
  <c r="I78" i="1"/>
  <c r="H78" i="1"/>
  <c r="H212" i="1" s="1"/>
  <c r="G78" i="1"/>
  <c r="G212" i="1" s="1"/>
  <c r="F78" i="1"/>
  <c r="F212" i="1" s="1"/>
  <c r="C237" i="1" l="1"/>
  <c r="D236" i="1"/>
  <c r="C236" i="1" s="1"/>
  <c r="D230" i="1"/>
  <c r="C230" i="1" s="1"/>
  <c r="C231" i="1"/>
  <c r="P145" i="1"/>
  <c r="E144" i="1"/>
  <c r="P144" i="1" s="1"/>
  <c r="I212" i="1"/>
  <c r="N102" i="1"/>
  <c r="P208" i="1"/>
  <c r="P103" i="1"/>
  <c r="E102" i="1"/>
  <c r="I102" i="1"/>
  <c r="F102" i="1"/>
  <c r="P185" i="1"/>
  <c r="J184" i="1"/>
  <c r="P184" i="1" s="1"/>
  <c r="P189" i="1"/>
  <c r="E188" i="1"/>
  <c r="P188" i="1" s="1"/>
  <c r="E83" i="1"/>
  <c r="P84" i="1"/>
  <c r="K212" i="1"/>
  <c r="O212" i="1"/>
  <c r="P200" i="1"/>
  <c r="G153" i="1"/>
  <c r="G155" i="1" s="1"/>
  <c r="J172" i="1"/>
  <c r="J177" i="1"/>
  <c r="P177" i="1" s="1"/>
  <c r="J180" i="1"/>
  <c r="P199" i="1"/>
  <c r="E127" i="1"/>
  <c r="P127" i="1" s="1"/>
  <c r="P207" i="1"/>
  <c r="J102" i="1"/>
  <c r="P102" i="1" s="1"/>
  <c r="P172" i="1" l="1"/>
  <c r="J171" i="1"/>
  <c r="P171" i="1" s="1"/>
  <c r="P180" i="1"/>
  <c r="J176" i="1"/>
  <c r="P83" i="1"/>
  <c r="E82" i="1"/>
  <c r="E81" i="1" l="1"/>
  <c r="P81" i="1" s="1"/>
  <c r="E80" i="1"/>
  <c r="P82" i="1"/>
  <c r="P176" i="1"/>
  <c r="J212" i="1"/>
  <c r="E79" i="1" l="1"/>
  <c r="P80" i="1"/>
  <c r="E78" i="1" l="1"/>
  <c r="P79" i="1"/>
  <c r="E212" i="1" l="1"/>
  <c r="P212" i="1" s="1"/>
  <c r="P78" i="1"/>
  <c r="P54" i="1" l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<sst xmlns="http://schemas.openxmlformats.org/spreadsheetml/2006/main" count="699" uniqueCount="403">
  <si>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</si>
  <si>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</si>
  <si>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</si>
  <si>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</si>
  <si>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</si>
  <si>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</si>
  <si>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</si>
  <si>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</si>
  <si>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</si>
  <si>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</si>
  <si>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</si>
  <si>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</si>
  <si>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</si>
  <si>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</si>
  <si>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</si>
  <si>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</si>
  <si>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</si>
  <si>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</si>
  <si>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</si>
  <si>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</si>
  <si>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</si>
  <si>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</si>
  <si>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</si>
  <si>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</si>
  <si>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</si>
  <si>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</si>
  <si>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</si>
  <si>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</si>
  <si>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</si>
  <si>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</si>
  <si>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</si>
  <si>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</si>
  <si>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</si>
  <si>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</si>
  <si>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</si>
  <si>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</si>
  <si>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0112152</t>
  </si>
  <si>
    <t>2152</t>
  </si>
  <si>
    <t>Інші програми та заходи у сфері охорони здоров`я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</si>
  <si>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</si>
  <si>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</si>
  <si>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</si>
  <si>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</si>
  <si>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</si>
  <si>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</si>
  <si>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</si>
  <si>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</si>
  <si>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</si>
  <si>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</si>
  <si>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</si>
  <si>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</si>
  <si>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0116014</t>
  </si>
  <si>
    <t>6014</t>
  </si>
  <si>
    <t>Забезпечення збору та вивезення сміття і відходів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</si>
  <si>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</si>
  <si>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</si>
  <si>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</si>
  <si>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</si>
  <si>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</si>
  <si>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</si>
  <si>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</si>
  <si>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0117325</t>
  </si>
  <si>
    <t>0443</t>
  </si>
  <si>
    <t>7325</t>
  </si>
  <si>
    <t>Будівництво-1 споруд, установ та закладів фізичної культури і спорту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</si>
  <si>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</si>
  <si>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</si>
  <si>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</si>
  <si>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</si>
  <si>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</si>
  <si>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</si>
  <si>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</si>
  <si>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</si>
  <si>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</si>
  <si>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</si>
  <si>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</si>
  <si>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</si>
  <si>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</si>
  <si>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</si>
  <si>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</si>
  <si>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</si>
  <si>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</si>
  <si>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</si>
  <si>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</si>
  <si>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</si>
  <si>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</si>
  <si>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</si>
  <si>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</si>
  <si>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</si>
  <si>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</si>
  <si>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</si>
  <si>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</si>
  <si>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</si>
  <si>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</si>
  <si>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</si>
  <si>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</si>
  <si>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</si>
  <si>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</si>
  <si>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</si>
  <si>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</si>
  <si>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</si>
  <si>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</si>
  <si>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</si>
  <si>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</si>
  <si>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0611080</t>
  </si>
  <si>
    <t>0960</t>
  </si>
  <si>
    <t>1080</t>
  </si>
  <si>
    <t>Надання спеціальної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</si>
  <si>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</si>
  <si>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</si>
  <si>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</si>
  <si>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</si>
  <si>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</si>
  <si>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</si>
  <si>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</si>
  <si>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</si>
  <si>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</si>
  <si>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</si>
  <si>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</si>
  <si>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</si>
  <si>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</si>
  <si>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</si>
  <si>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</si>
  <si>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</si>
  <si>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</si>
  <si>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</si>
  <si>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</si>
  <si>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</si>
  <si>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</si>
  <si>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</si>
  <si>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</si>
  <si>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</si>
  <si>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</si>
  <si>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</si>
  <si>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3700000</t>
  </si>
  <si>
    <t>Орган з питань фінансів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</si>
  <si>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</si>
  <si>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</si>
  <si>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</si>
  <si>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</si>
  <si>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</si>
  <si>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</si>
  <si>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</si>
  <si>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</si>
  <si>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</si>
  <si>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</si>
  <si>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</si>
  <si>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</si>
  <si>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</si>
  <si>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</si>
  <si>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</si>
  <si>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Додаток 2</t>
  </si>
  <si>
    <t>до рішення 5-ї сесії VIII скликання</t>
  </si>
  <si>
    <t>Великобичківської селищної ради</t>
  </si>
  <si>
    <t>від 31.03.2021р.№180</t>
  </si>
  <si>
    <t>Секретар ради</t>
  </si>
  <si>
    <t>В.Ф.Божук</t>
  </si>
  <si>
    <t>Додаток 2,1</t>
  </si>
  <si>
    <t>Зміни до розподілу видатків  бюджету Великобичківської територіальної громадни на 2021 рік</t>
  </si>
  <si>
    <t xml:space="preserve">за головними розпорядниками коштів (у межах змін загального обсягу  видатків місцевого  бюджету, спрямування залишку коштів  бюджету, що утворився на 01.01.2021 року </t>
  </si>
  <si>
    <t xml:space="preserve">та перерозподіл видатків в межах загального обсягу видатків за головними розпорядниками коштів місцевого бюджету, перероподіл резервного фонду </t>
  </si>
  <si>
    <t>07525000000</t>
  </si>
  <si>
    <t>Код Програмної класифікації видатків та кредитування  місцевого бюджету</t>
  </si>
  <si>
    <t>Код Типової програмної класифікації видатків та кредитування 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</si>
  <si>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</si>
  <si>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</si>
  <si>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у тому числі</t>
  </si>
  <si>
    <t>Видатки розвитку</t>
  </si>
  <si>
    <t xml:space="preserve">бюджет розвитку </t>
  </si>
  <si>
    <t>1. Спрямування залишку коштів бюджету, що утворився на 01.01.2021 року (без залишку освітньої субвенції):</t>
  </si>
  <si>
    <t>Фінансовий відділ Великобичківської селищної ради(головний розпорядник)</t>
  </si>
  <si>
    <t>Фінансовий відділ Великобичківської селищної ради(відповідальний розпорядник)</t>
  </si>
  <si>
    <t>0110001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</si>
  <si>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</si>
  <si>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</si>
  <si>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</si>
  <si>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</si>
  <si>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 xml:space="preserve"> -  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</si>
  <si>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</si>
  <si>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</si>
  <si>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 в т.ч. 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</si>
  <si>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у в т.ч. за рахунок субвенції з місцевого бюджету на забезпечення якісної, сучасної та доступної  загальної середньої освіти  надання державної підтримки особам з особливими освітніми потребами „Нова українська школа” за рахунок відповідної субвенції з де</t>
  </si>
  <si>
    <t>в т.ч. за рахунок субвенції з місцевого бюджету за рахунок залишку коштів освітньої субвенції, що утворився на початок бюджетного періоду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</si>
  <si>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</si>
  <si>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</si>
  <si>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</si>
  <si>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</si>
  <si>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</si>
  <si>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інклюзивних центрів</t>
  </si>
  <si>
    <t>0615031</t>
  </si>
  <si>
    <t>5031</t>
  </si>
  <si>
    <t>Утримання та навчально-тренувальна робота комунальних, дитячо-юнацьких спортивних шкіл</t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</si>
  <si>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</si>
  <si>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</si>
  <si>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  в.т.ч.:</t>
  </si>
  <si>
    <t xml:space="preserve"> -  субвенція з державного бюджету місцевим бюджетам на здійснення заходів щодо соціально - економічного розвитку окремих територій</t>
  </si>
  <si>
    <t>01</t>
  </si>
  <si>
    <r>
      <t xml:space="preserve">Рахівська районна рада </t>
    </r>
    <r>
      <rPr>
        <sz val="11"/>
        <rFont val="Calibri"/>
        <family val="2"/>
        <charset val="204"/>
      </rPr>
      <t>(головний розпорядник)</t>
    </r>
  </si>
  <si>
    <r>
      <t xml:space="preserve">Рахівська районна рада </t>
    </r>
    <r>
      <rPr>
        <sz val="11"/>
        <rFont val="Calibri"/>
        <family val="2"/>
        <charset val="204"/>
      </rPr>
      <t>(відповідальний виконавець)</t>
    </r>
  </si>
  <si>
    <t>0110170</t>
  </si>
  <si>
    <t>0170</t>
  </si>
  <si>
    <t>Організаційне,інформаційно-аналітичне та матеріальнотехнічне забезпечення діяльності обласної ради, районної у місті ради ( у разі їх створення), міської, селищної, сільської рад та їх виконавчих комітетів</t>
  </si>
  <si>
    <t>Видатки, не віднесені до основних груп</t>
  </si>
  <si>
    <t>0640</t>
  </si>
  <si>
    <t>0200000</t>
  </si>
  <si>
    <t>02</t>
  </si>
  <si>
    <r>
      <t xml:space="preserve">Рахiвська районна державна адмiнiстрацiя Закарпатської областi </t>
    </r>
    <r>
      <rPr>
        <sz val="11"/>
        <rFont val="Calibri"/>
        <family val="2"/>
        <charset val="204"/>
      </rPr>
      <t xml:space="preserve"> (головний розпорядник)</t>
    </r>
  </si>
  <si>
    <t>0210000</t>
  </si>
  <si>
    <r>
      <t xml:space="preserve">Рахiвська районна державна адмiнiстрацiя Закарпатської областi </t>
    </r>
    <r>
      <rPr>
        <sz val="11"/>
        <rFont val="Calibri"/>
        <family val="2"/>
        <charset val="204"/>
      </rPr>
      <t xml:space="preserve"> (відповідальний виконавець)</t>
    </r>
  </si>
  <si>
    <t>0210180</t>
  </si>
  <si>
    <t>0213104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</si>
  <si>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</si>
  <si>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</si>
  <si>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0213123</t>
  </si>
  <si>
    <t>1040</t>
  </si>
  <si>
    <t>Заходи державної політики з питань сім"ї</t>
  </si>
  <si>
    <t>0216014</t>
  </si>
  <si>
    <t>Забезпечення збору та  вивезення сміття і відходів</t>
  </si>
  <si>
    <t>0218220</t>
  </si>
  <si>
    <t>Заходи та роботи з мобілізаційної підготовки місцевого населення</t>
  </si>
  <si>
    <t>0218420</t>
  </si>
  <si>
    <t>8420</t>
  </si>
  <si>
    <t>0830</t>
  </si>
  <si>
    <t>Інші заходи у сфері засобів масової інформації</t>
  </si>
  <si>
    <t>06</t>
  </si>
  <si>
    <t>Відділ освіти Рахівської районної державної адміністрації (головний розпорядник)</t>
  </si>
  <si>
    <t>Відділ освіти Рахівської районної державної адміністрації (відповідальний виконавець)</t>
  </si>
  <si>
    <t>Освітня субвенція - всього:</t>
  </si>
  <si>
    <t>0611020</t>
  </si>
  <si>
    <t>Надання загальної середньої освіти загальноосвітніми навчальними закладами (в т.ч. школою - дитячим садком, інтернатом при школі), спеціалізованими школами, ліцеями, гімназіями, колегіумами</t>
  </si>
  <si>
    <t xml:space="preserve">  -освітня субвенція з державного бюджету місцевим бюджетам </t>
  </si>
  <si>
    <t>0800000</t>
  </si>
  <si>
    <t>08</t>
  </si>
  <si>
    <t>Управління соціального захисту населення Рахівської районної державної адмістрації (головний розпорядник)</t>
  </si>
  <si>
    <t>0810000</t>
  </si>
  <si>
    <t>Управління соціального захисту населення Рахівської районної державної адмістрації (відповідальний виконавець)</t>
  </si>
  <si>
    <t>Соціальний захист та соціальне забезпечення</t>
  </si>
  <si>
    <t>0813032</t>
  </si>
  <si>
    <t>3032</t>
  </si>
  <si>
    <t>1070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</si>
  <si>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</si>
  <si>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</si>
  <si>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</si>
  <si>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</si>
  <si>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0813105</t>
  </si>
  <si>
    <t>3105</t>
  </si>
  <si>
    <t>Надання реабілітаційних послуг особам з інвалідністю та дітям з інвалідністю</t>
  </si>
  <si>
    <t>0813240</t>
  </si>
  <si>
    <t>3400</t>
  </si>
  <si>
    <t>Інші видатки на соціальний захист населення </t>
  </si>
  <si>
    <t>0813242</t>
  </si>
  <si>
    <t>Інші заходи у сфері соціального захисту  і соціального забезпечення</t>
  </si>
  <si>
    <t>1000000</t>
  </si>
  <si>
    <t>10</t>
  </si>
  <si>
    <t>Відділ культури, молоді та спорту Рахівської районної державної адміністрації (головний розпорядник)</t>
  </si>
  <si>
    <t>1010000</t>
  </si>
  <si>
    <t>Відділ культури, молоді та спорту  Рахівської районної державної адміністрації (відповідальний виконавець)</t>
  </si>
  <si>
    <t>1014030</t>
  </si>
  <si>
    <t>1014040</t>
  </si>
  <si>
    <t>Забезпечення діяльності музеїв і виставок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</si>
  <si>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</si>
  <si>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</si>
  <si>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1011100</t>
  </si>
  <si>
    <t>1100</t>
  </si>
  <si>
    <t>Надання спеціальної освіти школами естетичного виховання (музичними, художніми,хореографічними, театральними, хоровими,мистецькими)</t>
  </si>
  <si>
    <t>37</t>
  </si>
  <si>
    <t>Фінансове управління Рахівської районної державної адміністрації (головний розпорядник)</t>
  </si>
  <si>
    <t>Фінансове управління Рахівської районної державної адміністрації (відповідальний виконавець)</t>
  </si>
  <si>
    <t>7618010</t>
  </si>
  <si>
    <t>8010</t>
  </si>
  <si>
    <t>Резервний фонд</t>
  </si>
  <si>
    <t>3719150</t>
  </si>
  <si>
    <t>9150</t>
  </si>
  <si>
    <t xml:space="preserve">Інші  дотації з місцевого бюджету </t>
  </si>
  <si>
    <t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 - всього з них:</t>
  </si>
  <si>
    <t xml:space="preserve"> - 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</si>
  <si>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                                                            -  всього з них:                  </t>
  </si>
  <si>
    <t xml:space="preserve"> - Субвенція з державного бюджету місцевим бюджетам на здійснення заходів щодо соціально-економічного розвитку окремих територій</t>
  </si>
  <si>
    <t>Інші субвенції</t>
  </si>
  <si>
    <t>Субвенція з державного бюджету місцевим бюджетам на погашення заборгованості з різниці в тарифах на теплову енергію, послуги з централізованого водопостачання та водовідведення, що вироблялися, транспортувалися та постачалися населенню, яка виникла у зв'я</t>
  </si>
  <si>
    <t xml:space="preserve"> - Субвенція з державного бюджету місцевим бюджетам на погашення заборгованості з різниці в тарифах на теплову енергію, послуги з централізованого водопостачання та водовідведення, що вироблялися, транспортувалися та постачалися населенню, яка виникла у з</t>
  </si>
  <si>
    <t>Субвенція з державного бюджету місцевим бюджетам на проведення виборів депутатів місцевих рад та сільських, селищних, міських голів - всього з них:</t>
  </si>
  <si>
    <t xml:space="preserve"> - Субвенція з державного бюджету місцевим бюджетам на проведення виборів депутатів місцевих  рад та сільських, селищних, міських голів</t>
  </si>
  <si>
    <t>в т.ч. за рахунок освітньої субвенції</t>
  </si>
  <si>
    <t>1011040</t>
  </si>
  <si>
    <t>0922</t>
  </si>
  <si>
    <t>Надання загальної середньої освіти загальноосвітніми школами-інтернатами, загальноосвітніми санаторними школами-інтернатами</t>
  </si>
  <si>
    <t>0700000</t>
  </si>
  <si>
    <t>07</t>
  </si>
  <si>
    <t>Відділ охорони здоров'я Рахівської районної державної адміністрації (головний розпорядник)</t>
  </si>
  <si>
    <t>0710000</t>
  </si>
  <si>
    <t>Відділ охорони здоров'я Рахівської районної державної адміністрації (відповідальний виконавець)</t>
  </si>
  <si>
    <t>0712010</t>
  </si>
  <si>
    <t xml:space="preserve">Багатопрофільна стаціонарна медична допомога населенню </t>
  </si>
  <si>
    <t xml:space="preserve"> -субвенція з державного бюджету місцевим бюджетам на здійснення заходів щодо соціально-економічного розвитку окремих територій</t>
  </si>
  <si>
    <t>5. Спрямування  залишку коштів субвенції з місцевого бюджету на реалізацію заходів, спрямованих на розвиток системи охорони здоров`я у сільській місцевості, за рахунок залишку коштів відповідної субвенції з державного бюджету</t>
  </si>
  <si>
    <r>
      <t xml:space="preserve">Рахівська районна державна адміністрація Закарпатської області </t>
    </r>
    <r>
      <rPr>
        <b/>
        <i/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головний розпорядник)</t>
    </r>
  </si>
  <si>
    <r>
      <t xml:space="preserve">Рахівська районна державна адміністрація Закарпатської області </t>
    </r>
    <r>
      <rPr>
        <b/>
        <sz val="12"/>
        <rFont val="Times New Roman"/>
        <family val="1"/>
        <charset val="204"/>
      </rPr>
      <t xml:space="preserve">(відповідальний виконавець) </t>
    </r>
  </si>
  <si>
    <t>0217367</t>
  </si>
  <si>
    <t>7367</t>
  </si>
  <si>
    <t>Виконання інвестиційних проектів в рамках реалізації заходів, спрямованих на розвиток системи охорони здоров`я у сільській місцевості, всього - з них:</t>
  </si>
  <si>
    <t xml:space="preserve"> - субвенція з місцевого бюджету на реалізацію заходів, спрямованих на розвиток  - системи охорони здоров`я у сільській місцевості, за рахунок залишку коштів відповідної субвенції з державного бюджету, </t>
  </si>
  <si>
    <t>6. Спрямування  залишку коштів субвенції з місцевого бюджету на надання державної підтримки особам    з особливими освітніми потребами за рахунок відповідної субвенції з державного бюджету</t>
  </si>
  <si>
    <t>Відділ освіти, молоді та спорту Рахівської районної державної адміністрації (головний розпорядник)</t>
  </si>
  <si>
    <t>Відділ освіти, молоді та спорту Рахівської районної державної адміністрації (відповідальний виконавець)</t>
  </si>
  <si>
    <t>0611161</t>
  </si>
  <si>
    <t>1161</t>
  </si>
  <si>
    <t xml:space="preserve">Забезпечення діяльності інших закладів у сфері освіти, всього - з них: </t>
  </si>
  <si>
    <t xml:space="preserve"> - субвенція з місцевого бюджету на надання державної підтримки особам    з особливими освітніми потребами за рахунок відповідної субвенції з державного бюджету</t>
  </si>
  <si>
    <t>2. Спрямування залищку бюджету розвитку(спеціального фонду)</t>
  </si>
  <si>
    <t>Виконання інвестиційних проектів в рамках здійснення заходів щодо соціально-економічного розвитку окремих територій</t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</si>
  <si>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(головний розпорядник</t>
    </r>
    <r>
      <rPr>
        <b/>
        <sz val="12"/>
        <rFont val="Times New Roman"/>
        <family val="1"/>
        <charset val="204"/>
      </rPr>
      <t>)</t>
    </r>
  </si>
  <si>
    <r>
      <t>Фінансовий відділ Великобичківської селищної ради(</t>
    </r>
    <r>
      <rPr>
        <sz val="12"/>
        <rFont val="Times New Roman"/>
        <family val="1"/>
        <charset val="204"/>
      </rPr>
      <t>відповідальний розпорядник</t>
    </r>
    <r>
      <rPr>
        <b/>
        <sz val="12"/>
        <rFont val="Times New Roman"/>
        <family val="1"/>
        <charset val="204"/>
      </rPr>
      <t>)</t>
    </r>
  </si>
  <si>
    <t xml:space="preserve">8. Спрямування залишку коштів  надходження  від відшкодування втрат сільськогосподарського і лісогосподарського виробництва  </t>
  </si>
  <si>
    <t>3.Перерозподіл видатків в межах загального обсягу</t>
  </si>
  <si>
    <r>
      <t>Великобичківська селищна рада</t>
    </r>
    <r>
      <rPr>
        <sz val="12"/>
        <rFont val="Times New Roman"/>
        <family val="1"/>
        <charset val="204"/>
      </rPr>
      <t>(головний розпорядник)</t>
    </r>
  </si>
  <si>
    <r>
      <t>Великобичківська селищна рада(</t>
    </r>
    <r>
      <rPr>
        <sz val="12"/>
        <rFont val="Times New Roman"/>
        <family val="1"/>
        <charset val="204"/>
      </rPr>
      <t>відповідальний розпорядник)</t>
    </r>
  </si>
  <si>
    <t>01101</t>
  </si>
  <si>
    <t>4.Спрямування резервного фонду</t>
  </si>
  <si>
    <t>Великобичківська селищна рада(головний розпорядник)</t>
  </si>
  <si>
    <t>Великобичківська селищна рада(відповідальний розпорядник)</t>
  </si>
  <si>
    <t>Всього видатків</t>
  </si>
  <si>
    <t>Секретар  ради</t>
  </si>
  <si>
    <t>Додаток 1</t>
  </si>
  <si>
    <t>до рішення 5-сесії VIIIскликання</t>
  </si>
  <si>
    <t>від 31.03.2021р. №180</t>
  </si>
  <si>
    <t>Зміни до фінансування бюджету Великобичківської селищної територіальної громади на 2021 рік</t>
  </si>
  <si>
    <t>грн.</t>
  </si>
  <si>
    <t>Код</t>
  </si>
  <si>
    <t>Найменування згідно з
Класифікацією фінансування
бюджету</t>
  </si>
  <si>
    <t>Усього</t>
  </si>
  <si>
    <t>у тому числі
бюджет
розвитку</t>
  </si>
  <si>
    <t>Фінансування за типом кредитора</t>
  </si>
  <si>
    <t>Внутрішнє фінансування </t>
  </si>
  <si>
    <t xml:space="preserve">Фінансування за рахунок зміни залишків коштів бюджетів 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</si>
  <si>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</si>
  <si>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</si>
  <si>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</si>
  <si>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</si>
  <si>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</si>
  <si>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</si>
  <si>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</si>
  <si>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600000</t>
  </si>
  <si>
    <t>Фінансування за активними операціями </t>
  </si>
  <si>
    <t>602000</t>
  </si>
  <si>
    <t>Зміни обсягів готівкових коштів </t>
  </si>
  <si>
    <t>602100</t>
  </si>
  <si>
    <t>602200</t>
  </si>
  <si>
    <t>602400</t>
  </si>
  <si>
    <t>Додаток №3
До рішення 5-ої сесії восьмого скликання Великобичківської селищної ради від 31.03.2021 №180</t>
  </si>
  <si>
    <t>Зміни до розподілу витрат Великобичківського селищного бюджету на реалізацію місцевих програм у 2021 році</t>
  </si>
  <si>
    <t>гривень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</si>
  <si>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</si>
  <si>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</si>
  <si>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</si>
  <si>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</si>
  <si>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</si>
  <si>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</si>
  <si>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0113033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</si>
  <si>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</si>
  <si>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</si>
  <si>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</si>
  <si>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</si>
  <si>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</si>
  <si>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0113192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</si>
  <si>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</si>
  <si>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</si>
  <si>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</si>
  <si>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Програма фінансової підтримки громадських об'єднань ветеранів, осіб з інвалідністю на 2021-2025 роки</t>
  </si>
  <si>
    <t>Інші заходи у сфері охорони здоровя</t>
  </si>
  <si>
    <t>Програма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 на 2021 рік</t>
  </si>
  <si>
    <t>31.03.2021 №176</t>
  </si>
  <si>
    <t>Програма розвитку інфраструктури  у Великобичківської територіальної громади на 2021 рік</t>
  </si>
  <si>
    <t>31.03.2021 №178</t>
  </si>
  <si>
    <t>Будівництво- 1 споруд, установ та закладів фізичної культури і спорту</t>
  </si>
  <si>
    <t>-"-</t>
  </si>
  <si>
    <t>Інші заходи, пов'язані з економічною діяльністю</t>
  </si>
  <si>
    <t>Програма військово-патріотичного виховання у Великобичківської територіальної громади на 2021 рік</t>
  </si>
  <si>
    <t>31.03.2021 №177</t>
  </si>
  <si>
    <r>
      <t xml:space="preserve">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</si>
  <si>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(відповідальний виконавець)</t>
    </r>
  </si>
  <si>
    <t>Субвенція з місцевого бюджету державному бюджжету на виконання програм соціально-екогомічного розвитку регіонів</t>
  </si>
  <si>
    <t xml:space="preserve">Програма профілактика 
злочинності, забезпечення публічної безпеки і 
порядку на території  Великобичківської 
територіальної громади на 2021 рік
</t>
  </si>
  <si>
    <t>31.03.2021 №174</t>
  </si>
  <si>
    <t xml:space="preserve">Програма забезпечення державної безпеки
 на території Великобичківської 
селищної територіальної громади, 
матеріально-технічного забезпечення 
Тячівського міжрайонного відділу 
УСБУ в Закарпатській області на 2021 рік
</t>
  </si>
  <si>
    <t>31.03.2021 №175</t>
  </si>
  <si>
    <t>3719806</t>
  </si>
  <si>
    <t>0186</t>
  </si>
  <si>
    <t>Культурно мистецька програма по підтримці та розвитку культури у Великобичківській територіальній громаді на 2021 рік</t>
  </si>
  <si>
    <t>26.02.2021 №</t>
  </si>
  <si>
    <t>3719807</t>
  </si>
  <si>
    <t>0187</t>
  </si>
  <si>
    <t>3719808</t>
  </si>
  <si>
    <t>0188</t>
  </si>
  <si>
    <t>3719809</t>
  </si>
  <si>
    <t>0189</t>
  </si>
  <si>
    <t>3719810</t>
  </si>
  <si>
    <t>0190</t>
  </si>
  <si>
    <t>3719811</t>
  </si>
  <si>
    <t>0191</t>
  </si>
  <si>
    <t>3719812</t>
  </si>
  <si>
    <t>0192</t>
  </si>
  <si>
    <t>РАЗОМ: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</si>
</sst>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i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 Cyr"/>
      <family val="2"/>
      <charset val="204"/>
    </font>
    <font>
      <sz val="12"/>
      <color indexed="10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8" tint="-0.499984740745262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3" fillId="0" borderId="0"/>
    <xf numFmtId="0" fontId="17" fillId="0" borderId="0"/>
    <xf numFmtId="0" fontId="24" fillId="0" borderId="0"/>
    <xf numFmtId="0" fontId="30" fillId="0" borderId="0"/>
    <xf numFmtId="0" fontId="33" fillId="0" borderId="0"/>
    <xf numFmtId="0" fontId="38" fillId="0" borderId="0"/>
    <xf numFmtId="0" fontId="7" fillId="0" borderId="0"/>
    <xf numFmtId="0" fontId="38" fillId="0" borderId="0"/>
    <xf numFmtId="0" fontId="24" fillId="0" borderId="0"/>
    <xf numFmtId="0" fontId="47" fillId="0" borderId="0">
      <alignment vertical="top"/>
    </xf>
  </cellStyleXfs>
  <cellXfs count="2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/>
    <xf numFmtId="0" fontId="3" fillId="0" borderId="0" xfId="1" applyAlignment="1"/>
    <xf numFmtId="0" fontId="3" fillId="0" borderId="0" xfId="1" applyAlignment="1">
      <alignment vertical="center" wrapText="1"/>
    </xf>
    <xf numFmtId="0" fontId="4" fillId="0" borderId="0" xfId="1" applyFont="1" applyAlignment="1">
      <alignment wrapText="1"/>
    </xf>
    <xf numFmtId="0" fontId="4" fillId="0" borderId="0" xfId="1" applyFont="1" applyBorder="1" applyAlignment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Continuous"/>
    </xf>
    <xf numFmtId="0" fontId="3" fillId="0" borderId="0" xfId="1"/>
    <xf numFmtId="0" fontId="4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4" fontId="16" fillId="5" borderId="2" xfId="1" applyNumberFormat="1" applyFont="1" applyFill="1" applyBorder="1" applyAlignment="1">
      <alignment horizontal="center" vertical="center" wrapText="1"/>
    </xf>
    <xf numFmtId="4" fontId="16" fillId="6" borderId="5" xfId="1" applyNumberFormat="1" applyFont="1" applyFill="1" applyBorder="1" applyAlignment="1">
      <alignment horizontal="center" vertical="center" wrapText="1"/>
    </xf>
    <xf numFmtId="2" fontId="18" fillId="0" borderId="2" xfId="4" applyNumberFormat="1" applyFont="1" applyBorder="1" applyAlignment="1">
      <alignment horizontal="center" vertical="center" wrapText="1"/>
    </xf>
    <xf numFmtId="49" fontId="18" fillId="0" borderId="2" xfId="4" applyNumberFormat="1" applyFont="1" applyBorder="1" applyAlignment="1">
      <alignment horizontal="center" vertical="center" wrapText="1"/>
    </xf>
    <xf numFmtId="2" fontId="18" fillId="0" borderId="2" xfId="4" applyNumberFormat="1" applyFont="1" applyBorder="1" applyAlignment="1">
      <alignment horizontal="left" vertical="center" wrapText="1"/>
    </xf>
    <xf numFmtId="4" fontId="16" fillId="0" borderId="2" xfId="1" applyNumberFormat="1" applyFont="1" applyFill="1" applyBorder="1" applyAlignment="1">
      <alignment horizontal="center" vertical="center" wrapText="1"/>
    </xf>
    <xf numFmtId="49" fontId="0" fillId="0" borderId="2" xfId="0" quotePrefix="1" applyNumberFormat="1" applyBorder="1" applyAlignment="1">
      <alignment horizontal="center" vertic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2" fontId="20" fillId="0" borderId="2" xfId="4" applyNumberFormat="1" applyFont="1" applyFill="1" applyBorder="1" applyAlignment="1">
      <alignment horizontal="center" vertical="center" wrapText="1"/>
    </xf>
    <xf numFmtId="2" fontId="20" fillId="0" borderId="2" xfId="4" applyNumberFormat="1" applyFont="1" applyFill="1" applyBorder="1" applyAlignment="1">
      <alignment horizontal="left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2" fontId="11" fillId="0" borderId="2" xfId="1" applyNumberFormat="1" applyFont="1" applyFill="1" applyBorder="1" applyAlignment="1">
      <alignment horizontal="left" vertical="center" wrapText="1"/>
    </xf>
    <xf numFmtId="2" fontId="21" fillId="0" borderId="2" xfId="1" applyNumberFormat="1" applyFont="1" applyFill="1" applyBorder="1" applyAlignment="1">
      <alignment horizontal="center" vertical="center" wrapText="1"/>
    </xf>
    <xf numFmtId="1" fontId="20" fillId="0" borderId="2" xfId="4" applyNumberFormat="1" applyFont="1" applyBorder="1" applyAlignment="1">
      <alignment horizontal="center" vertical="center" wrapText="1"/>
    </xf>
    <xf numFmtId="2" fontId="20" fillId="0" borderId="2" xfId="4" applyNumberFormat="1" applyFont="1" applyBorder="1" applyAlignment="1">
      <alignment horizontal="center" vertical="center" wrapText="1"/>
    </xf>
    <xf numFmtId="2" fontId="22" fillId="0" borderId="2" xfId="4" applyNumberFormat="1" applyFont="1" applyBorder="1" applyAlignment="1">
      <alignment horizontal="left" vertical="center" wrapText="1"/>
    </xf>
    <xf numFmtId="2" fontId="23" fillId="0" borderId="2" xfId="1" applyNumberFormat="1" applyFont="1" applyBorder="1" applyAlignment="1">
      <alignment vertical="center"/>
    </xf>
    <xf numFmtId="2" fontId="23" fillId="0" borderId="2" xfId="5" applyNumberFormat="1" applyFont="1" applyBorder="1" applyAlignment="1">
      <alignment vertical="center" wrapText="1"/>
    </xf>
    <xf numFmtId="4" fontId="19" fillId="3" borderId="2" xfId="1" applyNumberFormat="1" applyFont="1" applyFill="1" applyBorder="1" applyAlignment="1">
      <alignment horizontal="center" vertical="center" wrapText="1"/>
    </xf>
    <xf numFmtId="4" fontId="16" fillId="3" borderId="2" xfId="1" applyNumberFormat="1" applyFont="1" applyFill="1" applyBorder="1" applyAlignment="1">
      <alignment horizontal="center" vertical="center" wrapText="1"/>
    </xf>
    <xf numFmtId="2" fontId="25" fillId="0" borderId="2" xfId="2" applyNumberFormat="1" applyFont="1" applyBorder="1" applyAlignment="1">
      <alignment wrapText="1"/>
    </xf>
    <xf numFmtId="2" fontId="20" fillId="0" borderId="2" xfId="2" applyNumberFormat="1" applyFont="1" applyFill="1" applyBorder="1" applyAlignment="1">
      <alignment horizontal="center" vertical="center" wrapText="1"/>
    </xf>
    <xf numFmtId="2" fontId="20" fillId="0" borderId="2" xfId="2" applyNumberFormat="1" applyFont="1" applyBorder="1" applyAlignment="1">
      <alignment vertical="center" wrapText="1"/>
    </xf>
    <xf numFmtId="4" fontId="22" fillId="3" borderId="2" xfId="1" applyNumberFormat="1" applyFont="1" applyFill="1" applyBorder="1" applyAlignment="1">
      <alignment horizontal="center" vertical="center" wrapText="1"/>
    </xf>
    <xf numFmtId="4" fontId="26" fillId="3" borderId="2" xfId="1" applyNumberFormat="1" applyFont="1" applyFill="1" applyBorder="1" applyAlignment="1">
      <alignment horizontal="center" vertical="center" wrapText="1"/>
    </xf>
    <xf numFmtId="2" fontId="27" fillId="0" borderId="2" xfId="5" applyNumberFormat="1" applyFont="1" applyBorder="1" applyAlignment="1">
      <alignment vertical="center" wrapText="1"/>
    </xf>
    <xf numFmtId="2" fontId="28" fillId="0" borderId="2" xfId="3" applyNumberFormat="1" applyFont="1" applyBorder="1" applyAlignment="1">
      <alignment vertical="center" wrapText="1"/>
    </xf>
    <xf numFmtId="2" fontId="3" fillId="3" borderId="2" xfId="1" applyNumberFormat="1" applyFont="1" applyFill="1" applyBorder="1" applyAlignment="1">
      <alignment horizontal="left" vertical="center"/>
    </xf>
    <xf numFmtId="2" fontId="3" fillId="3" borderId="2" xfId="1" applyNumberFormat="1" applyFont="1" applyFill="1" applyBorder="1" applyAlignment="1">
      <alignment horizontal="left" vertical="center" wrapText="1"/>
    </xf>
    <xf numFmtId="4" fontId="19" fillId="3" borderId="2" xfId="1" applyNumberFormat="1" applyFont="1" applyFill="1" applyBorder="1" applyAlignment="1">
      <alignment horizontal="center" vertical="center"/>
    </xf>
    <xf numFmtId="4" fontId="16" fillId="3" borderId="2" xfId="1" applyNumberFormat="1" applyFont="1" applyFill="1" applyBorder="1" applyAlignment="1">
      <alignment horizontal="center" vertical="center"/>
    </xf>
    <xf numFmtId="2" fontId="28" fillId="0" borderId="2" xfId="2" applyNumberFormat="1" applyFont="1" applyBorder="1" applyAlignment="1">
      <alignment vertical="center" wrapText="1"/>
    </xf>
    <xf numFmtId="2" fontId="11" fillId="3" borderId="2" xfId="1" applyNumberFormat="1" applyFont="1" applyFill="1" applyBorder="1" applyAlignment="1">
      <alignment horizontal="left" vertical="center" wrapText="1"/>
    </xf>
    <xf numFmtId="4" fontId="16" fillId="5" borderId="2" xfId="1" applyNumberFormat="1" applyFont="1" applyFill="1" applyBorder="1" applyAlignment="1">
      <alignment horizontal="center" vertical="center"/>
    </xf>
    <xf numFmtId="2" fontId="29" fillId="0" borderId="2" xfId="1" applyNumberFormat="1" applyFont="1" applyBorder="1" applyAlignment="1">
      <alignment vertical="center"/>
    </xf>
    <xf numFmtId="2" fontId="29" fillId="0" borderId="2" xfId="1" applyNumberFormat="1" applyFont="1" applyBorder="1" applyAlignment="1">
      <alignment vertical="center" wrapText="1"/>
    </xf>
    <xf numFmtId="4" fontId="26" fillId="0" borderId="2" xfId="1" applyNumberFormat="1" applyFont="1" applyBorder="1" applyAlignment="1">
      <alignment horizontal="center" vertical="center"/>
    </xf>
    <xf numFmtId="2" fontId="3" fillId="0" borderId="2" xfId="3" applyNumberFormat="1" applyFont="1" applyBorder="1" applyAlignment="1">
      <alignment vertical="center"/>
    </xf>
    <xf numFmtId="2" fontId="3" fillId="0" borderId="2" xfId="3" applyNumberFormat="1" applyFont="1" applyBorder="1" applyAlignment="1">
      <alignment vertical="center" wrapText="1"/>
    </xf>
    <xf numFmtId="4" fontId="22" fillId="0" borderId="2" xfId="1" applyNumberFormat="1" applyFont="1" applyBorder="1" applyAlignment="1">
      <alignment horizontal="center" vertical="center"/>
    </xf>
    <xf numFmtId="2" fontId="23" fillId="0" borderId="2" xfId="5" applyNumberFormat="1" applyFont="1" applyBorder="1" applyAlignment="1">
      <alignment horizontal="left" vertical="center"/>
    </xf>
    <xf numFmtId="2" fontId="23" fillId="0" borderId="2" xfId="1" applyNumberFormat="1" applyFont="1" applyBorder="1" applyAlignment="1">
      <alignment vertical="center" wrapText="1"/>
    </xf>
    <xf numFmtId="2" fontId="27" fillId="0" borderId="2" xfId="5" applyNumberFormat="1" applyFont="1" applyBorder="1" applyAlignment="1">
      <alignment horizontal="left" vertical="center"/>
    </xf>
    <xf numFmtId="2" fontId="27" fillId="0" borderId="2" xfId="6" applyNumberFormat="1" applyFont="1" applyFill="1" applyBorder="1" applyAlignment="1">
      <alignment horizontal="left" vertical="center" wrapText="1"/>
    </xf>
    <xf numFmtId="2" fontId="20" fillId="0" borderId="2" xfId="2" applyNumberFormat="1" applyFont="1" applyFill="1" applyBorder="1" applyAlignment="1">
      <alignment horizontal="left" vertical="center" wrapText="1"/>
    </xf>
    <xf numFmtId="4" fontId="19" fillId="0" borderId="2" xfId="1" applyNumberFormat="1" applyFont="1" applyBorder="1" applyAlignment="1">
      <alignment horizontal="center" vertical="center"/>
    </xf>
    <xf numFmtId="2" fontId="20" fillId="0" borderId="2" xfId="5" applyNumberFormat="1" applyFont="1" applyBorder="1" applyAlignment="1">
      <alignment vertical="center" wrapText="1"/>
    </xf>
    <xf numFmtId="2" fontId="29" fillId="0" borderId="2" xfId="3" applyNumberFormat="1" applyFont="1" applyBorder="1" applyAlignment="1">
      <alignment vertical="center"/>
    </xf>
    <xf numFmtId="2" fontId="23" fillId="0" borderId="2" xfId="3" applyNumberFormat="1" applyFont="1" applyBorder="1" applyAlignment="1">
      <alignment vertical="center"/>
    </xf>
    <xf numFmtId="4" fontId="26" fillId="0" borderId="2" xfId="3" applyNumberFormat="1" applyFont="1" applyBorder="1" applyAlignment="1">
      <alignment horizontal="center" vertical="center"/>
    </xf>
    <xf numFmtId="4" fontId="31" fillId="0" borderId="2" xfId="1" applyNumberFormat="1" applyFont="1" applyBorder="1" applyAlignment="1">
      <alignment horizontal="center" vertical="center"/>
    </xf>
    <xf numFmtId="2" fontId="20" fillId="0" borderId="2" xfId="2" applyNumberFormat="1" applyFont="1" applyFill="1" applyBorder="1" applyAlignment="1">
      <alignment horizontal="center" vertical="center"/>
    </xf>
    <xf numFmtId="2" fontId="20" fillId="0" borderId="2" xfId="1" applyNumberFormat="1" applyFont="1" applyBorder="1" applyAlignment="1">
      <alignment vertical="center"/>
    </xf>
    <xf numFmtId="2" fontId="20" fillId="0" borderId="2" xfId="3" applyNumberFormat="1" applyFont="1" applyBorder="1" applyAlignment="1">
      <alignment vertical="center" wrapText="1"/>
    </xf>
    <xf numFmtId="2" fontId="32" fillId="0" borderId="2" xfId="5" applyNumberFormat="1" applyFont="1" applyBorder="1" applyAlignment="1">
      <alignment vertical="center" wrapText="1"/>
    </xf>
    <xf numFmtId="4" fontId="16" fillId="0" borderId="2" xfId="3" applyNumberFormat="1" applyFont="1" applyBorder="1" applyAlignment="1">
      <alignment horizontal="center" vertical="center"/>
    </xf>
    <xf numFmtId="2" fontId="23" fillId="0" borderId="2" xfId="6" applyNumberFormat="1" applyFont="1" applyFill="1" applyBorder="1" applyAlignment="1" applyProtection="1">
      <alignment horizontal="left" vertical="center" wrapText="1"/>
    </xf>
    <xf numFmtId="4" fontId="19" fillId="0" borderId="2" xfId="3" applyNumberFormat="1" applyFont="1" applyBorder="1" applyAlignment="1">
      <alignment horizontal="center" vertical="center"/>
    </xf>
    <xf numFmtId="2" fontId="7" fillId="0" borderId="2" xfId="7" applyNumberFormat="1" applyFont="1" applyBorder="1" applyAlignment="1">
      <alignment horizontal="center" vertical="center" wrapText="1"/>
    </xf>
    <xf numFmtId="2" fontId="7" fillId="0" borderId="2" xfId="6" applyNumberFormat="1" applyFont="1" applyFill="1" applyBorder="1" applyAlignment="1" applyProtection="1">
      <alignment horizontal="center" vertical="center" wrapText="1"/>
    </xf>
    <xf numFmtId="2" fontId="34" fillId="0" borderId="2" xfId="7" applyNumberFormat="1" applyFont="1" applyBorder="1" applyAlignment="1">
      <alignment horizontal="left" wrapText="1"/>
    </xf>
    <xf numFmtId="4" fontId="22" fillId="0" borderId="2" xfId="3" applyNumberFormat="1" applyFont="1" applyBorder="1" applyAlignment="1">
      <alignment horizontal="center" vertical="center"/>
    </xf>
    <xf numFmtId="2" fontId="27" fillId="0" borderId="2" xfId="6" applyNumberFormat="1" applyFont="1" applyFill="1" applyBorder="1" applyAlignment="1" applyProtection="1">
      <alignment horizontal="left" vertical="center" wrapText="1"/>
    </xf>
    <xf numFmtId="2" fontId="23" fillId="0" borderId="2" xfId="1" applyNumberFormat="1" applyFont="1" applyBorder="1" applyAlignment="1">
      <alignment horizontal="left" vertical="center"/>
    </xf>
    <xf numFmtId="2" fontId="23" fillId="0" borderId="2" xfId="3" applyNumberFormat="1" applyFont="1" applyBorder="1" applyAlignment="1">
      <alignment vertical="center" wrapText="1"/>
    </xf>
    <xf numFmtId="2" fontId="23" fillId="0" borderId="2" xfId="6" applyNumberFormat="1" applyFont="1" applyBorder="1" applyAlignment="1">
      <alignment vertical="center" wrapText="1"/>
    </xf>
    <xf numFmtId="4" fontId="26" fillId="0" borderId="2" xfId="1" applyNumberFormat="1" applyFont="1" applyFill="1" applyBorder="1" applyAlignment="1">
      <alignment horizontal="center" vertical="center" wrapText="1"/>
    </xf>
    <xf numFmtId="4" fontId="22" fillId="0" borderId="2" xfId="1" applyNumberFormat="1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vertical="center"/>
    </xf>
    <xf numFmtId="2" fontId="35" fillId="0" borderId="2" xfId="2" applyNumberFormat="1" applyFont="1" applyBorder="1" applyAlignment="1">
      <alignment wrapText="1"/>
    </xf>
    <xf numFmtId="4" fontId="26" fillId="5" borderId="2" xfId="1" applyNumberFormat="1" applyFont="1" applyFill="1" applyBorder="1" applyAlignment="1">
      <alignment horizontal="center" vertical="center"/>
    </xf>
    <xf numFmtId="2" fontId="18" fillId="0" borderId="2" xfId="2" applyNumberFormat="1" applyFont="1" applyFill="1" applyBorder="1" applyAlignment="1">
      <alignment horizontal="center" vertical="center" wrapText="1"/>
    </xf>
    <xf numFmtId="2" fontId="18" fillId="0" borderId="2" xfId="2" applyNumberFormat="1" applyFont="1" applyFill="1" applyBorder="1" applyAlignment="1">
      <alignment horizontal="left" vertical="center" wrapText="1"/>
    </xf>
    <xf numFmtId="4" fontId="26" fillId="0" borderId="2" xfId="1" applyNumberFormat="1" applyFont="1" applyFill="1" applyBorder="1" applyAlignment="1">
      <alignment horizontal="center" vertical="center"/>
    </xf>
    <xf numFmtId="2" fontId="3" fillId="0" borderId="2" xfId="5" applyNumberFormat="1" applyFont="1" applyBorder="1" applyAlignment="1">
      <alignment vertical="center" wrapText="1"/>
    </xf>
    <xf numFmtId="2" fontId="34" fillId="0" borderId="2" xfId="2" applyNumberFormat="1" applyFont="1" applyBorder="1" applyAlignment="1">
      <alignment wrapText="1"/>
    </xf>
    <xf numFmtId="2" fontId="29" fillId="5" borderId="8" xfId="1" applyNumberFormat="1" applyFont="1" applyFill="1" applyBorder="1" applyAlignment="1">
      <alignment vertical="center"/>
    </xf>
    <xf numFmtId="2" fontId="29" fillId="5" borderId="6" xfId="1" applyNumberFormat="1" applyFont="1" applyFill="1" applyBorder="1" applyAlignment="1">
      <alignment vertical="center"/>
    </xf>
    <xf numFmtId="2" fontId="18" fillId="5" borderId="6" xfId="1" applyNumberFormat="1" applyFont="1" applyFill="1" applyBorder="1" applyAlignment="1">
      <alignment vertical="center"/>
    </xf>
    <xf numFmtId="4" fontId="26" fillId="0" borderId="9" xfId="1" applyNumberFormat="1" applyFont="1" applyFill="1" applyBorder="1" applyAlignment="1">
      <alignment horizontal="center" vertical="center"/>
    </xf>
    <xf numFmtId="1" fontId="23" fillId="0" borderId="2" xfId="4" applyNumberFormat="1" applyFont="1" applyBorder="1" applyAlignment="1">
      <alignment horizontal="center" vertical="center" wrapText="1"/>
    </xf>
    <xf numFmtId="2" fontId="20" fillId="0" borderId="2" xfId="4" applyNumberFormat="1" applyFont="1" applyBorder="1" applyAlignment="1">
      <alignment horizontal="left" vertical="center" wrapText="1"/>
    </xf>
    <xf numFmtId="4" fontId="22" fillId="0" borderId="9" xfId="1" applyNumberFormat="1" applyFont="1" applyFill="1" applyBorder="1" applyAlignment="1">
      <alignment horizontal="center" vertical="center"/>
    </xf>
    <xf numFmtId="49" fontId="20" fillId="0" borderId="2" xfId="4" applyNumberFormat="1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20" fillId="0" borderId="2" xfId="4" applyFont="1" applyBorder="1" applyAlignment="1">
      <alignment vertical="center" wrapText="1"/>
    </xf>
    <xf numFmtId="2" fontId="20" fillId="0" borderId="9" xfId="4" applyNumberFormat="1" applyFont="1" applyBorder="1" applyAlignment="1">
      <alignment horizontal="center" vertical="center" wrapText="1"/>
    </xf>
    <xf numFmtId="1" fontId="20" fillId="0" borderId="9" xfId="4" applyNumberFormat="1" applyFont="1" applyBorder="1" applyAlignment="1">
      <alignment horizontal="center" vertical="center" wrapText="1"/>
    </xf>
    <xf numFmtId="2" fontId="20" fillId="0" borderId="9" xfId="4" applyNumberFormat="1" applyFont="1" applyBorder="1" applyAlignment="1">
      <alignment horizontal="left" vertical="center" wrapText="1"/>
    </xf>
    <xf numFmtId="4" fontId="22" fillId="7" borderId="2" xfId="1" applyNumberFormat="1" applyFont="1" applyFill="1" applyBorder="1" applyAlignment="1">
      <alignment horizontal="center" vertical="center"/>
    </xf>
    <xf numFmtId="2" fontId="18" fillId="0" borderId="9" xfId="4" applyNumberFormat="1" applyFont="1" applyBorder="1" applyAlignment="1">
      <alignment horizontal="center" vertical="center" wrapText="1"/>
    </xf>
    <xf numFmtId="1" fontId="18" fillId="0" borderId="9" xfId="4" applyNumberFormat="1" applyFont="1" applyBorder="1" applyAlignment="1">
      <alignment horizontal="center" vertical="center" wrapText="1"/>
    </xf>
    <xf numFmtId="2" fontId="18" fillId="0" borderId="9" xfId="4" applyNumberFormat="1" applyFont="1" applyBorder="1" applyAlignment="1">
      <alignment horizontal="left" vertical="center" wrapText="1"/>
    </xf>
    <xf numFmtId="2" fontId="4" fillId="8" borderId="10" xfId="1" applyNumberFormat="1" applyFont="1" applyFill="1" applyBorder="1"/>
    <xf numFmtId="4" fontId="16" fillId="8" borderId="10" xfId="1" applyNumberFormat="1" applyFont="1" applyFill="1" applyBorder="1" applyAlignment="1">
      <alignment horizontal="center"/>
    </xf>
    <xf numFmtId="0" fontId="4" fillId="0" borderId="0" xfId="1" applyFont="1"/>
    <xf numFmtId="0" fontId="39" fillId="0" borderId="0" xfId="8" applyFont="1"/>
    <xf numFmtId="0" fontId="40" fillId="0" borderId="0" xfId="1" applyFont="1"/>
    <xf numFmtId="2" fontId="18" fillId="5" borderId="2" xfId="1" applyNumberFormat="1" applyFont="1" applyFill="1" applyBorder="1" applyAlignment="1">
      <alignment horizontal="left" vertical="center" wrapText="1"/>
    </xf>
    <xf numFmtId="2" fontId="29" fillId="5" borderId="2" xfId="1" applyNumberFormat="1" applyFont="1" applyFill="1" applyBorder="1" applyAlignment="1">
      <alignment horizontal="left" vertical="center" wrapText="1"/>
    </xf>
    <xf numFmtId="2" fontId="37" fillId="0" borderId="2" xfId="2" applyNumberFormat="1" applyFont="1" applyBorder="1" applyAlignment="1">
      <alignment horizontal="left" vertical="center" wrapText="1"/>
    </xf>
    <xf numFmtId="2" fontId="18" fillId="7" borderId="8" xfId="4" applyNumberFormat="1" applyFont="1" applyFill="1" applyBorder="1" applyAlignment="1">
      <alignment horizontal="left" vertical="center" wrapText="1"/>
    </xf>
    <xf numFmtId="2" fontId="18" fillId="7" borderId="6" xfId="4" applyNumberFormat="1" applyFont="1" applyFill="1" applyBorder="1" applyAlignment="1">
      <alignment horizontal="left" vertical="center" wrapText="1"/>
    </xf>
    <xf numFmtId="2" fontId="18" fillId="7" borderId="7" xfId="4" applyNumberFormat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2" fontId="15" fillId="5" borderId="2" xfId="1" applyNumberFormat="1" applyFont="1" applyFill="1" applyBorder="1" applyAlignment="1">
      <alignment horizontal="left" vertical="center" wrapText="1"/>
    </xf>
    <xf numFmtId="2" fontId="5" fillId="0" borderId="6" xfId="2" applyNumberFormat="1" applyBorder="1"/>
    <xf numFmtId="2" fontId="5" fillId="0" borderId="7" xfId="2" applyNumberFormat="1" applyBorder="1"/>
    <xf numFmtId="2" fontId="5" fillId="0" borderId="2" xfId="2" applyNumberForma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Border="1" applyAlignment="1"/>
    <xf numFmtId="49" fontId="6" fillId="0" borderId="0" xfId="2" applyNumberFormat="1" applyFont="1" applyFill="1" applyBorder="1" applyAlignment="1" applyProtection="1">
      <alignment horizontal="left" vertical="top" wrapText="1"/>
    </xf>
    <xf numFmtId="0" fontId="7" fillId="0" borderId="1" xfId="2" applyFont="1" applyFill="1" applyBorder="1" applyAlignment="1">
      <alignment horizontal="left" vertical="justify"/>
    </xf>
    <xf numFmtId="0" fontId="8" fillId="3" borderId="2" xfId="2" applyNumberFormat="1" applyFont="1" applyFill="1" applyBorder="1" applyAlignment="1" applyProtection="1">
      <alignment horizontal="center" vertical="center" wrapText="1"/>
    </xf>
    <xf numFmtId="0" fontId="9" fillId="3" borderId="2" xfId="2" applyNumberFormat="1" applyFont="1" applyFill="1" applyBorder="1" applyAlignment="1" applyProtection="1">
      <alignment horizontal="center" vertical="center" wrapText="1"/>
    </xf>
    <xf numFmtId="49" fontId="10" fillId="3" borderId="2" xfId="2" applyNumberFormat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9" applyNumberFormat="1" applyFont="1" applyFill="1" applyAlignment="1" applyProtection="1"/>
    <xf numFmtId="0" fontId="39" fillId="0" borderId="0" xfId="9" applyNumberFormat="1" applyFont="1" applyFill="1" applyAlignment="1" applyProtection="1">
      <alignment horizontal="center" vertical="center" wrapText="1"/>
    </xf>
    <xf numFmtId="0" fontId="39" fillId="0" borderId="0" xfId="9" applyNumberFormat="1" applyFont="1" applyFill="1" applyAlignment="1" applyProtection="1">
      <alignment horizontal="center" vertical="center"/>
    </xf>
    <xf numFmtId="49" fontId="6" fillId="0" borderId="0" xfId="10" applyNumberFormat="1" applyFont="1" applyFill="1" applyAlignment="1">
      <alignment horizontal="left" vertical="center"/>
    </xf>
    <xf numFmtId="0" fontId="41" fillId="0" borderId="0" xfId="9" applyNumberFormat="1" applyFont="1" applyFill="1" applyAlignment="1" applyProtection="1">
      <alignment horizontal="center" vertical="center"/>
    </xf>
    <xf numFmtId="0" fontId="20" fillId="0" borderId="0" xfId="11" applyFont="1" applyFill="1" applyBorder="1" applyAlignment="1">
      <alignment horizontal="left" vertical="justify" wrapText="1"/>
    </xf>
    <xf numFmtId="0" fontId="41" fillId="0" borderId="0" xfId="9" applyNumberFormat="1" applyFont="1" applyFill="1" applyBorder="1" applyAlignment="1" applyProtection="1">
      <alignment horizontal="center" vertical="center"/>
    </xf>
    <xf numFmtId="0" fontId="7" fillId="0" borderId="0" xfId="9" applyNumberFormat="1" applyFont="1" applyFill="1" applyAlignment="1" applyProtection="1">
      <alignment horizontal="right" vertical="center"/>
    </xf>
    <xf numFmtId="0" fontId="7" fillId="0" borderId="0" xfId="9" applyNumberFormat="1" applyFont="1" applyFill="1" applyBorder="1" applyAlignment="1" applyProtection="1">
      <alignment horizontal="right" vertical="center"/>
    </xf>
    <xf numFmtId="0" fontId="7" fillId="0" borderId="1" xfId="9" applyNumberFormat="1" applyFont="1" applyFill="1" applyBorder="1" applyAlignment="1" applyProtection="1">
      <alignment horizontal="right" vertical="center"/>
    </xf>
    <xf numFmtId="0" fontId="18" fillId="0" borderId="2" xfId="9" applyNumberFormat="1" applyFont="1" applyFill="1" applyBorder="1" applyAlignment="1" applyProtection="1">
      <alignment horizontal="center" vertical="center" wrapText="1"/>
    </xf>
    <xf numFmtId="0" fontId="18" fillId="0" borderId="2" xfId="9" applyNumberFormat="1" applyFont="1" applyFill="1" applyBorder="1" applyAlignment="1" applyProtection="1">
      <alignment horizontal="center" vertical="center" wrapText="1"/>
    </xf>
    <xf numFmtId="0" fontId="10" fillId="0" borderId="2" xfId="9" applyNumberFormat="1" applyFont="1" applyFill="1" applyBorder="1" applyAlignment="1" applyProtection="1">
      <alignment horizontal="center" vertical="center" wrapText="1"/>
    </xf>
    <xf numFmtId="0" fontId="34" fillId="0" borderId="2" xfId="9" applyNumberFormat="1" applyFont="1" applyFill="1" applyBorder="1" applyAlignment="1" applyProtection="1">
      <alignment horizontal="center" vertical="center" wrapText="1"/>
    </xf>
    <xf numFmtId="0" fontId="18" fillId="0" borderId="8" xfId="9" applyFont="1" applyFill="1" applyBorder="1" applyAlignment="1">
      <alignment horizontal="center" vertical="center"/>
    </xf>
    <xf numFmtId="0" fontId="18" fillId="0" borderId="6" xfId="9" applyFont="1" applyFill="1" applyBorder="1" applyAlignment="1">
      <alignment horizontal="center" vertical="center"/>
    </xf>
    <xf numFmtId="0" fontId="18" fillId="0" borderId="7" xfId="9" applyFont="1" applyFill="1" applyBorder="1" applyAlignment="1">
      <alignment horizontal="center" vertical="center"/>
    </xf>
    <xf numFmtId="49" fontId="15" fillId="0" borderId="2" xfId="9" applyNumberFormat="1" applyFont="1" applyFill="1" applyBorder="1" applyAlignment="1">
      <alignment horizontal="center" vertical="center" wrapText="1"/>
    </xf>
    <xf numFmtId="2" fontId="15" fillId="0" borderId="2" xfId="9" applyNumberFormat="1" applyFont="1" applyFill="1" applyBorder="1" applyAlignment="1">
      <alignment vertical="center" wrapText="1"/>
    </xf>
    <xf numFmtId="4" fontId="18" fillId="0" borderId="2" xfId="9" applyNumberFormat="1" applyFont="1" applyFill="1" applyBorder="1" applyAlignment="1" applyProtection="1">
      <alignment horizontal="right" vertical="center"/>
    </xf>
    <xf numFmtId="49" fontId="20" fillId="0" borderId="2" xfId="9" applyNumberFormat="1" applyFont="1" applyFill="1" applyBorder="1" applyAlignment="1">
      <alignment horizontal="center" vertical="center" wrapText="1"/>
    </xf>
    <xf numFmtId="2" fontId="20" fillId="0" borderId="2" xfId="9" applyNumberFormat="1" applyFont="1" applyFill="1" applyBorder="1" applyAlignment="1">
      <alignment vertical="center" wrapText="1"/>
    </xf>
    <xf numFmtId="49" fontId="21" fillId="0" borderId="2" xfId="9" applyNumberFormat="1" applyFont="1" applyFill="1" applyBorder="1" applyAlignment="1">
      <alignment horizontal="center" vertical="center" wrapText="1"/>
    </xf>
    <xf numFmtId="4" fontId="20" fillId="0" borderId="2" xfId="9" applyNumberFormat="1" applyFont="1" applyFill="1" applyBorder="1" applyAlignment="1" applyProtection="1">
      <alignment horizontal="right" vertical="center"/>
    </xf>
    <xf numFmtId="4" fontId="20" fillId="0" borderId="2" xfId="9" applyNumberFormat="1" applyFont="1" applyFill="1" applyBorder="1" applyAlignment="1">
      <alignment vertical="center"/>
    </xf>
    <xf numFmtId="2" fontId="18" fillId="0" borderId="2" xfId="9" applyNumberFormat="1" applyFont="1" applyFill="1" applyBorder="1" applyAlignment="1">
      <alignment vertical="center" wrapText="1"/>
    </xf>
    <xf numFmtId="3" fontId="20" fillId="0" borderId="2" xfId="9" applyNumberFormat="1" applyFont="1" applyFill="1" applyBorder="1" applyAlignment="1" applyProtection="1">
      <alignment horizontal="right" vertical="center"/>
    </xf>
    <xf numFmtId="0" fontId="7" fillId="0" borderId="0" xfId="9" applyFill="1"/>
    <xf numFmtId="0" fontId="20" fillId="0" borderId="0" xfId="9" applyNumberFormat="1" applyFont="1" applyFill="1" applyAlignment="1" applyProtection="1"/>
    <xf numFmtId="0" fontId="42" fillId="0" borderId="0" xfId="0" applyFont="1" applyAlignment="1">
      <alignment horizontal="left"/>
    </xf>
    <xf numFmtId="0" fontId="43" fillId="0" borderId="0" xfId="0" applyFont="1"/>
    <xf numFmtId="0" fontId="7" fillId="0" borderId="0" xfId="4" applyNumberFormat="1" applyFont="1" applyFill="1" applyAlignment="1" applyProtection="1"/>
    <xf numFmtId="0" fontId="34" fillId="0" borderId="0" xfId="4" applyNumberFormat="1" applyFont="1" applyFill="1" applyAlignment="1" applyProtection="1">
      <alignment horizontal="left" vertical="center" wrapText="1"/>
    </xf>
    <xf numFmtId="0" fontId="7" fillId="0" borderId="0" xfId="4" applyNumberFormat="1" applyFont="1" applyFill="1" applyAlignment="1" applyProtection="1">
      <alignment horizontal="left" vertical="center" wrapText="1"/>
    </xf>
    <xf numFmtId="0" fontId="18" fillId="0" borderId="0" xfId="4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39" fillId="0" borderId="0" xfId="4" applyFont="1" applyAlignment="1">
      <alignment horizontal="center"/>
    </xf>
    <xf numFmtId="0" fontId="10" fillId="0" borderId="1" xfId="4" applyFont="1" applyBorder="1" applyAlignment="1">
      <alignment horizontal="center" vertical="top"/>
    </xf>
    <xf numFmtId="0" fontId="10" fillId="0" borderId="1" xfId="4" applyFont="1" applyBorder="1" applyAlignment="1">
      <alignment vertical="top"/>
    </xf>
    <xf numFmtId="0" fontId="10" fillId="0" borderId="1" xfId="4" applyFont="1" applyBorder="1" applyAlignment="1">
      <alignment horizontal="right" vertical="top"/>
    </xf>
    <xf numFmtId="0" fontId="10" fillId="0" borderId="9" xfId="4" applyNumberFormat="1" applyFont="1" applyFill="1" applyBorder="1" applyAlignment="1" applyProtection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11" xfId="4" applyNumberFormat="1" applyFont="1" applyFill="1" applyBorder="1" applyAlignment="1" applyProtection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11" xfId="4" applyNumberFormat="1" applyFont="1" applyFill="1" applyBorder="1" applyAlignment="1" applyProtection="1">
      <alignment horizontal="center" vertical="center" wrapText="1"/>
    </xf>
    <xf numFmtId="49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Font="1" applyBorder="1" applyAlignment="1">
      <alignment vertical="center" wrapText="1"/>
    </xf>
    <xf numFmtId="0" fontId="18" fillId="0" borderId="2" xfId="4" applyFont="1" applyBorder="1" applyAlignment="1">
      <alignment horizontal="center" vertical="center" wrapText="1"/>
    </xf>
    <xf numFmtId="2" fontId="18" fillId="0" borderId="2" xfId="4" applyNumberFormat="1" applyFont="1" applyBorder="1" applyAlignment="1">
      <alignment horizontal="right" vertical="center" wrapText="1"/>
    </xf>
    <xf numFmtId="49" fontId="44" fillId="0" borderId="2" xfId="4" applyNumberFormat="1" applyFont="1" applyFill="1" applyBorder="1" applyAlignment="1" applyProtection="1">
      <alignment horizontal="center" vertical="center" wrapText="1"/>
    </xf>
    <xf numFmtId="49" fontId="44" fillId="0" borderId="2" xfId="4" applyNumberFormat="1" applyFont="1" applyBorder="1" applyAlignment="1">
      <alignment vertical="center" wrapText="1"/>
    </xf>
    <xf numFmtId="0" fontId="44" fillId="0" borderId="2" xfId="4" applyFont="1" applyBorder="1" applyAlignment="1">
      <alignment horizontal="left" vertical="center" wrapText="1"/>
    </xf>
    <xf numFmtId="2" fontId="44" fillId="0" borderId="2" xfId="4" applyNumberFormat="1" applyFont="1" applyBorder="1" applyAlignment="1">
      <alignment horizontal="right" vertical="center" wrapText="1"/>
    </xf>
    <xf numFmtId="2" fontId="20" fillId="0" borderId="2" xfId="4" applyNumberFormat="1" applyFont="1" applyBorder="1" applyAlignment="1">
      <alignment horizontal="right" vertical="center" wrapText="1"/>
    </xf>
    <xf numFmtId="49" fontId="20" fillId="0" borderId="2" xfId="4" applyNumberFormat="1" applyFont="1" applyFill="1" applyBorder="1" applyAlignment="1" applyProtection="1">
      <alignment horizontal="center" vertical="center" wrapText="1"/>
    </xf>
    <xf numFmtId="0" fontId="20" fillId="0" borderId="2" xfId="4" applyNumberFormat="1" applyFont="1" applyFill="1" applyBorder="1" applyAlignment="1" applyProtection="1">
      <alignment horizontal="center" vertical="center" wrapText="1"/>
    </xf>
    <xf numFmtId="0" fontId="20" fillId="0" borderId="2" xfId="4" applyFont="1" applyBorder="1" applyAlignment="1">
      <alignment horizontal="left" vertical="center" wrapText="1"/>
    </xf>
    <xf numFmtId="2" fontId="44" fillId="0" borderId="2" xfId="4" applyNumberFormat="1" applyFont="1" applyFill="1" applyBorder="1" applyAlignment="1" applyProtection="1">
      <alignment horizontal="right" vertical="center" wrapText="1"/>
    </xf>
    <xf numFmtId="2" fontId="20" fillId="0" borderId="2" xfId="4" applyNumberFormat="1" applyFont="1" applyFill="1" applyBorder="1" applyAlignment="1" applyProtection="1">
      <alignment horizontal="right" vertical="center" wrapText="1"/>
    </xf>
    <xf numFmtId="49" fontId="45" fillId="0" borderId="2" xfId="4" applyNumberFormat="1" applyFont="1" applyBorder="1" applyAlignment="1">
      <alignment horizontal="center" vertical="center" wrapText="1"/>
    </xf>
    <xf numFmtId="0" fontId="45" fillId="0" borderId="2" xfId="4" applyFont="1" applyBorder="1" applyAlignment="1">
      <alignment horizontal="center" vertical="center" wrapText="1"/>
    </xf>
    <xf numFmtId="0" fontId="45" fillId="0" borderId="2" xfId="4" applyFont="1" applyBorder="1" applyAlignment="1">
      <alignment horizontal="left" vertical="center" wrapText="1"/>
    </xf>
    <xf numFmtId="0" fontId="46" fillId="0" borderId="2" xfId="4" applyFont="1" applyBorder="1" applyAlignment="1">
      <alignment horizontal="center" vertical="center" wrapText="1"/>
    </xf>
    <xf numFmtId="2" fontId="45" fillId="0" borderId="2" xfId="4" applyNumberFormat="1" applyFont="1" applyBorder="1" applyAlignment="1">
      <alignment horizontal="right" vertical="center" wrapText="1"/>
    </xf>
    <xf numFmtId="2" fontId="45" fillId="0" borderId="2" xfId="12" applyNumberFormat="1" applyFont="1" applyBorder="1" applyAlignment="1">
      <alignment horizontal="right" vertical="center"/>
    </xf>
    <xf numFmtId="0" fontId="48" fillId="0" borderId="0" xfId="4" applyFont="1" applyFill="1"/>
    <xf numFmtId="49" fontId="49" fillId="0" borderId="2" xfId="4" applyNumberFormat="1" applyFont="1" applyBorder="1" applyAlignment="1">
      <alignment horizontal="center" vertical="center" wrapText="1"/>
    </xf>
    <xf numFmtId="0" fontId="49" fillId="0" borderId="2" xfId="4" applyFont="1" applyBorder="1" applyAlignment="1">
      <alignment horizontal="center" vertical="center" wrapText="1"/>
    </xf>
    <xf numFmtId="0" fontId="49" fillId="0" borderId="2" xfId="4" applyFont="1" applyBorder="1" applyAlignment="1">
      <alignment vertical="center" wrapText="1"/>
    </xf>
    <xf numFmtId="2" fontId="49" fillId="0" borderId="2" xfId="4" applyNumberFormat="1" applyFont="1" applyBorder="1" applyAlignment="1">
      <alignment horizontal="right" vertical="center" wrapText="1"/>
    </xf>
    <xf numFmtId="2" fontId="49" fillId="0" borderId="2" xfId="12" applyNumberFormat="1" applyFont="1" applyFill="1" applyBorder="1" applyAlignment="1">
      <alignment horizontal="right" vertical="center"/>
    </xf>
    <xf numFmtId="2" fontId="49" fillId="9" borderId="2" xfId="12" applyNumberFormat="1" applyFont="1" applyFill="1" applyBorder="1" applyAlignment="1">
      <alignment horizontal="right" vertical="center"/>
    </xf>
    <xf numFmtId="2" fontId="50" fillId="0" borderId="2" xfId="4" applyNumberFormat="1" applyFont="1" applyBorder="1" applyAlignment="1">
      <alignment horizontal="right" vertical="center" wrapText="1"/>
    </xf>
    <xf numFmtId="2" fontId="50" fillId="0" borderId="2" xfId="12" applyNumberFormat="1" applyFont="1" applyBorder="1" applyAlignment="1">
      <alignment horizontal="right" vertical="center"/>
    </xf>
    <xf numFmtId="2" fontId="49" fillId="0" borderId="2" xfId="12" applyNumberFormat="1" applyFont="1" applyBorder="1" applyAlignment="1">
      <alignment horizontal="right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50" fillId="0" borderId="2" xfId="4" applyFont="1" applyFill="1" applyBorder="1" applyAlignment="1">
      <alignment horizontal="left" vertical="center" wrapText="1"/>
    </xf>
    <xf numFmtId="2" fontId="21" fillId="0" borderId="2" xfId="12" applyNumberFormat="1" applyFont="1" applyBorder="1" applyAlignment="1">
      <alignment horizontal="right" vertical="center"/>
    </xf>
    <xf numFmtId="164" fontId="50" fillId="0" borderId="2" xfId="12" applyNumberFormat="1" applyFont="1" applyBorder="1" applyAlignment="1">
      <alignment horizontal="left" vertical="center" wrapText="1"/>
    </xf>
    <xf numFmtId="3" fontId="20" fillId="0" borderId="2" xfId="4" applyNumberFormat="1" applyFont="1" applyBorder="1" applyAlignment="1">
      <alignment horizontal="right" vertical="center" wrapText="1"/>
    </xf>
    <xf numFmtId="3" fontId="21" fillId="0" borderId="2" xfId="12" applyNumberFormat="1" applyFont="1" applyBorder="1" applyAlignment="1">
      <alignment horizontal="right" vertical="center"/>
    </xf>
    <xf numFmtId="3" fontId="18" fillId="0" borderId="2" xfId="4" applyNumberFormat="1" applyFont="1" applyBorder="1" applyAlignment="1">
      <alignment horizontal="right" vertical="center" wrapText="1"/>
    </xf>
    <xf numFmtId="0" fontId="51" fillId="0" borderId="2" xfId="4" applyNumberFormat="1" applyFont="1" applyFill="1" applyBorder="1" applyAlignment="1" applyProtection="1"/>
    <xf numFmtId="0" fontId="34" fillId="0" borderId="2" xfId="4" applyNumberFormat="1" applyFont="1" applyFill="1" applyBorder="1" applyAlignment="1" applyProtection="1"/>
    <xf numFmtId="2" fontId="51" fillId="0" borderId="2" xfId="4" applyNumberFormat="1" applyFont="1" applyFill="1" applyBorder="1" applyAlignment="1" applyProtection="1"/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</cellXfs>
  <cellStyles count="13">
    <cellStyle name="Normal_Доходи" xfId="11"/>
    <cellStyle name="Звичайний 2" xfId="10"/>
    <cellStyle name="Звичайний_Додаток _ 3 зм_ни 4575" xfId="12"/>
    <cellStyle name="Обычный" xfId="0" builtinId="0"/>
    <cellStyle name="Обычный 2" xfId="8"/>
    <cellStyle name="Обычный 3_Книга1" xfId="7"/>
    <cellStyle name="Обычный_Dod_3.1" xfId="5"/>
    <cellStyle name="Обычный_дод.2 до рішення" xfId="3"/>
    <cellStyle name="Обычный_дод.3 до рішення" xfId="1"/>
    <cellStyle name="Обычный_Додатки 02" xfId="6"/>
    <cellStyle name="Обычный_Додатки 3,5,6 на 2021 рік для ОТГ" xfId="4"/>
    <cellStyle name="Обычный_Додатки бюджет 2021 ІІ читання ост" xfId="9"/>
    <cellStyle name="Обычный_Книга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2"/>
  <sheetViews>
    <sheetView tabSelected="1" topLeftCell="A238" workbookViewId="0">
      <selection activeCell="G295" sqref="G29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151</v>
      </c>
    </row>
    <row r="2" spans="1:16" x14ac:dyDescent="0.2">
      <c r="M2" t="s">
        <v>152</v>
      </c>
    </row>
    <row r="3" spans="1:16" x14ac:dyDescent="0.2">
      <c r="M3" t="s">
        <v>153</v>
      </c>
    </row>
    <row r="4" spans="1:16" x14ac:dyDescent="0.2">
      <c r="M4" t="s">
        <v>154</v>
      </c>
    </row>
    <row r="5" spans="1:16" x14ac:dyDescent="0.2">
      <c r="A5" s="166" t="s">
        <v>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6" x14ac:dyDescent="0.2">
      <c r="A6" s="166" t="s">
        <v>1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</row>
    <row r="7" spans="1:16" x14ac:dyDescent="0.2">
      <c r="A7" s="22" t="s">
        <v>149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150</v>
      </c>
      <c r="P8" s="1" t="s">
        <v>2</v>
      </c>
    </row>
    <row r="9" spans="1:16" x14ac:dyDescent="0.2">
      <c r="A9" s="168" t="s">
        <v>3</v>
      </c>
      <c r="B9" s="168" t="s">
        <v>4</v>
      </c>
      <c r="C9" s="168" t="s">
        <v>5</v>
      </c>
      <c r="D9" s="165" t="s">
        <v>6</v>
      </c>
      <c r="E9" s="165" t="s">
        <v>7</v>
      </c>
      <c r="F9" s="165"/>
      <c r="G9" s="165"/>
      <c r="H9" s="165"/>
      <c r="I9" s="165"/>
      <c r="J9" s="165" t="s">
        <v>14</v>
      </c>
      <c r="K9" s="165"/>
      <c r="L9" s="165"/>
      <c r="M9" s="165"/>
      <c r="N9" s="165"/>
      <c r="O9" s="165"/>
      <c r="P9" s="164" t="s">
        <v>16</v>
      </c>
    </row>
    <row r="10" spans="1:16" x14ac:dyDescent="0.2">
      <c r="A10" s="165"/>
      <c r="B10" s="165"/>
      <c r="C10" s="165"/>
      <c r="D10" s="165"/>
      <c r="E10" s="164" t="s">
        <v>8</v>
      </c>
      <c r="F10" s="165" t="s">
        <v>9</v>
      </c>
      <c r="G10" s="165" t="s">
        <v>10</v>
      </c>
      <c r="H10" s="165"/>
      <c r="I10" s="165" t="s">
        <v>13</v>
      </c>
      <c r="J10" s="164" t="s">
        <v>8</v>
      </c>
      <c r="K10" s="165" t="s">
        <v>15</v>
      </c>
      <c r="L10" s="165" t="s">
        <v>9</v>
      </c>
      <c r="M10" s="165" t="s">
        <v>10</v>
      </c>
      <c r="N10" s="165"/>
      <c r="O10" s="165" t="s">
        <v>13</v>
      </c>
      <c r="P10" s="165"/>
    </row>
    <row r="11" spans="1:16" x14ac:dyDescent="0.2">
      <c r="A11" s="165"/>
      <c r="B11" s="165"/>
      <c r="C11" s="165"/>
      <c r="D11" s="165"/>
      <c r="E11" s="165"/>
      <c r="F11" s="165"/>
      <c r="G11" s="165" t="s">
        <v>11</v>
      </c>
      <c r="H11" s="165" t="s">
        <v>12</v>
      </c>
      <c r="I11" s="165"/>
      <c r="J11" s="165"/>
      <c r="K11" s="165"/>
      <c r="L11" s="165"/>
      <c r="M11" s="165" t="s">
        <v>11</v>
      </c>
      <c r="N11" s="165" t="s">
        <v>12</v>
      </c>
      <c r="O11" s="165"/>
      <c r="P11" s="165"/>
    </row>
    <row r="12" spans="1:16" ht="44.25" customHeight="1" x14ac:dyDescent="0.2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 x14ac:dyDescent="0.2">
      <c r="A14" s="6" t="s">
        <v>17</v>
      </c>
      <c r="B14" s="7"/>
      <c r="C14" s="8"/>
      <c r="D14" s="9" t="s">
        <v>18</v>
      </c>
      <c r="E14" s="10">
        <v>20594565</v>
      </c>
      <c r="F14" s="11">
        <v>16094565</v>
      </c>
      <c r="G14" s="11">
        <v>10629400</v>
      </c>
      <c r="H14" s="11">
        <v>495910</v>
      </c>
      <c r="I14" s="11">
        <v>4500000</v>
      </c>
      <c r="J14" s="10">
        <v>1607000</v>
      </c>
      <c r="K14" s="11">
        <v>1565000</v>
      </c>
      <c r="L14" s="11">
        <v>42000</v>
      </c>
      <c r="M14" s="11">
        <v>0</v>
      </c>
      <c r="N14" s="11">
        <v>0</v>
      </c>
      <c r="O14" s="11">
        <v>1565000</v>
      </c>
      <c r="P14" s="10">
        <f t="shared" ref="P14:P54" si="0">E14+J14</f>
        <v>22201565</v>
      </c>
    </row>
    <row r="15" spans="1:16" ht="76.5" x14ac:dyDescent="0.2">
      <c r="A15" s="6" t="s">
        <v>19</v>
      </c>
      <c r="B15" s="7"/>
      <c r="C15" s="8"/>
      <c r="D15" s="9" t="s">
        <v>18</v>
      </c>
      <c r="E15" s="10">
        <v>20594565</v>
      </c>
      <c r="F15" s="11">
        <v>16094565</v>
      </c>
      <c r="G15" s="11">
        <v>10629400</v>
      </c>
      <c r="H15" s="11">
        <v>495910</v>
      </c>
      <c r="I15" s="11">
        <v>4500000</v>
      </c>
      <c r="J15" s="10">
        <v>1607000</v>
      </c>
      <c r="K15" s="11">
        <v>1565000</v>
      </c>
      <c r="L15" s="11">
        <v>42000</v>
      </c>
      <c r="M15" s="11">
        <v>0</v>
      </c>
      <c r="N15" s="11">
        <v>0</v>
      </c>
      <c r="O15" s="11">
        <v>1565000</v>
      </c>
      <c r="P15" s="10">
        <f t="shared" si="0"/>
        <v>22201565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12169580</v>
      </c>
      <c r="F16" s="16">
        <v>12169580</v>
      </c>
      <c r="G16" s="16">
        <v>9421900</v>
      </c>
      <c r="H16" s="16">
        <v>329280</v>
      </c>
      <c r="I16" s="16">
        <v>0</v>
      </c>
      <c r="J16" s="15">
        <v>315000</v>
      </c>
      <c r="K16" s="16">
        <v>315000</v>
      </c>
      <c r="L16" s="16">
        <v>0</v>
      </c>
      <c r="M16" s="16">
        <v>0</v>
      </c>
      <c r="N16" s="16">
        <v>0</v>
      </c>
      <c r="O16" s="16">
        <v>315000</v>
      </c>
      <c r="P16" s="15">
        <f t="shared" si="0"/>
        <v>12484580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133500</v>
      </c>
      <c r="F17" s="16">
        <v>133500</v>
      </c>
      <c r="G17" s="16">
        <v>78000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133500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607000</v>
      </c>
      <c r="F18" s="16">
        <v>607000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607000</v>
      </c>
    </row>
    <row r="19" spans="1:16" ht="25.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663100</v>
      </c>
      <c r="F19" s="16">
        <v>663100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663100</v>
      </c>
    </row>
    <row r="20" spans="1:16" ht="25.5" x14ac:dyDescent="0.2">
      <c r="A20" s="12" t="s">
        <v>36</v>
      </c>
      <c r="B20" s="12" t="s">
        <v>37</v>
      </c>
      <c r="C20" s="13" t="s">
        <v>33</v>
      </c>
      <c r="D20" s="14" t="s">
        <v>38</v>
      </c>
      <c r="E20" s="15">
        <v>530000</v>
      </c>
      <c r="F20" s="16">
        <v>530000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530000</v>
      </c>
    </row>
    <row r="21" spans="1:16" ht="76.5" x14ac:dyDescent="0.2">
      <c r="A21" s="12" t="s">
        <v>39</v>
      </c>
      <c r="B21" s="12" t="s">
        <v>41</v>
      </c>
      <c r="C21" s="13" t="s">
        <v>40</v>
      </c>
      <c r="D21" s="14" t="s">
        <v>42</v>
      </c>
      <c r="E21" s="15">
        <v>41810</v>
      </c>
      <c r="F21" s="16">
        <v>41810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41810</v>
      </c>
    </row>
    <row r="22" spans="1:16" ht="25.5" x14ac:dyDescent="0.2">
      <c r="A22" s="12" t="s">
        <v>43</v>
      </c>
      <c r="B22" s="12" t="s">
        <v>45</v>
      </c>
      <c r="C22" s="13" t="s">
        <v>44</v>
      </c>
      <c r="D22" s="14" t="s">
        <v>46</v>
      </c>
      <c r="E22" s="15">
        <v>230000</v>
      </c>
      <c r="F22" s="16">
        <v>230000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230000</v>
      </c>
    </row>
    <row r="23" spans="1:16" ht="25.5" x14ac:dyDescent="0.2">
      <c r="A23" s="12" t="s">
        <v>47</v>
      </c>
      <c r="B23" s="12" t="s">
        <v>49</v>
      </c>
      <c r="C23" s="13" t="s">
        <v>48</v>
      </c>
      <c r="D23" s="14" t="s">
        <v>50</v>
      </c>
      <c r="E23" s="15">
        <v>200000</v>
      </c>
      <c r="F23" s="16">
        <v>0</v>
      </c>
      <c r="G23" s="16">
        <v>0</v>
      </c>
      <c r="H23" s="16">
        <v>0</v>
      </c>
      <c r="I23" s="16">
        <v>200000</v>
      </c>
      <c r="J23" s="15">
        <v>100000</v>
      </c>
      <c r="K23" s="16">
        <v>100000</v>
      </c>
      <c r="L23" s="16">
        <v>0</v>
      </c>
      <c r="M23" s="16">
        <v>0</v>
      </c>
      <c r="N23" s="16">
        <v>0</v>
      </c>
      <c r="O23" s="16">
        <v>100000</v>
      </c>
      <c r="P23" s="15">
        <f t="shared" si="0"/>
        <v>300000</v>
      </c>
    </row>
    <row r="24" spans="1:16" ht="25.5" x14ac:dyDescent="0.2">
      <c r="A24" s="12" t="s">
        <v>51</v>
      </c>
      <c r="B24" s="12" t="s">
        <v>52</v>
      </c>
      <c r="C24" s="13" t="s">
        <v>48</v>
      </c>
      <c r="D24" s="14" t="s">
        <v>53</v>
      </c>
      <c r="E24" s="15">
        <v>150000</v>
      </c>
      <c r="F24" s="16">
        <v>150000</v>
      </c>
      <c r="G24" s="16">
        <v>0</v>
      </c>
      <c r="H24" s="16">
        <v>150000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150000</v>
      </c>
    </row>
    <row r="25" spans="1:16" x14ac:dyDescent="0.2">
      <c r="A25" s="12" t="s">
        <v>54</v>
      </c>
      <c r="B25" s="12" t="s">
        <v>55</v>
      </c>
      <c r="C25" s="13" t="s">
        <v>48</v>
      </c>
      <c r="D25" s="14" t="s">
        <v>56</v>
      </c>
      <c r="E25" s="15">
        <v>4300000</v>
      </c>
      <c r="F25" s="16">
        <v>0</v>
      </c>
      <c r="G25" s="16">
        <v>0</v>
      </c>
      <c r="H25" s="16">
        <v>0</v>
      </c>
      <c r="I25" s="16">
        <v>4300000</v>
      </c>
      <c r="J25" s="15">
        <v>140000</v>
      </c>
      <c r="K25" s="16">
        <v>140000</v>
      </c>
      <c r="L25" s="16">
        <v>0</v>
      </c>
      <c r="M25" s="16">
        <v>0</v>
      </c>
      <c r="N25" s="16">
        <v>0</v>
      </c>
      <c r="O25" s="16">
        <v>140000</v>
      </c>
      <c r="P25" s="15">
        <f t="shared" si="0"/>
        <v>4440000</v>
      </c>
    </row>
    <row r="26" spans="1:16" x14ac:dyDescent="0.2">
      <c r="A26" s="12" t="s">
        <v>57</v>
      </c>
      <c r="B26" s="12" t="s">
        <v>59</v>
      </c>
      <c r="C26" s="13" t="s">
        <v>58</v>
      </c>
      <c r="D26" s="14" t="s">
        <v>60</v>
      </c>
      <c r="E26" s="15">
        <v>15000</v>
      </c>
      <c r="F26" s="16">
        <v>15000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15000</v>
      </c>
    </row>
    <row r="27" spans="1:16" ht="25.5" x14ac:dyDescent="0.2">
      <c r="A27" s="12" t="s">
        <v>61</v>
      </c>
      <c r="B27" s="12" t="s">
        <v>63</v>
      </c>
      <c r="C27" s="13" t="s">
        <v>62</v>
      </c>
      <c r="D27" s="14" t="s">
        <v>64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30000</v>
      </c>
      <c r="K27" s="16">
        <v>30000</v>
      </c>
      <c r="L27" s="16">
        <v>0</v>
      </c>
      <c r="M27" s="16">
        <v>0</v>
      </c>
      <c r="N27" s="16">
        <v>0</v>
      </c>
      <c r="O27" s="16">
        <v>30000</v>
      </c>
      <c r="P27" s="15">
        <f t="shared" si="0"/>
        <v>30000</v>
      </c>
    </row>
    <row r="28" spans="1:16" ht="38.25" x14ac:dyDescent="0.2">
      <c r="A28" s="12" t="s">
        <v>65</v>
      </c>
      <c r="B28" s="12" t="s">
        <v>67</v>
      </c>
      <c r="C28" s="13" t="s">
        <v>66</v>
      </c>
      <c r="D28" s="14" t="s">
        <v>68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980000</v>
      </c>
      <c r="K28" s="16">
        <v>980000</v>
      </c>
      <c r="L28" s="16">
        <v>0</v>
      </c>
      <c r="M28" s="16">
        <v>0</v>
      </c>
      <c r="N28" s="16">
        <v>0</v>
      </c>
      <c r="O28" s="16">
        <v>980000</v>
      </c>
      <c r="P28" s="15">
        <f t="shared" si="0"/>
        <v>980000</v>
      </c>
    </row>
    <row r="29" spans="1:16" ht="25.5" x14ac:dyDescent="0.2">
      <c r="A29" s="12" t="s">
        <v>69</v>
      </c>
      <c r="B29" s="12" t="s">
        <v>71</v>
      </c>
      <c r="C29" s="13" t="s">
        <v>70</v>
      </c>
      <c r="D29" s="14" t="s">
        <v>72</v>
      </c>
      <c r="E29" s="15">
        <v>20000</v>
      </c>
      <c r="F29" s="16">
        <v>20000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20000</v>
      </c>
    </row>
    <row r="30" spans="1:16" ht="25.5" x14ac:dyDescent="0.2">
      <c r="A30" s="12" t="s">
        <v>73</v>
      </c>
      <c r="B30" s="12" t="s">
        <v>74</v>
      </c>
      <c r="C30" s="13" t="s">
        <v>70</v>
      </c>
      <c r="D30" s="14" t="s">
        <v>75</v>
      </c>
      <c r="E30" s="15">
        <v>51305</v>
      </c>
      <c r="F30" s="16">
        <v>51305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51305</v>
      </c>
    </row>
    <row r="31" spans="1:16" ht="25.5" x14ac:dyDescent="0.2">
      <c r="A31" s="12" t="s">
        <v>76</v>
      </c>
      <c r="B31" s="12" t="s">
        <v>78</v>
      </c>
      <c r="C31" s="13" t="s">
        <v>77</v>
      </c>
      <c r="D31" s="14" t="s">
        <v>79</v>
      </c>
      <c r="E31" s="15">
        <v>1466400</v>
      </c>
      <c r="F31" s="16">
        <v>1466400</v>
      </c>
      <c r="G31" s="16">
        <v>1129500</v>
      </c>
      <c r="H31" s="16">
        <v>16630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1466400</v>
      </c>
    </row>
    <row r="32" spans="1:16" ht="25.5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16870</v>
      </c>
      <c r="F32" s="16">
        <v>16870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16870</v>
      </c>
    </row>
    <row r="33" spans="1:16" ht="25.5" x14ac:dyDescent="0.2">
      <c r="A33" s="12" t="s">
        <v>84</v>
      </c>
      <c r="B33" s="12" t="s">
        <v>86</v>
      </c>
      <c r="C33" s="13" t="s">
        <v>85</v>
      </c>
      <c r="D33" s="14" t="s">
        <v>87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42000</v>
      </c>
      <c r="K33" s="16">
        <v>0</v>
      </c>
      <c r="L33" s="16">
        <v>42000</v>
      </c>
      <c r="M33" s="16">
        <v>0</v>
      </c>
      <c r="N33" s="16">
        <v>0</v>
      </c>
      <c r="O33" s="16">
        <v>0</v>
      </c>
      <c r="P33" s="15">
        <f t="shared" si="0"/>
        <v>42000</v>
      </c>
    </row>
    <row r="34" spans="1:16" x14ac:dyDescent="0.2">
      <c r="A34" s="6" t="s">
        <v>88</v>
      </c>
      <c r="B34" s="7"/>
      <c r="C34" s="8"/>
      <c r="D34" s="9" t="s">
        <v>89</v>
      </c>
      <c r="E34" s="10">
        <v>205225250</v>
      </c>
      <c r="F34" s="11">
        <v>205225250</v>
      </c>
      <c r="G34" s="11">
        <v>156742400</v>
      </c>
      <c r="H34" s="11">
        <v>9207427</v>
      </c>
      <c r="I34" s="11">
        <v>0</v>
      </c>
      <c r="J34" s="10">
        <v>3271620</v>
      </c>
      <c r="K34" s="11">
        <v>629900</v>
      </c>
      <c r="L34" s="11">
        <v>2641720</v>
      </c>
      <c r="M34" s="11">
        <v>232000</v>
      </c>
      <c r="N34" s="11">
        <v>0</v>
      </c>
      <c r="O34" s="11">
        <v>629900</v>
      </c>
      <c r="P34" s="10">
        <f t="shared" si="0"/>
        <v>208496870</v>
      </c>
    </row>
    <row r="35" spans="1:16" ht="25.5" x14ac:dyDescent="0.2">
      <c r="A35" s="6" t="s">
        <v>90</v>
      </c>
      <c r="B35" s="7"/>
      <c r="C35" s="8"/>
      <c r="D35" s="9" t="s">
        <v>91</v>
      </c>
      <c r="E35" s="10">
        <v>205225250</v>
      </c>
      <c r="F35" s="11">
        <v>205225250</v>
      </c>
      <c r="G35" s="11">
        <v>156742400</v>
      </c>
      <c r="H35" s="11">
        <v>9207427</v>
      </c>
      <c r="I35" s="11">
        <v>0</v>
      </c>
      <c r="J35" s="10">
        <v>3271620</v>
      </c>
      <c r="K35" s="11">
        <v>629900</v>
      </c>
      <c r="L35" s="11">
        <v>2641720</v>
      </c>
      <c r="M35" s="11">
        <v>232000</v>
      </c>
      <c r="N35" s="11">
        <v>0</v>
      </c>
      <c r="O35" s="11">
        <v>629900</v>
      </c>
      <c r="P35" s="10">
        <f t="shared" si="0"/>
        <v>208496870</v>
      </c>
    </row>
    <row r="36" spans="1:16" ht="38.25" x14ac:dyDescent="0.2">
      <c r="A36" s="12" t="s">
        <v>92</v>
      </c>
      <c r="B36" s="12" t="s">
        <v>93</v>
      </c>
      <c r="C36" s="13" t="s">
        <v>21</v>
      </c>
      <c r="D36" s="14" t="s">
        <v>94</v>
      </c>
      <c r="E36" s="15">
        <v>1558260</v>
      </c>
      <c r="F36" s="16">
        <v>1558260</v>
      </c>
      <c r="G36" s="16">
        <v>1052100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1558260</v>
      </c>
    </row>
    <row r="37" spans="1:16" x14ac:dyDescent="0.2">
      <c r="A37" s="12" t="s">
        <v>95</v>
      </c>
      <c r="B37" s="12" t="s">
        <v>40</v>
      </c>
      <c r="C37" s="13" t="s">
        <v>96</v>
      </c>
      <c r="D37" s="14" t="s">
        <v>97</v>
      </c>
      <c r="E37" s="15">
        <v>27913900</v>
      </c>
      <c r="F37" s="16">
        <v>27913900</v>
      </c>
      <c r="G37" s="16">
        <v>19889400</v>
      </c>
      <c r="H37" s="16">
        <v>1610500</v>
      </c>
      <c r="I37" s="16">
        <v>0</v>
      </c>
      <c r="J37" s="15">
        <v>2458720</v>
      </c>
      <c r="K37" s="16">
        <v>100000</v>
      </c>
      <c r="L37" s="16">
        <v>2358720</v>
      </c>
      <c r="M37" s="16">
        <v>0</v>
      </c>
      <c r="N37" s="16">
        <v>0</v>
      </c>
      <c r="O37" s="16">
        <v>100000</v>
      </c>
      <c r="P37" s="15">
        <f t="shared" si="0"/>
        <v>30372620</v>
      </c>
    </row>
    <row r="38" spans="1:16" ht="25.5" x14ac:dyDescent="0.2">
      <c r="A38" s="12" t="s">
        <v>98</v>
      </c>
      <c r="B38" s="12" t="s">
        <v>100</v>
      </c>
      <c r="C38" s="13" t="s">
        <v>99</v>
      </c>
      <c r="D38" s="14" t="s">
        <v>101</v>
      </c>
      <c r="E38" s="15">
        <v>36393610</v>
      </c>
      <c r="F38" s="16">
        <v>36393610</v>
      </c>
      <c r="G38" s="16">
        <v>21998870</v>
      </c>
      <c r="H38" s="16">
        <v>7258854</v>
      </c>
      <c r="I38" s="16">
        <v>0</v>
      </c>
      <c r="J38" s="15">
        <v>360000</v>
      </c>
      <c r="K38" s="16">
        <v>360000</v>
      </c>
      <c r="L38" s="16">
        <v>0</v>
      </c>
      <c r="M38" s="16">
        <v>0</v>
      </c>
      <c r="N38" s="16">
        <v>0</v>
      </c>
      <c r="O38" s="16">
        <v>360000</v>
      </c>
      <c r="P38" s="15">
        <f t="shared" si="0"/>
        <v>36753610</v>
      </c>
    </row>
    <row r="39" spans="1:16" ht="25.5" x14ac:dyDescent="0.2">
      <c r="A39" s="12" t="s">
        <v>102</v>
      </c>
      <c r="B39" s="12" t="s">
        <v>103</v>
      </c>
      <c r="C39" s="13" t="s">
        <v>99</v>
      </c>
      <c r="D39" s="14" t="s">
        <v>101</v>
      </c>
      <c r="E39" s="15">
        <v>126194900</v>
      </c>
      <c r="F39" s="16">
        <v>126194900</v>
      </c>
      <c r="G39" s="16">
        <v>103438400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126194900</v>
      </c>
    </row>
    <row r="40" spans="1:16" ht="25.5" x14ac:dyDescent="0.2">
      <c r="A40" s="12" t="s">
        <v>104</v>
      </c>
      <c r="B40" s="12" t="s">
        <v>106</v>
      </c>
      <c r="C40" s="13" t="s">
        <v>105</v>
      </c>
      <c r="D40" s="14" t="s">
        <v>107</v>
      </c>
      <c r="E40" s="15">
        <v>5186230</v>
      </c>
      <c r="F40" s="16">
        <v>5186230</v>
      </c>
      <c r="G40" s="16">
        <v>4413280</v>
      </c>
      <c r="H40" s="16">
        <v>75000</v>
      </c>
      <c r="I40" s="16">
        <v>0</v>
      </c>
      <c r="J40" s="15">
        <v>283000</v>
      </c>
      <c r="K40" s="16">
        <v>0</v>
      </c>
      <c r="L40" s="16">
        <v>283000</v>
      </c>
      <c r="M40" s="16">
        <v>232000</v>
      </c>
      <c r="N40" s="16">
        <v>0</v>
      </c>
      <c r="O40" s="16">
        <v>0</v>
      </c>
      <c r="P40" s="15">
        <f t="shared" si="0"/>
        <v>5469230</v>
      </c>
    </row>
    <row r="41" spans="1:16" ht="25.5" x14ac:dyDescent="0.2">
      <c r="A41" s="12" t="s">
        <v>108</v>
      </c>
      <c r="B41" s="12" t="s">
        <v>110</v>
      </c>
      <c r="C41" s="13" t="s">
        <v>109</v>
      </c>
      <c r="D41" s="14" t="s">
        <v>111</v>
      </c>
      <c r="E41" s="15">
        <v>856990</v>
      </c>
      <c r="F41" s="16">
        <v>856990</v>
      </c>
      <c r="G41" s="16">
        <v>702450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856990</v>
      </c>
    </row>
    <row r="42" spans="1:16" ht="51" x14ac:dyDescent="0.2">
      <c r="A42" s="12" t="s">
        <v>112</v>
      </c>
      <c r="B42" s="12" t="s">
        <v>113</v>
      </c>
      <c r="C42" s="13" t="s">
        <v>109</v>
      </c>
      <c r="D42" s="14" t="s">
        <v>114</v>
      </c>
      <c r="E42" s="15">
        <v>337700</v>
      </c>
      <c r="F42" s="16">
        <v>337700</v>
      </c>
      <c r="G42" s="16">
        <v>276800</v>
      </c>
      <c r="H42" s="16">
        <v>0</v>
      </c>
      <c r="I42" s="16">
        <v>0</v>
      </c>
      <c r="J42" s="15">
        <v>169900</v>
      </c>
      <c r="K42" s="16">
        <v>169900</v>
      </c>
      <c r="L42" s="16">
        <v>0</v>
      </c>
      <c r="M42" s="16">
        <v>0</v>
      </c>
      <c r="N42" s="16">
        <v>0</v>
      </c>
      <c r="O42" s="16">
        <v>169900</v>
      </c>
      <c r="P42" s="15">
        <f t="shared" si="0"/>
        <v>507600</v>
      </c>
    </row>
    <row r="43" spans="1:16" x14ac:dyDescent="0.2">
      <c r="A43" s="12" t="s">
        <v>115</v>
      </c>
      <c r="B43" s="12" t="s">
        <v>117</v>
      </c>
      <c r="C43" s="13" t="s">
        <v>116</v>
      </c>
      <c r="D43" s="14" t="s">
        <v>118</v>
      </c>
      <c r="E43" s="15">
        <v>2271730</v>
      </c>
      <c r="F43" s="16">
        <v>2271730</v>
      </c>
      <c r="G43" s="16">
        <v>1817400</v>
      </c>
      <c r="H43" s="16">
        <v>49800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2271730</v>
      </c>
    </row>
    <row r="44" spans="1:16" x14ac:dyDescent="0.2">
      <c r="A44" s="12" t="s">
        <v>119</v>
      </c>
      <c r="B44" s="12" t="s">
        <v>120</v>
      </c>
      <c r="C44" s="13" t="s">
        <v>116</v>
      </c>
      <c r="D44" s="14" t="s">
        <v>121</v>
      </c>
      <c r="E44" s="15">
        <v>261930</v>
      </c>
      <c r="F44" s="16">
        <v>261930</v>
      </c>
      <c r="G44" s="16">
        <v>206600</v>
      </c>
      <c r="H44" s="16">
        <v>7900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261930</v>
      </c>
    </row>
    <row r="45" spans="1:16" ht="38.25" x14ac:dyDescent="0.2">
      <c r="A45" s="12" t="s">
        <v>122</v>
      </c>
      <c r="B45" s="12" t="s">
        <v>124</v>
      </c>
      <c r="C45" s="13" t="s">
        <v>123</v>
      </c>
      <c r="D45" s="14" t="s">
        <v>125</v>
      </c>
      <c r="E45" s="15">
        <v>3810000</v>
      </c>
      <c r="F45" s="16">
        <v>3810000</v>
      </c>
      <c r="G45" s="16">
        <v>2947100</v>
      </c>
      <c r="H45" s="16">
        <v>205373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3810000</v>
      </c>
    </row>
    <row r="46" spans="1:16" x14ac:dyDescent="0.2">
      <c r="A46" s="12" t="s">
        <v>126</v>
      </c>
      <c r="B46" s="12" t="s">
        <v>128</v>
      </c>
      <c r="C46" s="13" t="s">
        <v>127</v>
      </c>
      <c r="D46" s="14" t="s">
        <v>129</v>
      </c>
      <c r="E46" s="15">
        <v>100000</v>
      </c>
      <c r="F46" s="16">
        <v>100000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100000</v>
      </c>
    </row>
    <row r="47" spans="1:16" ht="38.25" x14ac:dyDescent="0.2">
      <c r="A47" s="12" t="s">
        <v>130</v>
      </c>
      <c r="B47" s="12" t="s">
        <v>132</v>
      </c>
      <c r="C47" s="13" t="s">
        <v>131</v>
      </c>
      <c r="D47" s="14" t="s">
        <v>133</v>
      </c>
      <c r="E47" s="15">
        <v>340000</v>
      </c>
      <c r="F47" s="16">
        <v>340000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340000</v>
      </c>
    </row>
    <row r="48" spans="1:16" x14ac:dyDescent="0.2">
      <c r="A48" s="6" t="s">
        <v>134</v>
      </c>
      <c r="B48" s="7"/>
      <c r="C48" s="8"/>
      <c r="D48" s="9" t="s">
        <v>135</v>
      </c>
      <c r="E48" s="10">
        <v>10376105</v>
      </c>
      <c r="F48" s="11">
        <v>8488600</v>
      </c>
      <c r="G48" s="11">
        <v>700000</v>
      </c>
      <c r="H48" s="11">
        <v>0</v>
      </c>
      <c r="I48" s="11">
        <v>0</v>
      </c>
      <c r="J48" s="10">
        <v>183280</v>
      </c>
      <c r="K48" s="11">
        <v>183280</v>
      </c>
      <c r="L48" s="11">
        <v>0</v>
      </c>
      <c r="M48" s="11">
        <v>0</v>
      </c>
      <c r="N48" s="11">
        <v>0</v>
      </c>
      <c r="O48" s="11">
        <v>183280</v>
      </c>
      <c r="P48" s="10">
        <f t="shared" si="0"/>
        <v>10559385</v>
      </c>
    </row>
    <row r="49" spans="1:16" x14ac:dyDescent="0.2">
      <c r="A49" s="6" t="s">
        <v>136</v>
      </c>
      <c r="B49" s="7"/>
      <c r="C49" s="8"/>
      <c r="D49" s="9" t="s">
        <v>135</v>
      </c>
      <c r="E49" s="10">
        <v>10376105</v>
      </c>
      <c r="F49" s="11">
        <v>8488600</v>
      </c>
      <c r="G49" s="11">
        <v>700000</v>
      </c>
      <c r="H49" s="11">
        <v>0</v>
      </c>
      <c r="I49" s="11">
        <v>0</v>
      </c>
      <c r="J49" s="10">
        <v>183280</v>
      </c>
      <c r="K49" s="11">
        <v>183280</v>
      </c>
      <c r="L49" s="11">
        <v>0</v>
      </c>
      <c r="M49" s="11">
        <v>0</v>
      </c>
      <c r="N49" s="11">
        <v>0</v>
      </c>
      <c r="O49" s="11">
        <v>183280</v>
      </c>
      <c r="P49" s="10">
        <f t="shared" si="0"/>
        <v>10559385</v>
      </c>
    </row>
    <row r="50" spans="1:16" ht="38.25" x14ac:dyDescent="0.2">
      <c r="A50" s="12" t="s">
        <v>137</v>
      </c>
      <c r="B50" s="12" t="s">
        <v>93</v>
      </c>
      <c r="C50" s="13" t="s">
        <v>21</v>
      </c>
      <c r="D50" s="14" t="s">
        <v>94</v>
      </c>
      <c r="E50" s="15">
        <v>864000</v>
      </c>
      <c r="F50" s="16">
        <v>864000</v>
      </c>
      <c r="G50" s="16">
        <v>700000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864000</v>
      </c>
    </row>
    <row r="51" spans="1:16" x14ac:dyDescent="0.2">
      <c r="A51" s="12" t="s">
        <v>138</v>
      </c>
      <c r="B51" s="12" t="s">
        <v>139</v>
      </c>
      <c r="C51" s="13" t="s">
        <v>25</v>
      </c>
      <c r="D51" s="14" t="s">
        <v>140</v>
      </c>
      <c r="E51" s="15">
        <v>1887505</v>
      </c>
      <c r="F51" s="16">
        <v>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1887505</v>
      </c>
    </row>
    <row r="52" spans="1:16" x14ac:dyDescent="0.2">
      <c r="A52" s="12" t="s">
        <v>141</v>
      </c>
      <c r="B52" s="12" t="s">
        <v>142</v>
      </c>
      <c r="C52" s="13" t="s">
        <v>26</v>
      </c>
      <c r="D52" s="14" t="s">
        <v>143</v>
      </c>
      <c r="E52" s="15">
        <v>7424600</v>
      </c>
      <c r="F52" s="16">
        <v>7424600</v>
      </c>
      <c r="G52" s="16">
        <v>0</v>
      </c>
      <c r="H52" s="16">
        <v>0</v>
      </c>
      <c r="I52" s="16">
        <v>0</v>
      </c>
      <c r="J52" s="15">
        <v>133280</v>
      </c>
      <c r="K52" s="16">
        <v>133280</v>
      </c>
      <c r="L52" s="16">
        <v>0</v>
      </c>
      <c r="M52" s="16">
        <v>0</v>
      </c>
      <c r="N52" s="16">
        <v>0</v>
      </c>
      <c r="O52" s="16">
        <v>133280</v>
      </c>
      <c r="P52" s="15">
        <f t="shared" si="0"/>
        <v>7557880</v>
      </c>
    </row>
    <row r="53" spans="1:16" ht="38.25" x14ac:dyDescent="0.2">
      <c r="A53" s="12" t="s">
        <v>144</v>
      </c>
      <c r="B53" s="12" t="s">
        <v>145</v>
      </c>
      <c r="C53" s="13" t="s">
        <v>26</v>
      </c>
      <c r="D53" s="14" t="s">
        <v>146</v>
      </c>
      <c r="E53" s="15">
        <v>200000</v>
      </c>
      <c r="F53" s="16">
        <v>200000</v>
      </c>
      <c r="G53" s="16">
        <v>0</v>
      </c>
      <c r="H53" s="16">
        <v>0</v>
      </c>
      <c r="I53" s="16">
        <v>0</v>
      </c>
      <c r="J53" s="15">
        <v>50000</v>
      </c>
      <c r="K53" s="16">
        <v>50000</v>
      </c>
      <c r="L53" s="16">
        <v>0</v>
      </c>
      <c r="M53" s="16">
        <v>0</v>
      </c>
      <c r="N53" s="16">
        <v>0</v>
      </c>
      <c r="O53" s="16">
        <v>50000</v>
      </c>
      <c r="P53" s="15">
        <f t="shared" si="0"/>
        <v>250000</v>
      </c>
    </row>
    <row r="54" spans="1:16" x14ac:dyDescent="0.2">
      <c r="A54" s="17" t="s">
        <v>147</v>
      </c>
      <c r="B54" s="18" t="s">
        <v>147</v>
      </c>
      <c r="C54" s="19" t="s">
        <v>147</v>
      </c>
      <c r="D54" s="20" t="s">
        <v>148</v>
      </c>
      <c r="E54" s="10">
        <v>236195920</v>
      </c>
      <c r="F54" s="10">
        <v>229808415</v>
      </c>
      <c r="G54" s="10">
        <v>168071800</v>
      </c>
      <c r="H54" s="10">
        <v>9703337</v>
      </c>
      <c r="I54" s="10">
        <v>4500000</v>
      </c>
      <c r="J54" s="10">
        <v>5061900</v>
      </c>
      <c r="K54" s="10">
        <v>2378180</v>
      </c>
      <c r="L54" s="10">
        <v>2683720</v>
      </c>
      <c r="M54" s="10">
        <v>232000</v>
      </c>
      <c r="N54" s="10">
        <v>0</v>
      </c>
      <c r="O54" s="10">
        <v>2378180</v>
      </c>
      <c r="P54" s="10">
        <f t="shared" si="0"/>
        <v>241257820</v>
      </c>
    </row>
    <row r="57" spans="1:16" x14ac:dyDescent="0.2">
      <c r="B57" s="3" t="s">
        <v>155</v>
      </c>
      <c r="I57" s="3" t="s">
        <v>156</v>
      </c>
    </row>
    <row r="61" spans="1:16" x14ac:dyDescent="0.2">
      <c r="L61" t="s">
        <v>157</v>
      </c>
      <c r="P61" s="23"/>
    </row>
    <row r="62" spans="1:16" x14ac:dyDescent="0.2">
      <c r="L62" t="s">
        <v>152</v>
      </c>
      <c r="P62" s="23"/>
    </row>
    <row r="63" spans="1:16" x14ac:dyDescent="0.2">
      <c r="L63" t="s">
        <v>153</v>
      </c>
      <c r="P63" s="23"/>
    </row>
    <row r="64" spans="1:16" x14ac:dyDescent="0.2">
      <c r="L64" t="s">
        <v>154</v>
      </c>
      <c r="P64" s="23"/>
    </row>
    <row r="65" spans="1:16" ht="15" x14ac:dyDescent="0.25">
      <c r="A65" s="24"/>
      <c r="B65" s="24"/>
      <c r="C65" s="24"/>
      <c r="D65" s="151" t="s">
        <v>158</v>
      </c>
      <c r="E65" s="151"/>
      <c r="F65" s="151"/>
      <c r="G65" s="151"/>
      <c r="H65" s="151"/>
      <c r="I65" s="151"/>
      <c r="J65" s="25"/>
      <c r="K65" s="25"/>
      <c r="L65" s="25"/>
      <c r="M65" s="25"/>
      <c r="N65" s="25"/>
      <c r="O65" s="25"/>
      <c r="P65" s="26"/>
    </row>
    <row r="66" spans="1:16" ht="15" x14ac:dyDescent="0.25">
      <c r="A66" s="27"/>
      <c r="B66" s="27"/>
      <c r="C66" s="27"/>
      <c r="D66" s="28" t="s">
        <v>159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7"/>
    </row>
    <row r="67" spans="1:16" ht="15" x14ac:dyDescent="0.25">
      <c r="A67" s="27"/>
      <c r="B67" s="29"/>
      <c r="C67" s="29"/>
      <c r="D67" s="30"/>
      <c r="E67" s="30" t="s">
        <v>160</v>
      </c>
      <c r="F67" s="30"/>
      <c r="G67" s="30"/>
      <c r="H67" s="30"/>
      <c r="I67" s="30"/>
      <c r="J67" s="30"/>
      <c r="K67" s="30"/>
      <c r="L67" s="30"/>
      <c r="M67" s="30"/>
      <c r="N67" s="27"/>
      <c r="O67" s="27"/>
      <c r="P67" s="27"/>
    </row>
    <row r="68" spans="1:16" ht="15" x14ac:dyDescent="0.25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</row>
    <row r="69" spans="1:16" ht="15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5.75" x14ac:dyDescent="0.25">
      <c r="A70" s="31"/>
      <c r="B70" s="153" t="s">
        <v>161</v>
      </c>
      <c r="C70" s="153"/>
      <c r="D70" s="32"/>
      <c r="E70" s="32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6" ht="15.75" thickBot="1" x14ac:dyDescent="0.3">
      <c r="A71" s="32"/>
      <c r="B71" s="154" t="s">
        <v>150</v>
      </c>
      <c r="C71" s="154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3" t="s">
        <v>2</v>
      </c>
    </row>
    <row r="72" spans="1:16" ht="15" x14ac:dyDescent="0.2">
      <c r="A72" s="155" t="s">
        <v>162</v>
      </c>
      <c r="B72" s="156" t="s">
        <v>163</v>
      </c>
      <c r="C72" s="157" t="s">
        <v>5</v>
      </c>
      <c r="D72" s="155" t="s">
        <v>164</v>
      </c>
      <c r="E72" s="158" t="s">
        <v>7</v>
      </c>
      <c r="F72" s="158"/>
      <c r="G72" s="158"/>
      <c r="H72" s="158"/>
      <c r="I72" s="158"/>
      <c r="J72" s="158" t="s">
        <v>14</v>
      </c>
      <c r="K72" s="158"/>
      <c r="L72" s="158"/>
      <c r="M72" s="158"/>
      <c r="N72" s="158"/>
      <c r="O72" s="158"/>
      <c r="P72" s="159" t="s">
        <v>165</v>
      </c>
    </row>
    <row r="73" spans="1:16" ht="15" x14ac:dyDescent="0.2">
      <c r="A73" s="155"/>
      <c r="B73" s="156"/>
      <c r="C73" s="157"/>
      <c r="D73" s="155"/>
      <c r="E73" s="148" t="s">
        <v>8</v>
      </c>
      <c r="F73" s="161" t="s">
        <v>9</v>
      </c>
      <c r="G73" s="148" t="s">
        <v>10</v>
      </c>
      <c r="H73" s="148"/>
      <c r="I73" s="162" t="s">
        <v>13</v>
      </c>
      <c r="J73" s="148" t="s">
        <v>8</v>
      </c>
      <c r="K73" s="146" t="s">
        <v>166</v>
      </c>
      <c r="L73" s="147" t="s">
        <v>9</v>
      </c>
      <c r="M73" s="148" t="s">
        <v>10</v>
      </c>
      <c r="N73" s="148"/>
      <c r="O73" s="147" t="s">
        <v>167</v>
      </c>
      <c r="P73" s="160"/>
    </row>
    <row r="74" spans="1:16" x14ac:dyDescent="0.2">
      <c r="A74" s="155"/>
      <c r="B74" s="156"/>
      <c r="C74" s="157"/>
      <c r="D74" s="155"/>
      <c r="E74" s="148"/>
      <c r="F74" s="161"/>
      <c r="G74" s="148" t="s">
        <v>11</v>
      </c>
      <c r="H74" s="148" t="s">
        <v>12</v>
      </c>
      <c r="I74" s="162"/>
      <c r="J74" s="148"/>
      <c r="K74" s="146"/>
      <c r="L74" s="147"/>
      <c r="M74" s="148" t="s">
        <v>11</v>
      </c>
      <c r="N74" s="148" t="s">
        <v>12</v>
      </c>
      <c r="O74" s="147"/>
      <c r="P74" s="160"/>
    </row>
    <row r="75" spans="1:16" ht="30" x14ac:dyDescent="0.2">
      <c r="A75" s="155"/>
      <c r="B75" s="156"/>
      <c r="C75" s="157"/>
      <c r="D75" s="155"/>
      <c r="E75" s="150"/>
      <c r="F75" s="161"/>
      <c r="G75" s="150"/>
      <c r="H75" s="150"/>
      <c r="I75" s="163"/>
      <c r="J75" s="148"/>
      <c r="K75" s="34" t="s">
        <v>168</v>
      </c>
      <c r="L75" s="147"/>
      <c r="M75" s="148"/>
      <c r="N75" s="148"/>
      <c r="O75" s="149"/>
      <c r="P75" s="160"/>
    </row>
    <row r="76" spans="1:16" ht="15" x14ac:dyDescent="0.2">
      <c r="A76" s="34">
        <v>1</v>
      </c>
      <c r="B76" s="34">
        <v>2</v>
      </c>
      <c r="C76" s="34">
        <v>3</v>
      </c>
      <c r="D76" s="34">
        <v>4</v>
      </c>
      <c r="E76" s="34">
        <v>5</v>
      </c>
      <c r="F76" s="34">
        <v>6</v>
      </c>
      <c r="G76" s="34">
        <v>7</v>
      </c>
      <c r="H76" s="34">
        <v>8</v>
      </c>
      <c r="I76" s="34">
        <v>9</v>
      </c>
      <c r="J76" s="34">
        <v>10</v>
      </c>
      <c r="K76" s="34">
        <v>11</v>
      </c>
      <c r="L76" s="34">
        <v>12</v>
      </c>
      <c r="M76" s="34">
        <v>13</v>
      </c>
      <c r="N76" s="34">
        <v>14</v>
      </c>
      <c r="O76" s="34">
        <v>15</v>
      </c>
      <c r="P76" s="35">
        <v>16</v>
      </c>
    </row>
    <row r="77" spans="1:16" ht="15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1"/>
    </row>
    <row r="78" spans="1:16" ht="15.75" x14ac:dyDescent="0.2">
      <c r="A78" s="142" t="s">
        <v>169</v>
      </c>
      <c r="B78" s="142"/>
      <c r="C78" s="142"/>
      <c r="D78" s="142"/>
      <c r="E78" s="36">
        <f>E79</f>
        <v>0</v>
      </c>
      <c r="F78" s="36">
        <f t="shared" ref="F78:O79" si="1">F79</f>
        <v>0</v>
      </c>
      <c r="G78" s="36">
        <f t="shared" si="1"/>
        <v>0</v>
      </c>
      <c r="H78" s="36">
        <f t="shared" si="1"/>
        <v>0</v>
      </c>
      <c r="I78" s="36">
        <f t="shared" si="1"/>
        <v>0</v>
      </c>
      <c r="J78" s="36">
        <f t="shared" si="1"/>
        <v>25000</v>
      </c>
      <c r="K78" s="36">
        <f t="shared" si="1"/>
        <v>25000</v>
      </c>
      <c r="L78" s="36">
        <f t="shared" si="1"/>
        <v>0</v>
      </c>
      <c r="M78" s="36">
        <f t="shared" si="1"/>
        <v>0</v>
      </c>
      <c r="N78" s="36">
        <f t="shared" si="1"/>
        <v>0</v>
      </c>
      <c r="O78" s="36">
        <f t="shared" si="1"/>
        <v>25000</v>
      </c>
      <c r="P78" s="37">
        <f t="shared" ref="P78:P141" si="2">J78+E78</f>
        <v>25000</v>
      </c>
    </row>
    <row r="79" spans="1:16" ht="47.25" x14ac:dyDescent="0.2">
      <c r="A79" s="38" t="s">
        <v>134</v>
      </c>
      <c r="B79" s="39">
        <v>37</v>
      </c>
      <c r="C79" s="38"/>
      <c r="D79" s="40" t="s">
        <v>170</v>
      </c>
      <c r="E79" s="41">
        <f>E80</f>
        <v>0</v>
      </c>
      <c r="F79" s="41">
        <f t="shared" si="1"/>
        <v>0</v>
      </c>
      <c r="G79" s="41">
        <f t="shared" si="1"/>
        <v>0</v>
      </c>
      <c r="H79" s="41">
        <f t="shared" si="1"/>
        <v>0</v>
      </c>
      <c r="I79" s="41">
        <f t="shared" si="1"/>
        <v>0</v>
      </c>
      <c r="J79" s="41">
        <f t="shared" si="1"/>
        <v>25000</v>
      </c>
      <c r="K79" s="41">
        <f t="shared" si="1"/>
        <v>25000</v>
      </c>
      <c r="L79" s="41">
        <f t="shared" si="1"/>
        <v>0</v>
      </c>
      <c r="M79" s="41">
        <f t="shared" si="1"/>
        <v>0</v>
      </c>
      <c r="N79" s="41">
        <f t="shared" si="1"/>
        <v>0</v>
      </c>
      <c r="O79" s="41">
        <f t="shared" si="1"/>
        <v>25000</v>
      </c>
      <c r="P79" s="37">
        <f t="shared" si="2"/>
        <v>25000</v>
      </c>
    </row>
    <row r="80" spans="1:16" ht="47.25" x14ac:dyDescent="0.2">
      <c r="A80" s="38" t="s">
        <v>136</v>
      </c>
      <c r="B80" s="39">
        <v>37</v>
      </c>
      <c r="C80" s="38"/>
      <c r="D80" s="40" t="s">
        <v>171</v>
      </c>
      <c r="E80" s="41">
        <f>E82</f>
        <v>0</v>
      </c>
      <c r="F80" s="41">
        <f t="shared" ref="F80:O80" si="3">F82</f>
        <v>0</v>
      </c>
      <c r="G80" s="41">
        <f t="shared" si="3"/>
        <v>0</v>
      </c>
      <c r="H80" s="41">
        <f t="shared" si="3"/>
        <v>0</v>
      </c>
      <c r="I80" s="41">
        <f t="shared" si="3"/>
        <v>0</v>
      </c>
      <c r="J80" s="41">
        <f t="shared" si="3"/>
        <v>25000</v>
      </c>
      <c r="K80" s="41">
        <f t="shared" si="3"/>
        <v>25000</v>
      </c>
      <c r="L80" s="41">
        <f t="shared" si="3"/>
        <v>0</v>
      </c>
      <c r="M80" s="41">
        <f t="shared" si="3"/>
        <v>0</v>
      </c>
      <c r="N80" s="41">
        <f t="shared" si="3"/>
        <v>0</v>
      </c>
      <c r="O80" s="41">
        <f t="shared" si="3"/>
        <v>25000</v>
      </c>
      <c r="P80" s="37">
        <f t="shared" si="2"/>
        <v>25000</v>
      </c>
    </row>
    <row r="81" spans="1:16" ht="15.75" x14ac:dyDescent="0.2">
      <c r="A81" s="38" t="s">
        <v>172</v>
      </c>
      <c r="B81" s="38"/>
      <c r="C81" s="38"/>
      <c r="D81" s="40"/>
      <c r="E81" s="41">
        <f t="shared" ref="E81:E84" si="4">E82</f>
        <v>0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37">
        <f t="shared" si="2"/>
        <v>0</v>
      </c>
    </row>
    <row r="82" spans="1:16" ht="38.25" x14ac:dyDescent="0.2">
      <c r="A82" s="42" t="s">
        <v>144</v>
      </c>
      <c r="B82" s="12" t="s">
        <v>145</v>
      </c>
      <c r="C82" s="13" t="s">
        <v>26</v>
      </c>
      <c r="D82" s="14" t="s">
        <v>146</v>
      </c>
      <c r="E82" s="41">
        <f t="shared" si="4"/>
        <v>0</v>
      </c>
      <c r="F82" s="43"/>
      <c r="G82" s="41"/>
      <c r="H82" s="41"/>
      <c r="I82" s="41"/>
      <c r="J82" s="43">
        <v>25000</v>
      </c>
      <c r="K82" s="43">
        <v>25000</v>
      </c>
      <c r="L82" s="43"/>
      <c r="M82" s="43"/>
      <c r="N82" s="43"/>
      <c r="O82" s="43">
        <v>25000</v>
      </c>
      <c r="P82" s="37">
        <f t="shared" si="2"/>
        <v>25000</v>
      </c>
    </row>
    <row r="83" spans="1:16" ht="63" x14ac:dyDescent="0.2">
      <c r="A83" s="44" t="s">
        <v>173</v>
      </c>
      <c r="B83" s="44" t="s">
        <v>174</v>
      </c>
      <c r="C83" s="44" t="s">
        <v>175</v>
      </c>
      <c r="D83" s="45" t="s">
        <v>176</v>
      </c>
      <c r="E83" s="41">
        <f t="shared" si="4"/>
        <v>0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37">
        <f t="shared" si="2"/>
        <v>0</v>
      </c>
    </row>
    <row r="84" spans="1:16" ht="120" x14ac:dyDescent="0.2">
      <c r="A84" s="46"/>
      <c r="B84" s="46"/>
      <c r="C84" s="46"/>
      <c r="D84" s="47" t="s">
        <v>177</v>
      </c>
      <c r="E84" s="41">
        <f t="shared" si="4"/>
        <v>0</v>
      </c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37">
        <f t="shared" si="2"/>
        <v>0</v>
      </c>
    </row>
    <row r="85" spans="1:16" ht="63" x14ac:dyDescent="0.2">
      <c r="A85" s="48" t="s">
        <v>178</v>
      </c>
      <c r="B85" s="49">
        <v>6020</v>
      </c>
      <c r="C85" s="50" t="s">
        <v>48</v>
      </c>
      <c r="D85" s="51" t="s">
        <v>179</v>
      </c>
      <c r="E85" s="43">
        <f>F85</f>
        <v>0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37">
        <f t="shared" si="2"/>
        <v>0</v>
      </c>
    </row>
    <row r="86" spans="1:16" ht="75" x14ac:dyDescent="0.2">
      <c r="A86" s="52"/>
      <c r="B86" s="52"/>
      <c r="C86" s="52"/>
      <c r="D86" s="53" t="s">
        <v>180</v>
      </c>
      <c r="E86" s="54"/>
      <c r="F86" s="54"/>
      <c r="G86" s="55"/>
      <c r="H86" s="55"/>
      <c r="I86" s="55"/>
      <c r="J86" s="54"/>
      <c r="K86" s="54"/>
      <c r="L86" s="54"/>
      <c r="M86" s="54"/>
      <c r="N86" s="54"/>
      <c r="O86" s="54"/>
      <c r="P86" s="37">
        <f t="shared" si="2"/>
        <v>0</v>
      </c>
    </row>
    <row r="87" spans="1:16" ht="15.75" x14ac:dyDescent="0.2">
      <c r="A87" s="52"/>
      <c r="B87" s="52"/>
      <c r="C87" s="52"/>
      <c r="D87" s="53"/>
      <c r="E87" s="54"/>
      <c r="F87" s="54"/>
      <c r="G87" s="55"/>
      <c r="H87" s="55"/>
      <c r="I87" s="55"/>
      <c r="J87" s="54"/>
      <c r="K87" s="54"/>
      <c r="L87" s="54"/>
      <c r="M87" s="54"/>
      <c r="N87" s="54"/>
      <c r="O87" s="54"/>
      <c r="P87" s="37">
        <f t="shared" si="2"/>
        <v>0</v>
      </c>
    </row>
    <row r="88" spans="1:16" ht="89.25" x14ac:dyDescent="0.2">
      <c r="A88" s="52"/>
      <c r="B88" s="52"/>
      <c r="C88" s="52"/>
      <c r="D88" s="56" t="s">
        <v>181</v>
      </c>
      <c r="E88" s="54"/>
      <c r="F88" s="54"/>
      <c r="G88" s="55"/>
      <c r="H88" s="55"/>
      <c r="I88" s="55"/>
      <c r="J88" s="54"/>
      <c r="K88" s="54"/>
      <c r="L88" s="54"/>
      <c r="M88" s="54"/>
      <c r="N88" s="54"/>
      <c r="O88" s="54"/>
      <c r="P88" s="37">
        <f t="shared" si="2"/>
        <v>0</v>
      </c>
    </row>
    <row r="89" spans="1:16" ht="51" x14ac:dyDescent="0.2">
      <c r="A89" s="52"/>
      <c r="B89" s="52"/>
      <c r="C89" s="52"/>
      <c r="D89" s="56" t="s">
        <v>182</v>
      </c>
      <c r="E89" s="54"/>
      <c r="F89" s="54"/>
      <c r="G89" s="55"/>
      <c r="H89" s="55"/>
      <c r="I89" s="55"/>
      <c r="J89" s="54"/>
      <c r="K89" s="54"/>
      <c r="L89" s="54"/>
      <c r="M89" s="54"/>
      <c r="N89" s="54"/>
      <c r="O89" s="54"/>
      <c r="P89" s="37">
        <f t="shared" si="2"/>
        <v>0</v>
      </c>
    </row>
    <row r="90" spans="1:16" ht="15.75" x14ac:dyDescent="0.2">
      <c r="A90" s="52" t="s">
        <v>183</v>
      </c>
      <c r="B90" s="52" t="s">
        <v>184</v>
      </c>
      <c r="C90" s="57" t="s">
        <v>109</v>
      </c>
      <c r="D90" s="58" t="s">
        <v>185</v>
      </c>
      <c r="E90" s="54"/>
      <c r="F90" s="54"/>
      <c r="G90" s="55"/>
      <c r="H90" s="55"/>
      <c r="I90" s="55"/>
      <c r="J90" s="54"/>
      <c r="K90" s="54"/>
      <c r="L90" s="54"/>
      <c r="M90" s="54"/>
      <c r="N90" s="54"/>
      <c r="O90" s="54"/>
      <c r="P90" s="37">
        <f t="shared" si="2"/>
        <v>0</v>
      </c>
    </row>
    <row r="91" spans="1:16" ht="31.5" x14ac:dyDescent="0.2">
      <c r="A91" s="52" t="s">
        <v>186</v>
      </c>
      <c r="B91" s="52" t="s">
        <v>187</v>
      </c>
      <c r="C91" s="57" t="s">
        <v>109</v>
      </c>
      <c r="D91" s="58" t="s">
        <v>188</v>
      </c>
      <c r="E91" s="54"/>
      <c r="F91" s="54"/>
      <c r="G91" s="55"/>
      <c r="H91" s="55"/>
      <c r="I91" s="55"/>
      <c r="J91" s="54"/>
      <c r="K91" s="54"/>
      <c r="L91" s="54"/>
      <c r="M91" s="54"/>
      <c r="N91" s="54"/>
      <c r="O91" s="54"/>
      <c r="P91" s="37">
        <f t="shared" si="2"/>
        <v>0</v>
      </c>
    </row>
    <row r="92" spans="1:16" ht="75" x14ac:dyDescent="0.2">
      <c r="A92" s="52"/>
      <c r="B92" s="52"/>
      <c r="C92" s="57"/>
      <c r="D92" s="53" t="s">
        <v>180</v>
      </c>
      <c r="E92" s="54"/>
      <c r="F92" s="54"/>
      <c r="G92" s="55"/>
      <c r="H92" s="55"/>
      <c r="I92" s="55"/>
      <c r="J92" s="54"/>
      <c r="K92" s="54"/>
      <c r="L92" s="54"/>
      <c r="M92" s="54"/>
      <c r="N92" s="54"/>
      <c r="O92" s="54"/>
      <c r="P92" s="37">
        <f t="shared" si="2"/>
        <v>0</v>
      </c>
    </row>
    <row r="93" spans="1:16" ht="45" x14ac:dyDescent="0.2">
      <c r="A93" s="52" t="s">
        <v>189</v>
      </c>
      <c r="B93" s="52" t="s">
        <v>190</v>
      </c>
      <c r="C93" s="57" t="s">
        <v>131</v>
      </c>
      <c r="D93" s="53" t="s">
        <v>191</v>
      </c>
      <c r="E93" s="54"/>
      <c r="F93" s="54"/>
      <c r="G93" s="55"/>
      <c r="H93" s="55"/>
      <c r="I93" s="55"/>
      <c r="J93" s="54"/>
      <c r="K93" s="54"/>
      <c r="L93" s="54"/>
      <c r="M93" s="54"/>
      <c r="N93" s="54"/>
      <c r="O93" s="54"/>
      <c r="P93" s="37">
        <f t="shared" si="2"/>
        <v>0</v>
      </c>
    </row>
    <row r="94" spans="1:16" ht="60" x14ac:dyDescent="0.2">
      <c r="A94" s="52" t="s">
        <v>192</v>
      </c>
      <c r="B94" s="52" t="s">
        <v>193</v>
      </c>
      <c r="C94" s="57" t="s">
        <v>70</v>
      </c>
      <c r="D94" s="53" t="s">
        <v>194</v>
      </c>
      <c r="E94" s="59"/>
      <c r="F94" s="59"/>
      <c r="G94" s="60"/>
      <c r="H94" s="60"/>
      <c r="I94" s="60"/>
      <c r="J94" s="59"/>
      <c r="K94" s="59"/>
      <c r="L94" s="59"/>
      <c r="M94" s="59"/>
      <c r="N94" s="59"/>
      <c r="O94" s="59"/>
      <c r="P94" s="37">
        <f t="shared" si="2"/>
        <v>0</v>
      </c>
    </row>
    <row r="95" spans="1:16" ht="60" x14ac:dyDescent="0.2">
      <c r="A95" s="52"/>
      <c r="B95" s="52"/>
      <c r="C95" s="57"/>
      <c r="D95" s="61" t="s">
        <v>195</v>
      </c>
      <c r="E95" s="54"/>
      <c r="F95" s="54"/>
      <c r="G95" s="55"/>
      <c r="H95" s="55"/>
      <c r="I95" s="55"/>
      <c r="J95" s="54"/>
      <c r="K95" s="54"/>
      <c r="L95" s="54"/>
      <c r="M95" s="54"/>
      <c r="N95" s="54"/>
      <c r="O95" s="54"/>
      <c r="P95" s="37">
        <f t="shared" si="2"/>
        <v>0</v>
      </c>
    </row>
    <row r="96" spans="1:16" ht="15.75" x14ac:dyDescent="0.2">
      <c r="A96" s="52"/>
      <c r="B96" s="52"/>
      <c r="C96" s="52"/>
      <c r="D96" s="62"/>
      <c r="E96" s="54"/>
      <c r="F96" s="54"/>
      <c r="G96" s="55"/>
      <c r="H96" s="55"/>
      <c r="I96" s="55"/>
      <c r="J96" s="55"/>
      <c r="K96" s="55"/>
      <c r="L96" s="55"/>
      <c r="M96" s="55"/>
      <c r="N96" s="55"/>
      <c r="O96" s="55"/>
      <c r="P96" s="37">
        <f t="shared" si="2"/>
        <v>0</v>
      </c>
    </row>
    <row r="97" spans="1:16" ht="15.75" x14ac:dyDescent="0.2">
      <c r="A97" s="63"/>
      <c r="B97" s="63"/>
      <c r="C97" s="63"/>
      <c r="D97" s="64"/>
      <c r="E97" s="65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37">
        <f t="shared" si="2"/>
        <v>0</v>
      </c>
    </row>
    <row r="98" spans="1:16" ht="15.75" x14ac:dyDescent="0.2">
      <c r="A98" s="63"/>
      <c r="B98" s="63"/>
      <c r="C98" s="63"/>
      <c r="D98" s="58"/>
      <c r="E98" s="65"/>
      <c r="F98" s="65"/>
      <c r="G98" s="66"/>
      <c r="H98" s="66"/>
      <c r="I98" s="66"/>
      <c r="J98" s="66"/>
      <c r="K98" s="66"/>
      <c r="L98" s="66"/>
      <c r="M98" s="66"/>
      <c r="N98" s="66"/>
      <c r="O98" s="66"/>
      <c r="P98" s="37">
        <f t="shared" si="2"/>
        <v>0</v>
      </c>
    </row>
    <row r="99" spans="1:16" ht="15.75" x14ac:dyDescent="0.2">
      <c r="A99" s="63"/>
      <c r="B99" s="63"/>
      <c r="C99" s="63"/>
      <c r="D99" s="67"/>
      <c r="E99" s="65"/>
      <c r="F99" s="65"/>
      <c r="G99" s="66"/>
      <c r="H99" s="66"/>
      <c r="I99" s="66"/>
      <c r="J99" s="66"/>
      <c r="K99" s="66"/>
      <c r="L99" s="66"/>
      <c r="M99" s="66"/>
      <c r="N99" s="66"/>
      <c r="O99" s="66"/>
      <c r="P99" s="37">
        <f t="shared" si="2"/>
        <v>0</v>
      </c>
    </row>
    <row r="100" spans="1:16" ht="15.75" x14ac:dyDescent="0.2">
      <c r="A100" s="63"/>
      <c r="B100" s="63"/>
      <c r="C100" s="63"/>
      <c r="D100" s="64"/>
      <c r="E100" s="65"/>
      <c r="F100" s="65"/>
      <c r="G100" s="66"/>
      <c r="H100" s="66"/>
      <c r="I100" s="66"/>
      <c r="J100" s="65"/>
      <c r="K100" s="65"/>
      <c r="L100" s="65"/>
      <c r="M100" s="65"/>
      <c r="N100" s="65"/>
      <c r="O100" s="65"/>
      <c r="P100" s="37">
        <f t="shared" si="2"/>
        <v>0</v>
      </c>
    </row>
    <row r="101" spans="1:16" ht="15.75" x14ac:dyDescent="0.2">
      <c r="A101" s="63"/>
      <c r="B101" s="63"/>
      <c r="C101" s="63"/>
      <c r="D101" s="68"/>
      <c r="E101" s="65"/>
      <c r="F101" s="65"/>
      <c r="G101" s="66"/>
      <c r="H101" s="66"/>
      <c r="I101" s="66"/>
      <c r="J101" s="65"/>
      <c r="K101" s="65"/>
      <c r="L101" s="65"/>
      <c r="M101" s="65"/>
      <c r="N101" s="65"/>
      <c r="O101" s="65"/>
      <c r="P101" s="37">
        <f t="shared" si="2"/>
        <v>0</v>
      </c>
    </row>
    <row r="102" spans="1:16" ht="15.75" x14ac:dyDescent="0.2">
      <c r="A102" s="143"/>
      <c r="B102" s="143"/>
      <c r="C102" s="143"/>
      <c r="D102" s="144"/>
      <c r="E102" s="69">
        <f t="shared" ref="E102:O102" si="5">E103+E111+E119+E135+E144+E125</f>
        <v>0</v>
      </c>
      <c r="F102" s="69">
        <f t="shared" si="5"/>
        <v>0</v>
      </c>
      <c r="G102" s="69">
        <f t="shared" si="5"/>
        <v>0</v>
      </c>
      <c r="H102" s="69">
        <f t="shared" si="5"/>
        <v>0</v>
      </c>
      <c r="I102" s="69">
        <f t="shared" si="5"/>
        <v>0</v>
      </c>
      <c r="J102" s="69">
        <f t="shared" si="5"/>
        <v>0</v>
      </c>
      <c r="K102" s="69">
        <f t="shared" si="5"/>
        <v>0</v>
      </c>
      <c r="L102" s="69">
        <f t="shared" si="5"/>
        <v>0</v>
      </c>
      <c r="M102" s="69">
        <f t="shared" si="5"/>
        <v>0</v>
      </c>
      <c r="N102" s="69">
        <f t="shared" si="5"/>
        <v>0</v>
      </c>
      <c r="O102" s="69">
        <f t="shared" si="5"/>
        <v>0</v>
      </c>
      <c r="P102" s="37">
        <f t="shared" si="2"/>
        <v>0</v>
      </c>
    </row>
    <row r="103" spans="1:16" ht="30" x14ac:dyDescent="0.2">
      <c r="A103" s="70" t="s">
        <v>17</v>
      </c>
      <c r="B103" s="70" t="s">
        <v>196</v>
      </c>
      <c r="C103" s="70"/>
      <c r="D103" s="71" t="s">
        <v>197</v>
      </c>
      <c r="E103" s="72">
        <f t="shared" ref="E103:K103" si="6">E104</f>
        <v>0</v>
      </c>
      <c r="F103" s="72">
        <f t="shared" si="6"/>
        <v>0</v>
      </c>
      <c r="G103" s="72">
        <f t="shared" si="6"/>
        <v>0</v>
      </c>
      <c r="H103" s="72">
        <f t="shared" si="6"/>
        <v>0</v>
      </c>
      <c r="I103" s="72">
        <f t="shared" si="6"/>
        <v>0</v>
      </c>
      <c r="J103" s="72">
        <f t="shared" si="6"/>
        <v>0</v>
      </c>
      <c r="K103" s="72">
        <f t="shared" si="6"/>
        <v>0</v>
      </c>
      <c r="L103" s="72"/>
      <c r="M103" s="72">
        <f>M104</f>
        <v>0</v>
      </c>
      <c r="N103" s="72">
        <f>N104</f>
        <v>0</v>
      </c>
      <c r="O103" s="72">
        <f>O104</f>
        <v>0</v>
      </c>
      <c r="P103" s="37">
        <f t="shared" si="2"/>
        <v>0</v>
      </c>
    </row>
    <row r="104" spans="1:16" ht="30" x14ac:dyDescent="0.2">
      <c r="A104" s="70" t="s">
        <v>19</v>
      </c>
      <c r="B104" s="70" t="s">
        <v>196</v>
      </c>
      <c r="C104" s="70"/>
      <c r="D104" s="71" t="s">
        <v>198</v>
      </c>
      <c r="E104" s="72">
        <f t="shared" ref="E104:K104" si="7">E105+E107</f>
        <v>0</v>
      </c>
      <c r="F104" s="72">
        <f t="shared" si="7"/>
        <v>0</v>
      </c>
      <c r="G104" s="72">
        <f t="shared" si="7"/>
        <v>0</v>
      </c>
      <c r="H104" s="72">
        <f t="shared" si="7"/>
        <v>0</v>
      </c>
      <c r="I104" s="72">
        <f t="shared" si="7"/>
        <v>0</v>
      </c>
      <c r="J104" s="72">
        <f t="shared" si="7"/>
        <v>0</v>
      </c>
      <c r="K104" s="72">
        <f t="shared" si="7"/>
        <v>0</v>
      </c>
      <c r="L104" s="72"/>
      <c r="M104" s="72">
        <f>M105+M107</f>
        <v>0</v>
      </c>
      <c r="N104" s="72">
        <f>N105+N107</f>
        <v>0</v>
      </c>
      <c r="O104" s="72">
        <f>O105+O107</f>
        <v>0</v>
      </c>
      <c r="P104" s="37">
        <f t="shared" si="2"/>
        <v>0</v>
      </c>
    </row>
    <row r="105" spans="1:16" ht="90" x14ac:dyDescent="0.2">
      <c r="A105" s="52" t="s">
        <v>199</v>
      </c>
      <c r="B105" s="73" t="s">
        <v>200</v>
      </c>
      <c r="C105" s="52" t="s">
        <v>21</v>
      </c>
      <c r="D105" s="74" t="s">
        <v>201</v>
      </c>
      <c r="E105" s="75"/>
      <c r="F105" s="75"/>
      <c r="G105" s="75"/>
      <c r="H105" s="75"/>
      <c r="I105" s="75"/>
      <c r="J105" s="75">
        <v>0</v>
      </c>
      <c r="K105" s="75">
        <v>0</v>
      </c>
      <c r="L105" s="75"/>
      <c r="M105" s="75">
        <v>0</v>
      </c>
      <c r="N105" s="75">
        <v>0</v>
      </c>
      <c r="O105" s="75">
        <v>0</v>
      </c>
      <c r="P105" s="37">
        <f t="shared" si="2"/>
        <v>0</v>
      </c>
    </row>
    <row r="106" spans="1:16" ht="15.75" x14ac:dyDescent="0.2">
      <c r="A106" s="70"/>
      <c r="B106" s="70"/>
      <c r="C106" s="70"/>
      <c r="D106" s="71" t="s">
        <v>202</v>
      </c>
      <c r="E106" s="72"/>
      <c r="F106" s="72"/>
      <c r="G106" s="72"/>
      <c r="H106" s="72"/>
      <c r="I106" s="72"/>
      <c r="J106" s="72" t="e">
        <f>SUMIF(#REF!,"&gt; ",J107:J107)</f>
        <v>#REF!</v>
      </c>
      <c r="K106" s="72" t="e">
        <f>SUMIF(#REF!,"&gt; ",K107:K107)</f>
        <v>#REF!</v>
      </c>
      <c r="L106" s="72"/>
      <c r="M106" s="72" t="e">
        <f>SUMIF(#REF!,"&gt; ",M107:M107)</f>
        <v>#REF!</v>
      </c>
      <c r="N106" s="72" t="e">
        <f>SUMIF(#REF!,"&gt; ",N107:N107)</f>
        <v>#REF!</v>
      </c>
      <c r="O106" s="72" t="e">
        <f>SUMIF(#REF!,"&gt; ",O107:O107)</f>
        <v>#REF!</v>
      </c>
      <c r="P106" s="37" t="e">
        <f t="shared" si="2"/>
        <v>#REF!</v>
      </c>
    </row>
    <row r="107" spans="1:16" ht="30" x14ac:dyDescent="0.2">
      <c r="A107" s="76" t="s">
        <v>24</v>
      </c>
      <c r="B107" s="52" t="s">
        <v>26</v>
      </c>
      <c r="C107" s="52" t="s">
        <v>203</v>
      </c>
      <c r="D107" s="77" t="s">
        <v>27</v>
      </c>
      <c r="E107" s="75"/>
      <c r="F107" s="75"/>
      <c r="G107" s="75"/>
      <c r="H107" s="75"/>
      <c r="I107" s="75">
        <f>I108+I109+I110</f>
        <v>0</v>
      </c>
      <c r="J107" s="75"/>
      <c r="K107" s="75">
        <f>K108+K109+K110</f>
        <v>0</v>
      </c>
      <c r="L107" s="75"/>
      <c r="M107" s="75">
        <f>M108+M109+M110</f>
        <v>0</v>
      </c>
      <c r="N107" s="75">
        <f>N108+N109+N110</f>
        <v>0</v>
      </c>
      <c r="O107" s="75"/>
      <c r="P107" s="37">
        <f t="shared" si="2"/>
        <v>0</v>
      </c>
    </row>
    <row r="108" spans="1:16" ht="15.75" x14ac:dyDescent="0.2">
      <c r="A108" s="78"/>
      <c r="B108" s="52"/>
      <c r="C108" s="52"/>
      <c r="D108" s="61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37">
        <f t="shared" si="2"/>
        <v>0</v>
      </c>
    </row>
    <row r="109" spans="1:16" ht="15.75" x14ac:dyDescent="0.2">
      <c r="A109" s="78"/>
      <c r="B109" s="52"/>
      <c r="C109" s="52"/>
      <c r="D109" s="61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37">
        <f t="shared" si="2"/>
        <v>0</v>
      </c>
    </row>
    <row r="110" spans="1:16" ht="15.75" x14ac:dyDescent="0.2">
      <c r="A110" s="76"/>
      <c r="B110" s="52"/>
      <c r="C110" s="52"/>
      <c r="D110" s="79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37">
        <f t="shared" si="2"/>
        <v>0</v>
      </c>
    </row>
    <row r="111" spans="1:16" ht="45" x14ac:dyDescent="0.2">
      <c r="A111" s="70" t="s">
        <v>204</v>
      </c>
      <c r="B111" s="70" t="s">
        <v>205</v>
      </c>
      <c r="C111" s="70"/>
      <c r="D111" s="71" t="s">
        <v>206</v>
      </c>
      <c r="E111" s="72">
        <f t="shared" ref="E111:K111" si="8">E112</f>
        <v>0</v>
      </c>
      <c r="F111" s="72">
        <f t="shared" si="8"/>
        <v>0</v>
      </c>
      <c r="G111" s="72">
        <f t="shared" si="8"/>
        <v>0</v>
      </c>
      <c r="H111" s="72">
        <f t="shared" si="8"/>
        <v>0</v>
      </c>
      <c r="I111" s="72">
        <f t="shared" si="8"/>
        <v>0</v>
      </c>
      <c r="J111" s="72">
        <f t="shared" si="8"/>
        <v>0</v>
      </c>
      <c r="K111" s="72">
        <f t="shared" si="8"/>
        <v>0</v>
      </c>
      <c r="L111" s="72"/>
      <c r="M111" s="72">
        <f>M112</f>
        <v>0</v>
      </c>
      <c r="N111" s="72">
        <f>N112</f>
        <v>0</v>
      </c>
      <c r="O111" s="72">
        <f>O112</f>
        <v>0</v>
      </c>
      <c r="P111" s="37">
        <f t="shared" si="2"/>
        <v>0</v>
      </c>
    </row>
    <row r="112" spans="1:16" ht="45" x14ac:dyDescent="0.2">
      <c r="A112" s="70" t="s">
        <v>207</v>
      </c>
      <c r="B112" s="70" t="s">
        <v>205</v>
      </c>
      <c r="C112" s="70"/>
      <c r="D112" s="71" t="s">
        <v>208</v>
      </c>
      <c r="E112" s="72">
        <f t="shared" ref="E112:O112" si="9">E113+E114+E115+E116+E118</f>
        <v>0</v>
      </c>
      <c r="F112" s="72">
        <f t="shared" si="9"/>
        <v>0</v>
      </c>
      <c r="G112" s="72">
        <f t="shared" si="9"/>
        <v>0</v>
      </c>
      <c r="H112" s="72">
        <f t="shared" si="9"/>
        <v>0</v>
      </c>
      <c r="I112" s="72">
        <f t="shared" si="9"/>
        <v>0</v>
      </c>
      <c r="J112" s="72">
        <f t="shared" si="9"/>
        <v>0</v>
      </c>
      <c r="K112" s="72">
        <f t="shared" si="9"/>
        <v>0</v>
      </c>
      <c r="L112" s="72">
        <f t="shared" si="9"/>
        <v>0</v>
      </c>
      <c r="M112" s="72">
        <f t="shared" si="9"/>
        <v>0</v>
      </c>
      <c r="N112" s="72">
        <f t="shared" si="9"/>
        <v>0</v>
      </c>
      <c r="O112" s="72">
        <f t="shared" si="9"/>
        <v>0</v>
      </c>
      <c r="P112" s="37">
        <f t="shared" si="2"/>
        <v>0</v>
      </c>
    </row>
    <row r="113" spans="1:16" ht="31.5" x14ac:dyDescent="0.2">
      <c r="A113" s="52" t="s">
        <v>209</v>
      </c>
      <c r="B113" s="52" t="s">
        <v>26</v>
      </c>
      <c r="C113" s="57" t="s">
        <v>25</v>
      </c>
      <c r="D113" s="80" t="s">
        <v>27</v>
      </c>
      <c r="E113" s="81"/>
      <c r="F113" s="81"/>
      <c r="G113" s="72"/>
      <c r="H113" s="72"/>
      <c r="I113" s="72"/>
      <c r="J113" s="75"/>
      <c r="K113" s="75"/>
      <c r="L113" s="75"/>
      <c r="M113" s="75"/>
      <c r="N113" s="75"/>
      <c r="O113" s="75"/>
      <c r="P113" s="37">
        <f t="shared" si="2"/>
        <v>0</v>
      </c>
    </row>
    <row r="114" spans="1:16" ht="78.75" x14ac:dyDescent="0.2">
      <c r="A114" s="80" t="s">
        <v>210</v>
      </c>
      <c r="B114" s="57">
        <v>3104</v>
      </c>
      <c r="C114" s="57" t="s">
        <v>211</v>
      </c>
      <c r="D114" s="82" t="s">
        <v>212</v>
      </c>
      <c r="E114" s="75"/>
      <c r="F114" s="75"/>
      <c r="G114" s="72"/>
      <c r="H114" s="72"/>
      <c r="I114" s="72"/>
      <c r="J114" s="72"/>
      <c r="K114" s="72"/>
      <c r="L114" s="72"/>
      <c r="M114" s="72"/>
      <c r="N114" s="72"/>
      <c r="O114" s="72"/>
      <c r="P114" s="37">
        <f t="shared" si="2"/>
        <v>0</v>
      </c>
    </row>
    <row r="115" spans="1:16" ht="31.5" x14ac:dyDescent="0.2">
      <c r="A115" s="80" t="s">
        <v>213</v>
      </c>
      <c r="B115" s="57">
        <v>3123</v>
      </c>
      <c r="C115" s="57" t="s">
        <v>214</v>
      </c>
      <c r="D115" s="82" t="s">
        <v>215</v>
      </c>
      <c r="E115" s="75"/>
      <c r="F115" s="75"/>
      <c r="G115" s="72"/>
      <c r="H115" s="72"/>
      <c r="I115" s="72"/>
      <c r="J115" s="72"/>
      <c r="K115" s="72"/>
      <c r="L115" s="72"/>
      <c r="M115" s="72"/>
      <c r="N115" s="72"/>
      <c r="O115" s="72"/>
      <c r="P115" s="37">
        <f t="shared" si="2"/>
        <v>0</v>
      </c>
    </row>
    <row r="116" spans="1:16" ht="30" x14ac:dyDescent="0.2">
      <c r="A116" s="52" t="s">
        <v>216</v>
      </c>
      <c r="B116" s="52" t="s">
        <v>52</v>
      </c>
      <c r="C116" s="73" t="s">
        <v>48</v>
      </c>
      <c r="D116" s="53" t="s">
        <v>217</v>
      </c>
      <c r="E116" s="75"/>
      <c r="F116" s="75"/>
      <c r="G116" s="72"/>
      <c r="H116" s="72"/>
      <c r="I116" s="72"/>
      <c r="J116" s="75"/>
      <c r="K116" s="75"/>
      <c r="L116" s="75"/>
      <c r="M116" s="75"/>
      <c r="N116" s="75"/>
      <c r="O116" s="75"/>
      <c r="P116" s="37">
        <f t="shared" si="2"/>
        <v>0</v>
      </c>
    </row>
    <row r="117" spans="1:16" ht="30" x14ac:dyDescent="0.2">
      <c r="A117" s="52" t="s">
        <v>218</v>
      </c>
      <c r="B117" s="52" t="s">
        <v>82</v>
      </c>
      <c r="C117" s="52" t="s">
        <v>81</v>
      </c>
      <c r="D117" s="77" t="s">
        <v>219</v>
      </c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37">
        <f t="shared" si="2"/>
        <v>0</v>
      </c>
    </row>
    <row r="118" spans="1:16" ht="30" x14ac:dyDescent="0.2">
      <c r="A118" s="52" t="s">
        <v>220</v>
      </c>
      <c r="B118" s="52" t="s">
        <v>221</v>
      </c>
      <c r="C118" s="52" t="s">
        <v>222</v>
      </c>
      <c r="D118" s="77" t="s">
        <v>223</v>
      </c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37">
        <f t="shared" si="2"/>
        <v>0</v>
      </c>
    </row>
    <row r="119" spans="1:16" ht="45" x14ac:dyDescent="0.2">
      <c r="A119" s="70" t="s">
        <v>88</v>
      </c>
      <c r="B119" s="70" t="s">
        <v>224</v>
      </c>
      <c r="C119" s="70"/>
      <c r="D119" s="71" t="s">
        <v>225</v>
      </c>
      <c r="E119" s="72">
        <f t="shared" ref="E119:O119" si="10">E120</f>
        <v>0</v>
      </c>
      <c r="F119" s="72">
        <f t="shared" si="10"/>
        <v>0</v>
      </c>
      <c r="G119" s="72">
        <f t="shared" si="10"/>
        <v>0</v>
      </c>
      <c r="H119" s="72">
        <f t="shared" si="10"/>
        <v>0</v>
      </c>
      <c r="I119" s="72">
        <f t="shared" si="10"/>
        <v>0</v>
      </c>
      <c r="J119" s="72">
        <f t="shared" si="10"/>
        <v>0</v>
      </c>
      <c r="K119" s="72">
        <f t="shared" si="10"/>
        <v>0</v>
      </c>
      <c r="L119" s="72">
        <f t="shared" si="10"/>
        <v>0</v>
      </c>
      <c r="M119" s="72">
        <f t="shared" si="10"/>
        <v>0</v>
      </c>
      <c r="N119" s="72">
        <f t="shared" si="10"/>
        <v>0</v>
      </c>
      <c r="O119" s="72">
        <f t="shared" si="10"/>
        <v>0</v>
      </c>
      <c r="P119" s="37">
        <f t="shared" si="2"/>
        <v>0</v>
      </c>
    </row>
    <row r="120" spans="1:16" ht="45" x14ac:dyDescent="0.2">
      <c r="A120" s="83" t="s">
        <v>90</v>
      </c>
      <c r="B120" s="83" t="s">
        <v>224</v>
      </c>
      <c r="C120" s="84"/>
      <c r="D120" s="71" t="s">
        <v>226</v>
      </c>
      <c r="E120" s="85">
        <f t="shared" ref="E120:O120" si="11">E122+E124</f>
        <v>0</v>
      </c>
      <c r="F120" s="85">
        <f t="shared" si="11"/>
        <v>0</v>
      </c>
      <c r="G120" s="85">
        <f t="shared" si="11"/>
        <v>0</v>
      </c>
      <c r="H120" s="85">
        <f t="shared" si="11"/>
        <v>0</v>
      </c>
      <c r="I120" s="85">
        <f t="shared" si="11"/>
        <v>0</v>
      </c>
      <c r="J120" s="85">
        <f t="shared" si="11"/>
        <v>0</v>
      </c>
      <c r="K120" s="85">
        <f t="shared" si="11"/>
        <v>0</v>
      </c>
      <c r="L120" s="85">
        <f t="shared" si="11"/>
        <v>0</v>
      </c>
      <c r="M120" s="85">
        <f t="shared" si="11"/>
        <v>0</v>
      </c>
      <c r="N120" s="85">
        <f t="shared" si="11"/>
        <v>0</v>
      </c>
      <c r="O120" s="85">
        <f t="shared" si="11"/>
        <v>0</v>
      </c>
      <c r="P120" s="37">
        <f t="shared" si="2"/>
        <v>0</v>
      </c>
    </row>
    <row r="121" spans="1:16" ht="15.75" x14ac:dyDescent="0.2">
      <c r="A121" s="83"/>
      <c r="B121" s="83"/>
      <c r="C121" s="84"/>
      <c r="D121" s="71" t="s">
        <v>227</v>
      </c>
      <c r="E121" s="85">
        <f t="shared" ref="E121:O121" si="12">E123</f>
        <v>0</v>
      </c>
      <c r="F121" s="85">
        <f t="shared" si="12"/>
        <v>0</v>
      </c>
      <c r="G121" s="85">
        <f t="shared" si="12"/>
        <v>0</v>
      </c>
      <c r="H121" s="85">
        <f t="shared" si="12"/>
        <v>0</v>
      </c>
      <c r="I121" s="85">
        <f t="shared" si="12"/>
        <v>0</v>
      </c>
      <c r="J121" s="85">
        <f t="shared" si="12"/>
        <v>0</v>
      </c>
      <c r="K121" s="85">
        <f t="shared" si="12"/>
        <v>0</v>
      </c>
      <c r="L121" s="85">
        <f t="shared" si="12"/>
        <v>0</v>
      </c>
      <c r="M121" s="85">
        <f t="shared" si="12"/>
        <v>0</v>
      </c>
      <c r="N121" s="85">
        <f t="shared" si="12"/>
        <v>0</v>
      </c>
      <c r="O121" s="85">
        <f t="shared" si="12"/>
        <v>0</v>
      </c>
      <c r="P121" s="37">
        <f t="shared" si="2"/>
        <v>0</v>
      </c>
    </row>
    <row r="122" spans="1:16" ht="90" x14ac:dyDescent="0.2">
      <c r="A122" s="52" t="s">
        <v>228</v>
      </c>
      <c r="B122" s="52" t="s">
        <v>211</v>
      </c>
      <c r="C122" s="52" t="s">
        <v>99</v>
      </c>
      <c r="D122" s="53" t="s">
        <v>229</v>
      </c>
      <c r="E122" s="75"/>
      <c r="F122" s="75"/>
      <c r="G122" s="75"/>
      <c r="H122" s="75"/>
      <c r="I122" s="75"/>
      <c r="J122" s="86"/>
      <c r="K122" s="75"/>
      <c r="L122" s="75"/>
      <c r="M122" s="75"/>
      <c r="N122" s="75"/>
      <c r="O122" s="75"/>
      <c r="P122" s="37">
        <f t="shared" si="2"/>
        <v>0</v>
      </c>
    </row>
    <row r="123" spans="1:16" ht="30" x14ac:dyDescent="0.2">
      <c r="A123" s="52"/>
      <c r="B123" s="52"/>
      <c r="C123" s="52"/>
      <c r="D123" s="74" t="s">
        <v>230</v>
      </c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37">
        <f t="shared" si="2"/>
        <v>0</v>
      </c>
    </row>
    <row r="124" spans="1:16" ht="31.5" x14ac:dyDescent="0.2">
      <c r="A124" s="52" t="s">
        <v>186</v>
      </c>
      <c r="B124" s="52" t="s">
        <v>187</v>
      </c>
      <c r="C124" s="57" t="s">
        <v>109</v>
      </c>
      <c r="D124" s="58" t="s">
        <v>188</v>
      </c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37">
        <f t="shared" si="2"/>
        <v>0</v>
      </c>
    </row>
    <row r="125" spans="1:16" ht="45" x14ac:dyDescent="0.2">
      <c r="A125" s="70" t="s">
        <v>231</v>
      </c>
      <c r="B125" s="70" t="s">
        <v>232</v>
      </c>
      <c r="C125" s="70"/>
      <c r="D125" s="71" t="s">
        <v>233</v>
      </c>
      <c r="E125" s="72">
        <f t="shared" ref="E125:K125" si="13">E126</f>
        <v>0</v>
      </c>
      <c r="F125" s="72">
        <f t="shared" si="13"/>
        <v>0</v>
      </c>
      <c r="G125" s="72">
        <f t="shared" si="13"/>
        <v>0</v>
      </c>
      <c r="H125" s="72">
        <f t="shared" si="13"/>
        <v>0</v>
      </c>
      <c r="I125" s="72">
        <f t="shared" si="13"/>
        <v>0</v>
      </c>
      <c r="J125" s="72">
        <f t="shared" si="13"/>
        <v>0</v>
      </c>
      <c r="K125" s="72">
        <f t="shared" si="13"/>
        <v>0</v>
      </c>
      <c r="L125" s="72"/>
      <c r="M125" s="72">
        <f>M126</f>
        <v>0</v>
      </c>
      <c r="N125" s="72">
        <f>N126</f>
        <v>0</v>
      </c>
      <c r="O125" s="72">
        <f>O126</f>
        <v>0</v>
      </c>
      <c r="P125" s="37">
        <f t="shared" si="2"/>
        <v>0</v>
      </c>
    </row>
    <row r="126" spans="1:16" ht="45" x14ac:dyDescent="0.2">
      <c r="A126" s="70" t="s">
        <v>234</v>
      </c>
      <c r="B126" s="70" t="s">
        <v>232</v>
      </c>
      <c r="C126" s="70"/>
      <c r="D126" s="71" t="s">
        <v>235</v>
      </c>
      <c r="E126" s="72">
        <f t="shared" ref="E126:O126" si="14">E128+E130+E132+E129</f>
        <v>0</v>
      </c>
      <c r="F126" s="72">
        <f t="shared" si="14"/>
        <v>0</v>
      </c>
      <c r="G126" s="72">
        <f t="shared" si="14"/>
        <v>0</v>
      </c>
      <c r="H126" s="72">
        <f t="shared" si="14"/>
        <v>0</v>
      </c>
      <c r="I126" s="72">
        <f t="shared" si="14"/>
        <v>0</v>
      </c>
      <c r="J126" s="72">
        <f t="shared" si="14"/>
        <v>0</v>
      </c>
      <c r="K126" s="72">
        <f t="shared" si="14"/>
        <v>0</v>
      </c>
      <c r="L126" s="72">
        <f t="shared" si="14"/>
        <v>0</v>
      </c>
      <c r="M126" s="72">
        <f t="shared" si="14"/>
        <v>0</v>
      </c>
      <c r="N126" s="72">
        <f t="shared" si="14"/>
        <v>0</v>
      </c>
      <c r="O126" s="72">
        <f t="shared" si="14"/>
        <v>0</v>
      </c>
      <c r="P126" s="37">
        <f t="shared" si="2"/>
        <v>0</v>
      </c>
    </row>
    <row r="127" spans="1:16" ht="30" x14ac:dyDescent="0.2">
      <c r="A127" s="70"/>
      <c r="B127" s="70"/>
      <c r="C127" s="70"/>
      <c r="D127" s="71" t="s">
        <v>236</v>
      </c>
      <c r="E127" s="72">
        <f>E131</f>
        <v>0</v>
      </c>
      <c r="F127" s="72">
        <f>F131</f>
        <v>0</v>
      </c>
      <c r="G127" s="72"/>
      <c r="H127" s="72"/>
      <c r="I127" s="72"/>
      <c r="J127" s="72" t="e">
        <f>SUMIF(#REF!,"&gt; ",J131:J132)</f>
        <v>#REF!</v>
      </c>
      <c r="K127" s="72" t="e">
        <f>SUMIF(#REF!,"&gt; ",K131:K132)</f>
        <v>#REF!</v>
      </c>
      <c r="L127" s="72"/>
      <c r="M127" s="72" t="e">
        <f>SUMIF(#REF!,"&gt; ",M131:M132)</f>
        <v>#REF!</v>
      </c>
      <c r="N127" s="72" t="e">
        <f>SUMIF(#REF!,"&gt; ",N131:N132)</f>
        <v>#REF!</v>
      </c>
      <c r="O127" s="72" t="e">
        <f>SUMIF(#REF!,"&gt; ",O131:O132)</f>
        <v>#REF!</v>
      </c>
      <c r="P127" s="37" t="e">
        <f t="shared" si="2"/>
        <v>#REF!</v>
      </c>
    </row>
    <row r="128" spans="1:16" ht="31.5" x14ac:dyDescent="0.2">
      <c r="A128" s="57" t="s">
        <v>237</v>
      </c>
      <c r="B128" s="87" t="s">
        <v>238</v>
      </c>
      <c r="C128" s="88" t="s">
        <v>239</v>
      </c>
      <c r="D128" s="89" t="s">
        <v>240</v>
      </c>
      <c r="E128" s="75"/>
      <c r="F128" s="75"/>
      <c r="G128" s="72"/>
      <c r="H128" s="72"/>
      <c r="I128" s="72"/>
      <c r="J128" s="72"/>
      <c r="K128" s="72"/>
      <c r="L128" s="72"/>
      <c r="M128" s="72"/>
      <c r="N128" s="72"/>
      <c r="O128" s="72"/>
      <c r="P128" s="37">
        <f t="shared" si="2"/>
        <v>0</v>
      </c>
    </row>
    <row r="129" spans="1:16" ht="47.25" x14ac:dyDescent="0.2">
      <c r="A129" s="57" t="s">
        <v>241</v>
      </c>
      <c r="B129" s="87" t="s">
        <v>242</v>
      </c>
      <c r="C129" s="88" t="s">
        <v>239</v>
      </c>
      <c r="D129" s="89" t="s">
        <v>243</v>
      </c>
      <c r="E129" s="75"/>
      <c r="F129" s="75"/>
      <c r="G129" s="72"/>
      <c r="H129" s="72"/>
      <c r="I129" s="72"/>
      <c r="J129" s="72"/>
      <c r="K129" s="72"/>
      <c r="L129" s="72"/>
      <c r="M129" s="72"/>
      <c r="N129" s="72"/>
      <c r="O129" s="72"/>
      <c r="P129" s="37">
        <f t="shared" si="2"/>
        <v>0</v>
      </c>
    </row>
    <row r="130" spans="1:16" ht="31.5" x14ac:dyDescent="0.2">
      <c r="A130" s="57" t="s">
        <v>244</v>
      </c>
      <c r="B130" s="87" t="s">
        <v>245</v>
      </c>
      <c r="C130" s="88" t="s">
        <v>40</v>
      </c>
      <c r="D130" s="58" t="s">
        <v>246</v>
      </c>
      <c r="E130" s="75"/>
      <c r="F130" s="75"/>
      <c r="G130" s="72"/>
      <c r="H130" s="75"/>
      <c r="I130" s="72"/>
      <c r="J130" s="72"/>
      <c r="K130" s="72"/>
      <c r="L130" s="72"/>
      <c r="M130" s="72"/>
      <c r="N130" s="72"/>
      <c r="O130" s="72"/>
      <c r="P130" s="37">
        <f t="shared" si="2"/>
        <v>0</v>
      </c>
    </row>
    <row r="131" spans="1:16" ht="25.5" x14ac:dyDescent="0.2">
      <c r="A131" s="70" t="s">
        <v>247</v>
      </c>
      <c r="B131" s="70" t="s">
        <v>248</v>
      </c>
      <c r="C131" s="52" t="s">
        <v>44</v>
      </c>
      <c r="D131" s="90" t="s">
        <v>249</v>
      </c>
      <c r="E131" s="91">
        <f>E132</f>
        <v>0</v>
      </c>
      <c r="F131" s="91">
        <f>F132</f>
        <v>0</v>
      </c>
      <c r="G131" s="91"/>
      <c r="H131" s="91"/>
      <c r="I131" s="91"/>
      <c r="J131" s="91"/>
      <c r="K131" s="91"/>
      <c r="L131" s="91"/>
      <c r="M131" s="91"/>
      <c r="N131" s="91"/>
      <c r="O131" s="91"/>
      <c r="P131" s="37">
        <f t="shared" si="2"/>
        <v>0</v>
      </c>
    </row>
    <row r="132" spans="1:16" ht="30" x14ac:dyDescent="0.2">
      <c r="A132" s="52" t="s">
        <v>250</v>
      </c>
      <c r="B132" s="52" t="s">
        <v>45</v>
      </c>
      <c r="C132" s="52" t="s">
        <v>44</v>
      </c>
      <c r="D132" s="92" t="s">
        <v>251</v>
      </c>
      <c r="E132" s="93"/>
      <c r="F132" s="93"/>
      <c r="G132" s="75"/>
      <c r="H132" s="75"/>
      <c r="I132" s="75"/>
      <c r="J132" s="75">
        <v>0</v>
      </c>
      <c r="K132" s="75">
        <v>0</v>
      </c>
      <c r="L132" s="75"/>
      <c r="M132" s="75">
        <v>0</v>
      </c>
      <c r="N132" s="75">
        <v>0</v>
      </c>
      <c r="O132" s="75">
        <v>0</v>
      </c>
      <c r="P132" s="37">
        <f t="shared" si="2"/>
        <v>0</v>
      </c>
    </row>
    <row r="133" spans="1:16" ht="45" x14ac:dyDescent="0.2">
      <c r="A133" s="52" t="s">
        <v>241</v>
      </c>
      <c r="B133" s="52" t="s">
        <v>242</v>
      </c>
      <c r="C133" s="52" t="s">
        <v>239</v>
      </c>
      <c r="D133" s="77" t="s">
        <v>243</v>
      </c>
      <c r="E133" s="75"/>
      <c r="F133" s="75"/>
      <c r="G133" s="72">
        <f>G134</f>
        <v>0</v>
      </c>
      <c r="H133" s="72">
        <f>H134</f>
        <v>0</v>
      </c>
      <c r="I133" s="72">
        <f>I134</f>
        <v>0</v>
      </c>
      <c r="J133" s="72">
        <f>J134</f>
        <v>0</v>
      </c>
      <c r="K133" s="72">
        <f>K134</f>
        <v>0</v>
      </c>
      <c r="L133" s="72"/>
      <c r="M133" s="72">
        <f>M134</f>
        <v>0</v>
      </c>
      <c r="N133" s="72">
        <f>N134</f>
        <v>0</v>
      </c>
      <c r="O133" s="72">
        <f>O134</f>
        <v>0</v>
      </c>
      <c r="P133" s="37">
        <f t="shared" si="2"/>
        <v>0</v>
      </c>
    </row>
    <row r="134" spans="1:16" ht="15.75" x14ac:dyDescent="0.25">
      <c r="A134" s="94"/>
      <c r="B134" s="94"/>
      <c r="C134" s="95"/>
      <c r="D134" s="96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37">
        <f t="shared" si="2"/>
        <v>0</v>
      </c>
    </row>
    <row r="135" spans="1:16" ht="45" x14ac:dyDescent="0.2">
      <c r="A135" s="70" t="s">
        <v>252</v>
      </c>
      <c r="B135" s="70" t="s">
        <v>253</v>
      </c>
      <c r="C135" s="70"/>
      <c r="D135" s="71" t="s">
        <v>254</v>
      </c>
      <c r="E135" s="72">
        <f>SUMIF($R136:$R140,2,E136:E140)</f>
        <v>0</v>
      </c>
      <c r="F135" s="72">
        <f>SUMIF($R136:$R140,2,F136:F140)</f>
        <v>0</v>
      </c>
      <c r="G135" s="72">
        <f>SUMIF($R136:$R140,2,G136:G140)</f>
        <v>0</v>
      </c>
      <c r="H135" s="72">
        <f>SUMIF($R136:$R140,2,H136:H140)</f>
        <v>0</v>
      </c>
      <c r="I135" s="72"/>
      <c r="J135" s="72">
        <f>SUMIF($R136:$R140,2,J136:J140)</f>
        <v>0</v>
      </c>
      <c r="K135" s="72">
        <f>SUMIF($R136:$R140,2,K136:K140)</f>
        <v>0</v>
      </c>
      <c r="L135" s="72"/>
      <c r="M135" s="72">
        <f>SUMIF($R136:$R140,2,M136:M140)</f>
        <v>0</v>
      </c>
      <c r="N135" s="72">
        <f>SUMIF($R136:$R140,2,N136:N140)</f>
        <v>0</v>
      </c>
      <c r="O135" s="72">
        <f>SUMIF($R136:$R140,2,O136:O140)</f>
        <v>0</v>
      </c>
      <c r="P135" s="37">
        <f t="shared" si="2"/>
        <v>0</v>
      </c>
    </row>
    <row r="136" spans="1:16" ht="60" x14ac:dyDescent="0.2">
      <c r="A136" s="70" t="s">
        <v>255</v>
      </c>
      <c r="B136" s="70" t="s">
        <v>253</v>
      </c>
      <c r="C136" s="70"/>
      <c r="D136" s="71" t="s">
        <v>256</v>
      </c>
      <c r="E136" s="72" t="e">
        <f>SUMIF(#REF!,"&gt; ",E137:E140)</f>
        <v>#REF!</v>
      </c>
      <c r="F136" s="72" t="e">
        <f>SUMIF(#REF!,"&gt; ",F137:F140)</f>
        <v>#REF!</v>
      </c>
      <c r="G136" s="72" t="e">
        <f>SUMIF(#REF!,"&gt; ",G137:G140)</f>
        <v>#REF!</v>
      </c>
      <c r="H136" s="72" t="e">
        <f>SUMIF(#REF!,"&gt; ",H137:H140)</f>
        <v>#REF!</v>
      </c>
      <c r="I136" s="72"/>
      <c r="J136" s="72" t="e">
        <f>SUMIF(#REF!,"&gt; ",J137:J140)</f>
        <v>#REF!</v>
      </c>
      <c r="K136" s="72" t="e">
        <f>SUMIF(#REF!,"&gt; ",K137:K140)</f>
        <v>#REF!</v>
      </c>
      <c r="L136" s="72"/>
      <c r="M136" s="72" t="e">
        <f>SUMIF(#REF!,"&gt; ",M137:M140)</f>
        <v>#REF!</v>
      </c>
      <c r="N136" s="72" t="e">
        <f>SUMIF(#REF!,"&gt; ",N137:N140)</f>
        <v>#REF!</v>
      </c>
      <c r="O136" s="72" t="e">
        <f>SUMIF(#REF!,"&gt; ",O137:O140)</f>
        <v>#REF!</v>
      </c>
      <c r="P136" s="37" t="e">
        <f t="shared" si="2"/>
        <v>#REF!</v>
      </c>
    </row>
    <row r="137" spans="1:16" ht="15.75" x14ac:dyDescent="0.2">
      <c r="A137" s="52" t="s">
        <v>257</v>
      </c>
      <c r="B137" s="52" t="s">
        <v>117</v>
      </c>
      <c r="C137" s="52" t="s">
        <v>116</v>
      </c>
      <c r="D137" s="77" t="s">
        <v>118</v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>
        <v>0</v>
      </c>
      <c r="O137" s="75"/>
      <c r="P137" s="37">
        <f t="shared" si="2"/>
        <v>0</v>
      </c>
    </row>
    <row r="138" spans="1:16" ht="15.75" x14ac:dyDescent="0.2">
      <c r="A138" s="52" t="s">
        <v>258</v>
      </c>
      <c r="B138" s="52" t="s">
        <v>120</v>
      </c>
      <c r="C138" s="52" t="s">
        <v>116</v>
      </c>
      <c r="D138" s="77" t="s">
        <v>259</v>
      </c>
      <c r="E138" s="75"/>
      <c r="F138" s="75"/>
      <c r="G138" s="97"/>
      <c r="H138" s="97"/>
      <c r="I138" s="86"/>
      <c r="J138" s="75"/>
      <c r="K138" s="75"/>
      <c r="L138" s="75"/>
      <c r="M138" s="75"/>
      <c r="N138" s="75"/>
      <c r="O138" s="86"/>
      <c r="P138" s="37">
        <f t="shared" si="2"/>
        <v>0</v>
      </c>
    </row>
    <row r="139" spans="1:16" ht="45" x14ac:dyDescent="0.2">
      <c r="A139" s="52" t="s">
        <v>260</v>
      </c>
      <c r="B139" s="52" t="s">
        <v>124</v>
      </c>
      <c r="C139" s="52" t="s">
        <v>123</v>
      </c>
      <c r="D139" s="77" t="s">
        <v>261</v>
      </c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37">
        <f t="shared" si="2"/>
        <v>0</v>
      </c>
    </row>
    <row r="140" spans="1:16" ht="60" x14ac:dyDescent="0.2">
      <c r="A140" s="52" t="s">
        <v>262</v>
      </c>
      <c r="B140" s="52" t="s">
        <v>263</v>
      </c>
      <c r="C140" s="52" t="s">
        <v>105</v>
      </c>
      <c r="D140" s="77" t="s">
        <v>264</v>
      </c>
      <c r="E140" s="75"/>
      <c r="F140" s="75"/>
      <c r="G140" s="75"/>
      <c r="H140" s="75"/>
      <c r="I140" s="75"/>
      <c r="J140" s="75"/>
      <c r="K140" s="75"/>
      <c r="L140" s="75"/>
      <c r="M140" s="75"/>
      <c r="N140" s="75">
        <v>0</v>
      </c>
      <c r="O140" s="75"/>
      <c r="P140" s="37">
        <f t="shared" si="2"/>
        <v>0</v>
      </c>
    </row>
    <row r="141" spans="1:16" ht="15.75" x14ac:dyDescent="0.2">
      <c r="A141" s="52"/>
      <c r="B141" s="73"/>
      <c r="C141" s="73"/>
      <c r="D141" s="74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37">
        <f t="shared" si="2"/>
        <v>0</v>
      </c>
    </row>
    <row r="142" spans="1:16" ht="15.75" x14ac:dyDescent="0.2">
      <c r="A142" s="52"/>
      <c r="B142" s="73"/>
      <c r="C142" s="73"/>
      <c r="D142" s="98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37">
        <f t="shared" ref="P142:P205" si="15">J142+E142</f>
        <v>0</v>
      </c>
    </row>
    <row r="143" spans="1:16" ht="15.75" x14ac:dyDescent="0.2">
      <c r="A143" s="52"/>
      <c r="B143" s="73"/>
      <c r="C143" s="73"/>
      <c r="D143" s="98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37">
        <f t="shared" si="15"/>
        <v>0</v>
      </c>
    </row>
    <row r="144" spans="1:16" ht="45" x14ac:dyDescent="0.2">
      <c r="A144" s="70" t="s">
        <v>134</v>
      </c>
      <c r="B144" s="70" t="s">
        <v>265</v>
      </c>
      <c r="C144" s="70"/>
      <c r="D144" s="71" t="s">
        <v>266</v>
      </c>
      <c r="E144" s="72">
        <f t="shared" ref="E144:K145" si="16">E145</f>
        <v>0</v>
      </c>
      <c r="F144" s="72">
        <f t="shared" si="16"/>
        <v>0</v>
      </c>
      <c r="G144" s="72">
        <f t="shared" si="16"/>
        <v>0</v>
      </c>
      <c r="H144" s="72">
        <f t="shared" si="16"/>
        <v>0</v>
      </c>
      <c r="I144" s="72">
        <f t="shared" si="16"/>
        <v>0</v>
      </c>
      <c r="J144" s="72">
        <f t="shared" si="16"/>
        <v>0</v>
      </c>
      <c r="K144" s="72">
        <f t="shared" si="16"/>
        <v>0</v>
      </c>
      <c r="L144" s="72"/>
      <c r="M144" s="72">
        <f t="shared" ref="M144:O145" si="17">M145</f>
        <v>0</v>
      </c>
      <c r="N144" s="72">
        <f t="shared" si="17"/>
        <v>0</v>
      </c>
      <c r="O144" s="72">
        <f t="shared" si="17"/>
        <v>0</v>
      </c>
      <c r="P144" s="37">
        <f t="shared" si="15"/>
        <v>0</v>
      </c>
    </row>
    <row r="145" spans="1:16" ht="45" x14ac:dyDescent="0.2">
      <c r="A145" s="70" t="s">
        <v>136</v>
      </c>
      <c r="B145" s="70" t="s">
        <v>265</v>
      </c>
      <c r="C145" s="70"/>
      <c r="D145" s="71" t="s">
        <v>267</v>
      </c>
      <c r="E145" s="72">
        <f t="shared" si="16"/>
        <v>0</v>
      </c>
      <c r="F145" s="72">
        <f t="shared" si="16"/>
        <v>0</v>
      </c>
      <c r="G145" s="72">
        <f t="shared" si="16"/>
        <v>0</v>
      </c>
      <c r="H145" s="72">
        <f t="shared" si="16"/>
        <v>0</v>
      </c>
      <c r="I145" s="72">
        <f t="shared" si="16"/>
        <v>0</v>
      </c>
      <c r="J145" s="72">
        <f t="shared" si="16"/>
        <v>0</v>
      </c>
      <c r="K145" s="72">
        <f t="shared" si="16"/>
        <v>0</v>
      </c>
      <c r="L145" s="72"/>
      <c r="M145" s="72">
        <f t="shared" si="17"/>
        <v>0</v>
      </c>
      <c r="N145" s="72">
        <f t="shared" si="17"/>
        <v>0</v>
      </c>
      <c r="O145" s="72">
        <f t="shared" si="17"/>
        <v>0</v>
      </c>
      <c r="P145" s="37">
        <f t="shared" si="15"/>
        <v>0</v>
      </c>
    </row>
    <row r="146" spans="1:16" ht="15.75" x14ac:dyDescent="0.2">
      <c r="A146" s="70"/>
      <c r="B146" s="70"/>
      <c r="C146" s="70"/>
      <c r="D146" s="71"/>
      <c r="E146" s="72">
        <f t="shared" ref="E146:K146" si="18">E147+E148+E150+E149</f>
        <v>0</v>
      </c>
      <c r="F146" s="72">
        <f t="shared" si="18"/>
        <v>0</v>
      </c>
      <c r="G146" s="72">
        <f t="shared" si="18"/>
        <v>0</v>
      </c>
      <c r="H146" s="72">
        <f t="shared" si="18"/>
        <v>0</v>
      </c>
      <c r="I146" s="72">
        <f t="shared" si="18"/>
        <v>0</v>
      </c>
      <c r="J146" s="72">
        <f t="shared" si="18"/>
        <v>0</v>
      </c>
      <c r="K146" s="72">
        <f t="shared" si="18"/>
        <v>0</v>
      </c>
      <c r="L146" s="72"/>
      <c r="M146" s="72">
        <f>M147+M148+M150+M149</f>
        <v>0</v>
      </c>
      <c r="N146" s="72">
        <f>N147+N148+N150+N149</f>
        <v>0</v>
      </c>
      <c r="O146" s="72">
        <f>O147+O148+O150+O149</f>
        <v>0</v>
      </c>
      <c r="P146" s="37">
        <f t="shared" si="15"/>
        <v>0</v>
      </c>
    </row>
    <row r="147" spans="1:16" ht="15.75" x14ac:dyDescent="0.2">
      <c r="A147" s="99" t="s">
        <v>268</v>
      </c>
      <c r="B147" s="99" t="s">
        <v>269</v>
      </c>
      <c r="C147" s="52" t="s">
        <v>25</v>
      </c>
      <c r="D147" s="77" t="s">
        <v>270</v>
      </c>
      <c r="E147" s="75"/>
      <c r="F147" s="75"/>
      <c r="G147" s="72"/>
      <c r="H147" s="72"/>
      <c r="I147" s="72"/>
      <c r="J147" s="72"/>
      <c r="K147" s="72"/>
      <c r="L147" s="72"/>
      <c r="M147" s="72"/>
      <c r="N147" s="72"/>
      <c r="O147" s="72"/>
      <c r="P147" s="37">
        <f t="shared" si="15"/>
        <v>0</v>
      </c>
    </row>
    <row r="148" spans="1:16" ht="15.75" x14ac:dyDescent="0.2">
      <c r="A148" s="99" t="s">
        <v>271</v>
      </c>
      <c r="B148" s="99" t="s">
        <v>272</v>
      </c>
      <c r="C148" s="52" t="s">
        <v>26</v>
      </c>
      <c r="D148" s="77" t="s">
        <v>273</v>
      </c>
      <c r="E148" s="86"/>
      <c r="F148" s="86"/>
      <c r="G148" s="75">
        <v>0</v>
      </c>
      <c r="H148" s="75">
        <v>0</v>
      </c>
      <c r="I148" s="75"/>
      <c r="J148" s="75">
        <v>0</v>
      </c>
      <c r="K148" s="75">
        <v>0</v>
      </c>
      <c r="L148" s="75"/>
      <c r="M148" s="75">
        <v>0</v>
      </c>
      <c r="N148" s="75">
        <v>0</v>
      </c>
      <c r="O148" s="75">
        <v>0</v>
      </c>
      <c r="P148" s="37">
        <f t="shared" si="15"/>
        <v>0</v>
      </c>
    </row>
    <row r="149" spans="1:16" ht="15.75" x14ac:dyDescent="0.2">
      <c r="A149" s="52" t="s">
        <v>141</v>
      </c>
      <c r="B149" s="52" t="s">
        <v>142</v>
      </c>
      <c r="C149" s="52" t="s">
        <v>26</v>
      </c>
      <c r="D149" s="100" t="s">
        <v>143</v>
      </c>
      <c r="E149" s="75"/>
      <c r="F149" s="75"/>
      <c r="G149" s="75">
        <v>0</v>
      </c>
      <c r="H149" s="75">
        <v>0</v>
      </c>
      <c r="I149" s="75"/>
      <c r="J149" s="75">
        <v>0</v>
      </c>
      <c r="K149" s="75">
        <v>0</v>
      </c>
      <c r="L149" s="75"/>
      <c r="M149" s="75">
        <v>0</v>
      </c>
      <c r="N149" s="75">
        <v>0</v>
      </c>
      <c r="O149" s="75">
        <v>0</v>
      </c>
      <c r="P149" s="37">
        <f t="shared" si="15"/>
        <v>0</v>
      </c>
    </row>
    <row r="150" spans="1:16" ht="60" x14ac:dyDescent="0.2">
      <c r="A150" s="52" t="s">
        <v>144</v>
      </c>
      <c r="B150" s="52" t="s">
        <v>145</v>
      </c>
      <c r="C150" s="52" t="s">
        <v>26</v>
      </c>
      <c r="D150" s="100" t="s">
        <v>146</v>
      </c>
      <c r="E150" s="86"/>
      <c r="F150" s="86"/>
      <c r="G150" s="75"/>
      <c r="H150" s="75"/>
      <c r="I150" s="75"/>
      <c r="J150" s="75"/>
      <c r="K150" s="75"/>
      <c r="L150" s="75"/>
      <c r="M150" s="75"/>
      <c r="N150" s="75"/>
      <c r="O150" s="75"/>
      <c r="P150" s="37">
        <f t="shared" si="15"/>
        <v>0</v>
      </c>
    </row>
    <row r="151" spans="1:16" ht="75" x14ac:dyDescent="0.2">
      <c r="A151" s="52"/>
      <c r="B151" s="52"/>
      <c r="C151" s="52"/>
      <c r="D151" s="100" t="s">
        <v>274</v>
      </c>
      <c r="E151" s="75"/>
      <c r="F151" s="75"/>
      <c r="G151" s="75">
        <v>0</v>
      </c>
      <c r="H151" s="75">
        <v>0</v>
      </c>
      <c r="I151" s="75"/>
      <c r="J151" s="75"/>
      <c r="K151" s="75"/>
      <c r="L151" s="75"/>
      <c r="M151" s="75">
        <v>0</v>
      </c>
      <c r="N151" s="75">
        <v>0</v>
      </c>
      <c r="O151" s="75"/>
      <c r="P151" s="37">
        <f t="shared" si="15"/>
        <v>0</v>
      </c>
    </row>
    <row r="152" spans="1:16" ht="75" x14ac:dyDescent="0.2">
      <c r="A152" s="52"/>
      <c r="B152" s="52"/>
      <c r="C152" s="52"/>
      <c r="D152" s="101" t="s">
        <v>275</v>
      </c>
      <c r="E152" s="75">
        <f>E151</f>
        <v>0</v>
      </c>
      <c r="F152" s="75"/>
      <c r="G152" s="75">
        <f>G151</f>
        <v>0</v>
      </c>
      <c r="H152" s="75">
        <f>H151</f>
        <v>0</v>
      </c>
      <c r="I152" s="75"/>
      <c r="J152" s="75">
        <f>J151</f>
        <v>0</v>
      </c>
      <c r="K152" s="75">
        <f>K151</f>
        <v>0</v>
      </c>
      <c r="L152" s="75"/>
      <c r="M152" s="75">
        <f>M151</f>
        <v>0</v>
      </c>
      <c r="N152" s="75">
        <f>N151</f>
        <v>0</v>
      </c>
      <c r="O152" s="75">
        <f>O151</f>
        <v>0</v>
      </c>
      <c r="P152" s="37">
        <f t="shared" si="15"/>
        <v>0</v>
      </c>
    </row>
    <row r="153" spans="1:16" ht="75" x14ac:dyDescent="0.2">
      <c r="A153" s="52"/>
      <c r="B153" s="52"/>
      <c r="C153" s="52"/>
      <c r="D153" s="101" t="s">
        <v>276</v>
      </c>
      <c r="E153" s="75"/>
      <c r="F153" s="75"/>
      <c r="G153" s="75">
        <f>G152</f>
        <v>0</v>
      </c>
      <c r="H153" s="75">
        <f>H152</f>
        <v>0</v>
      </c>
      <c r="I153" s="75"/>
      <c r="J153" s="75"/>
      <c r="K153" s="75"/>
      <c r="L153" s="75"/>
      <c r="M153" s="75">
        <f>M152</f>
        <v>0</v>
      </c>
      <c r="N153" s="75">
        <f>N152</f>
        <v>0</v>
      </c>
      <c r="O153" s="75"/>
      <c r="P153" s="37">
        <f t="shared" si="15"/>
        <v>0</v>
      </c>
    </row>
    <row r="154" spans="1:16" ht="60" x14ac:dyDescent="0.2">
      <c r="A154" s="52"/>
      <c r="B154" s="52"/>
      <c r="C154" s="52"/>
      <c r="D154" s="101" t="s">
        <v>277</v>
      </c>
      <c r="E154" s="75"/>
      <c r="F154" s="75"/>
      <c r="G154" s="75">
        <f>G152</f>
        <v>0</v>
      </c>
      <c r="H154" s="75">
        <f>H152</f>
        <v>0</v>
      </c>
      <c r="I154" s="75"/>
      <c r="J154" s="75"/>
      <c r="K154" s="75"/>
      <c r="L154" s="75"/>
      <c r="M154" s="75">
        <f>M152</f>
        <v>0</v>
      </c>
      <c r="N154" s="75">
        <f>N152</f>
        <v>0</v>
      </c>
      <c r="O154" s="75"/>
      <c r="P154" s="37">
        <f t="shared" si="15"/>
        <v>0</v>
      </c>
    </row>
    <row r="155" spans="1:16" ht="15.75" x14ac:dyDescent="0.2">
      <c r="A155" s="52"/>
      <c r="B155" s="52"/>
      <c r="C155" s="52"/>
      <c r="D155" s="101" t="s">
        <v>278</v>
      </c>
      <c r="E155" s="75"/>
      <c r="F155" s="75"/>
      <c r="G155" s="75">
        <f>G153</f>
        <v>0</v>
      </c>
      <c r="H155" s="75">
        <f>H153</f>
        <v>0</v>
      </c>
      <c r="I155" s="75"/>
      <c r="J155" s="75"/>
      <c r="K155" s="75"/>
      <c r="L155" s="75"/>
      <c r="M155" s="75">
        <f>M153</f>
        <v>0</v>
      </c>
      <c r="N155" s="75">
        <f>N153</f>
        <v>0</v>
      </c>
      <c r="O155" s="75"/>
      <c r="P155" s="37">
        <f t="shared" si="15"/>
        <v>0</v>
      </c>
    </row>
    <row r="156" spans="1:16" ht="120" x14ac:dyDescent="0.2">
      <c r="A156" s="52"/>
      <c r="B156" s="52"/>
      <c r="C156" s="52"/>
      <c r="D156" s="100" t="s">
        <v>279</v>
      </c>
      <c r="E156" s="75"/>
      <c r="F156" s="75"/>
      <c r="G156" s="75">
        <v>0</v>
      </c>
      <c r="H156" s="75">
        <v>0</v>
      </c>
      <c r="I156" s="75"/>
      <c r="J156" s="75"/>
      <c r="K156" s="75"/>
      <c r="L156" s="75"/>
      <c r="M156" s="75">
        <v>0</v>
      </c>
      <c r="N156" s="75">
        <v>0</v>
      </c>
      <c r="O156" s="75"/>
      <c r="P156" s="37">
        <f t="shared" si="15"/>
        <v>0</v>
      </c>
    </row>
    <row r="157" spans="1:16" ht="120" x14ac:dyDescent="0.2">
      <c r="A157" s="52"/>
      <c r="B157" s="52"/>
      <c r="C157" s="52"/>
      <c r="D157" s="101" t="s">
        <v>280</v>
      </c>
      <c r="E157" s="75">
        <f>E156</f>
        <v>0</v>
      </c>
      <c r="F157" s="75"/>
      <c r="G157" s="75">
        <f>G156</f>
        <v>0</v>
      </c>
      <c r="H157" s="75">
        <f>H156</f>
        <v>0</v>
      </c>
      <c r="I157" s="75"/>
      <c r="J157" s="75">
        <f>J156</f>
        <v>0</v>
      </c>
      <c r="K157" s="75">
        <f>K156</f>
        <v>0</v>
      </c>
      <c r="L157" s="75"/>
      <c r="M157" s="75">
        <f>M156</f>
        <v>0</v>
      </c>
      <c r="N157" s="75">
        <f>N156</f>
        <v>0</v>
      </c>
      <c r="O157" s="75">
        <f>O156</f>
        <v>0</v>
      </c>
      <c r="P157" s="37">
        <f t="shared" si="15"/>
        <v>0</v>
      </c>
    </row>
    <row r="158" spans="1:16" ht="75" x14ac:dyDescent="0.2">
      <c r="A158" s="52"/>
      <c r="B158" s="52"/>
      <c r="C158" s="52"/>
      <c r="D158" s="101" t="s">
        <v>281</v>
      </c>
      <c r="E158" s="75"/>
      <c r="F158" s="75"/>
      <c r="G158" s="75">
        <v>0</v>
      </c>
      <c r="H158" s="75">
        <v>0</v>
      </c>
      <c r="I158" s="75"/>
      <c r="J158" s="75"/>
      <c r="K158" s="75"/>
      <c r="L158" s="75"/>
      <c r="M158" s="75">
        <v>0</v>
      </c>
      <c r="N158" s="75">
        <v>0</v>
      </c>
      <c r="O158" s="75"/>
      <c r="P158" s="37">
        <f t="shared" si="15"/>
        <v>0</v>
      </c>
    </row>
    <row r="159" spans="1:16" ht="60" x14ac:dyDescent="0.2">
      <c r="A159" s="99"/>
      <c r="B159" s="99"/>
      <c r="C159" s="99"/>
      <c r="D159" s="101" t="s">
        <v>282</v>
      </c>
      <c r="E159" s="75">
        <f>E158</f>
        <v>0</v>
      </c>
      <c r="F159" s="75"/>
      <c r="G159" s="75"/>
      <c r="H159" s="75">
        <f>H158</f>
        <v>0</v>
      </c>
      <c r="I159" s="75"/>
      <c r="J159" s="75"/>
      <c r="K159" s="75"/>
      <c r="L159" s="75"/>
      <c r="M159" s="75">
        <f>M158</f>
        <v>0</v>
      </c>
      <c r="N159" s="75">
        <f>N158</f>
        <v>0</v>
      </c>
      <c r="O159" s="75">
        <f>O158</f>
        <v>0</v>
      </c>
      <c r="P159" s="37">
        <f t="shared" si="15"/>
        <v>0</v>
      </c>
    </row>
    <row r="160" spans="1:16" ht="15.75" x14ac:dyDescent="0.2">
      <c r="A160" s="52"/>
      <c r="B160" s="52"/>
      <c r="C160" s="52"/>
      <c r="D160" s="67" t="s">
        <v>283</v>
      </c>
      <c r="E160" s="102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37">
        <f t="shared" si="15"/>
        <v>0</v>
      </c>
    </row>
    <row r="161" spans="1:16" ht="60" x14ac:dyDescent="0.2">
      <c r="A161" s="52" t="s">
        <v>284</v>
      </c>
      <c r="B161" s="52" t="s">
        <v>214</v>
      </c>
      <c r="C161" s="52" t="s">
        <v>285</v>
      </c>
      <c r="D161" s="53" t="s">
        <v>286</v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37">
        <f t="shared" si="15"/>
        <v>0</v>
      </c>
    </row>
    <row r="162" spans="1:16" ht="45" x14ac:dyDescent="0.2">
      <c r="A162" s="70" t="s">
        <v>287</v>
      </c>
      <c r="B162" s="70" t="s">
        <v>288</v>
      </c>
      <c r="C162" s="70"/>
      <c r="D162" s="71" t="s">
        <v>289</v>
      </c>
      <c r="E162" s="75">
        <f t="shared" ref="E162:K163" si="19">E163</f>
        <v>0</v>
      </c>
      <c r="F162" s="75">
        <f t="shared" si="19"/>
        <v>0</v>
      </c>
      <c r="G162" s="75">
        <f t="shared" si="19"/>
        <v>0</v>
      </c>
      <c r="H162" s="75">
        <f t="shared" si="19"/>
        <v>0</v>
      </c>
      <c r="I162" s="75">
        <f t="shared" si="19"/>
        <v>0</v>
      </c>
      <c r="J162" s="75">
        <f t="shared" si="19"/>
        <v>0</v>
      </c>
      <c r="K162" s="75">
        <f t="shared" si="19"/>
        <v>0</v>
      </c>
      <c r="L162" s="75"/>
      <c r="M162" s="75">
        <f t="shared" ref="M162:O163" si="20">M163</f>
        <v>0</v>
      </c>
      <c r="N162" s="75">
        <f t="shared" si="20"/>
        <v>0</v>
      </c>
      <c r="O162" s="75">
        <f t="shared" si="20"/>
        <v>0</v>
      </c>
      <c r="P162" s="37">
        <f t="shared" si="15"/>
        <v>0</v>
      </c>
    </row>
    <row r="163" spans="1:16" ht="45" x14ac:dyDescent="0.2">
      <c r="A163" s="70" t="s">
        <v>290</v>
      </c>
      <c r="B163" s="70" t="s">
        <v>288</v>
      </c>
      <c r="C163" s="70"/>
      <c r="D163" s="71" t="s">
        <v>291</v>
      </c>
      <c r="E163" s="75">
        <f t="shared" si="19"/>
        <v>0</v>
      </c>
      <c r="F163" s="75">
        <f t="shared" si="19"/>
        <v>0</v>
      </c>
      <c r="G163" s="75">
        <f t="shared" si="19"/>
        <v>0</v>
      </c>
      <c r="H163" s="75">
        <f t="shared" si="19"/>
        <v>0</v>
      </c>
      <c r="I163" s="75">
        <f t="shared" si="19"/>
        <v>0</v>
      </c>
      <c r="J163" s="75">
        <f t="shared" si="19"/>
        <v>0</v>
      </c>
      <c r="K163" s="75">
        <f t="shared" si="19"/>
        <v>0</v>
      </c>
      <c r="L163" s="75"/>
      <c r="M163" s="75">
        <f t="shared" si="20"/>
        <v>0</v>
      </c>
      <c r="N163" s="75">
        <f t="shared" si="20"/>
        <v>0</v>
      </c>
      <c r="O163" s="75">
        <f t="shared" si="20"/>
        <v>0</v>
      </c>
      <c r="P163" s="37">
        <f t="shared" si="15"/>
        <v>0</v>
      </c>
    </row>
    <row r="164" spans="1:16" ht="30" x14ac:dyDescent="0.2">
      <c r="A164" s="52" t="s">
        <v>292</v>
      </c>
      <c r="B164" s="52" t="s">
        <v>30</v>
      </c>
      <c r="C164" s="52" t="s">
        <v>29</v>
      </c>
      <c r="D164" s="53" t="s">
        <v>293</v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37">
        <f t="shared" si="15"/>
        <v>0</v>
      </c>
    </row>
    <row r="165" spans="1:16" ht="63" x14ac:dyDescent="0.25">
      <c r="A165" s="104"/>
      <c r="B165" s="104"/>
      <c r="C165" s="104"/>
      <c r="D165" s="105" t="s">
        <v>294</v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37">
        <f t="shared" si="15"/>
        <v>0</v>
      </c>
    </row>
    <row r="166" spans="1:16" ht="15.75" x14ac:dyDescent="0.2">
      <c r="A166" s="135" t="s">
        <v>295</v>
      </c>
      <c r="B166" s="145"/>
      <c r="C166" s="145"/>
      <c r="D166" s="145"/>
      <c r="E166" s="106">
        <f t="shared" ref="E166:O168" si="21">E167</f>
        <v>0</v>
      </c>
      <c r="F166" s="106">
        <f t="shared" si="21"/>
        <v>0</v>
      </c>
      <c r="G166" s="106">
        <f t="shared" si="21"/>
        <v>0</v>
      </c>
      <c r="H166" s="106">
        <f t="shared" si="21"/>
        <v>0</v>
      </c>
      <c r="I166" s="106">
        <f t="shared" si="21"/>
        <v>0</v>
      </c>
      <c r="J166" s="106">
        <f t="shared" si="21"/>
        <v>0</v>
      </c>
      <c r="K166" s="106">
        <f t="shared" si="21"/>
        <v>0</v>
      </c>
      <c r="L166" s="106">
        <f t="shared" si="21"/>
        <v>0</v>
      </c>
      <c r="M166" s="106">
        <f t="shared" si="21"/>
        <v>0</v>
      </c>
      <c r="N166" s="106">
        <f t="shared" si="21"/>
        <v>0</v>
      </c>
      <c r="O166" s="106">
        <f t="shared" si="21"/>
        <v>0</v>
      </c>
      <c r="P166" s="37">
        <f t="shared" si="15"/>
        <v>0</v>
      </c>
    </row>
    <row r="167" spans="1:16" ht="47.25" x14ac:dyDescent="0.2">
      <c r="A167" s="107" t="s">
        <v>204</v>
      </c>
      <c r="B167" s="107" t="s">
        <v>205</v>
      </c>
      <c r="C167" s="87"/>
      <c r="D167" s="108" t="s">
        <v>296</v>
      </c>
      <c r="E167" s="109">
        <f t="shared" si="21"/>
        <v>0</v>
      </c>
      <c r="F167" s="109">
        <f t="shared" si="21"/>
        <v>0</v>
      </c>
      <c r="G167" s="109">
        <f t="shared" si="21"/>
        <v>0</v>
      </c>
      <c r="H167" s="109">
        <f t="shared" si="21"/>
        <v>0</v>
      </c>
      <c r="I167" s="109">
        <f t="shared" si="21"/>
        <v>0</v>
      </c>
      <c r="J167" s="109">
        <f t="shared" si="21"/>
        <v>0</v>
      </c>
      <c r="K167" s="109">
        <f t="shared" si="21"/>
        <v>0</v>
      </c>
      <c r="L167" s="109">
        <f t="shared" si="21"/>
        <v>0</v>
      </c>
      <c r="M167" s="109">
        <f t="shared" si="21"/>
        <v>0</v>
      </c>
      <c r="N167" s="109">
        <f t="shared" si="21"/>
        <v>0</v>
      </c>
      <c r="O167" s="109">
        <f t="shared" si="21"/>
        <v>0</v>
      </c>
      <c r="P167" s="37">
        <f t="shared" si="15"/>
        <v>0</v>
      </c>
    </row>
    <row r="168" spans="1:16" ht="47.25" x14ac:dyDescent="0.2">
      <c r="A168" s="107" t="s">
        <v>207</v>
      </c>
      <c r="B168" s="107" t="s">
        <v>205</v>
      </c>
      <c r="C168" s="87"/>
      <c r="D168" s="108" t="s">
        <v>297</v>
      </c>
      <c r="E168" s="109">
        <f t="shared" si="21"/>
        <v>0</v>
      </c>
      <c r="F168" s="109">
        <f t="shared" si="21"/>
        <v>0</v>
      </c>
      <c r="G168" s="109">
        <f t="shared" si="21"/>
        <v>0</v>
      </c>
      <c r="H168" s="109">
        <f t="shared" si="21"/>
        <v>0</v>
      </c>
      <c r="I168" s="109">
        <f t="shared" si="21"/>
        <v>0</v>
      </c>
      <c r="J168" s="109">
        <f t="shared" si="21"/>
        <v>0</v>
      </c>
      <c r="K168" s="109">
        <f t="shared" si="21"/>
        <v>0</v>
      </c>
      <c r="L168" s="109">
        <f t="shared" si="21"/>
        <v>0</v>
      </c>
      <c r="M168" s="109">
        <f t="shared" si="21"/>
        <v>0</v>
      </c>
      <c r="N168" s="109">
        <f t="shared" si="21"/>
        <v>0</v>
      </c>
      <c r="O168" s="109">
        <f t="shared" si="21"/>
        <v>0</v>
      </c>
      <c r="P168" s="37">
        <f t="shared" si="15"/>
        <v>0</v>
      </c>
    </row>
    <row r="169" spans="1:16" ht="60" x14ac:dyDescent="0.2">
      <c r="A169" s="104" t="s">
        <v>298</v>
      </c>
      <c r="B169" s="104" t="s">
        <v>299</v>
      </c>
      <c r="C169" s="104" t="s">
        <v>70</v>
      </c>
      <c r="D169" s="110" t="s">
        <v>300</v>
      </c>
      <c r="E169" s="109"/>
      <c r="F169" s="103"/>
      <c r="G169" s="109"/>
      <c r="H169" s="109"/>
      <c r="I169" s="109"/>
      <c r="J169" s="75"/>
      <c r="K169" s="75"/>
      <c r="L169" s="75"/>
      <c r="M169" s="75"/>
      <c r="N169" s="75"/>
      <c r="O169" s="75"/>
      <c r="P169" s="37">
        <f t="shared" si="15"/>
        <v>0</v>
      </c>
    </row>
    <row r="170" spans="1:16" ht="94.5" x14ac:dyDescent="0.25">
      <c r="A170" s="104"/>
      <c r="B170" s="104"/>
      <c r="C170" s="104"/>
      <c r="D170" s="105" t="s">
        <v>301</v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37">
        <f t="shared" si="15"/>
        <v>0</v>
      </c>
    </row>
    <row r="171" spans="1:16" ht="15.75" x14ac:dyDescent="0.2">
      <c r="A171" s="135" t="s">
        <v>302</v>
      </c>
      <c r="B171" s="145"/>
      <c r="C171" s="145"/>
      <c r="D171" s="145"/>
      <c r="E171" s="106">
        <f t="shared" ref="E171:O173" si="22">E172</f>
        <v>0</v>
      </c>
      <c r="F171" s="106">
        <f t="shared" si="22"/>
        <v>0</v>
      </c>
      <c r="G171" s="106">
        <f t="shared" si="22"/>
        <v>0</v>
      </c>
      <c r="H171" s="106">
        <f t="shared" si="22"/>
        <v>0</v>
      </c>
      <c r="I171" s="106">
        <f t="shared" si="22"/>
        <v>0</v>
      </c>
      <c r="J171" s="106">
        <f t="shared" si="22"/>
        <v>0</v>
      </c>
      <c r="K171" s="106">
        <f t="shared" si="22"/>
        <v>0</v>
      </c>
      <c r="L171" s="106">
        <f t="shared" si="22"/>
        <v>0</v>
      </c>
      <c r="M171" s="106">
        <f t="shared" si="22"/>
        <v>0</v>
      </c>
      <c r="N171" s="106">
        <f t="shared" si="22"/>
        <v>0</v>
      </c>
      <c r="O171" s="106">
        <f t="shared" si="22"/>
        <v>0</v>
      </c>
      <c r="P171" s="37">
        <f t="shared" si="15"/>
        <v>0</v>
      </c>
    </row>
    <row r="172" spans="1:16" ht="45" x14ac:dyDescent="0.2">
      <c r="A172" s="70" t="s">
        <v>88</v>
      </c>
      <c r="B172" s="70" t="s">
        <v>224</v>
      </c>
      <c r="C172" s="70"/>
      <c r="D172" s="71" t="s">
        <v>303</v>
      </c>
      <c r="E172" s="75"/>
      <c r="F172" s="75"/>
      <c r="G172" s="75"/>
      <c r="H172" s="75"/>
      <c r="I172" s="75"/>
      <c r="J172" s="72">
        <f t="shared" si="22"/>
        <v>0</v>
      </c>
      <c r="K172" s="72">
        <f t="shared" si="22"/>
        <v>0</v>
      </c>
      <c r="L172" s="72">
        <f t="shared" si="22"/>
        <v>0</v>
      </c>
      <c r="M172" s="72">
        <f t="shared" si="22"/>
        <v>0</v>
      </c>
      <c r="N172" s="72">
        <f t="shared" si="22"/>
        <v>0</v>
      </c>
      <c r="O172" s="72">
        <f t="shared" si="22"/>
        <v>0</v>
      </c>
      <c r="P172" s="37">
        <f t="shared" si="15"/>
        <v>0</v>
      </c>
    </row>
    <row r="173" spans="1:16" ht="45" x14ac:dyDescent="0.2">
      <c r="A173" s="83" t="s">
        <v>90</v>
      </c>
      <c r="B173" s="83" t="s">
        <v>224</v>
      </c>
      <c r="C173" s="84"/>
      <c r="D173" s="71" t="s">
        <v>304</v>
      </c>
      <c r="E173" s="75"/>
      <c r="F173" s="75"/>
      <c r="G173" s="75"/>
      <c r="H173" s="75"/>
      <c r="I173" s="75"/>
      <c r="J173" s="72">
        <f t="shared" si="22"/>
        <v>0</v>
      </c>
      <c r="K173" s="72">
        <f t="shared" si="22"/>
        <v>0</v>
      </c>
      <c r="L173" s="72">
        <f t="shared" si="22"/>
        <v>0</v>
      </c>
      <c r="M173" s="72">
        <f t="shared" si="22"/>
        <v>0</v>
      </c>
      <c r="N173" s="72">
        <f t="shared" si="22"/>
        <v>0</v>
      </c>
      <c r="O173" s="72">
        <f t="shared" si="22"/>
        <v>0</v>
      </c>
      <c r="P173" s="37">
        <f t="shared" si="15"/>
        <v>0</v>
      </c>
    </row>
    <row r="174" spans="1:16" ht="30" x14ac:dyDescent="0.25">
      <c r="A174" s="83" t="s">
        <v>305</v>
      </c>
      <c r="B174" s="104" t="s">
        <v>306</v>
      </c>
      <c r="C174" s="104" t="s">
        <v>109</v>
      </c>
      <c r="D174" s="111" t="s">
        <v>307</v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37">
        <f t="shared" si="15"/>
        <v>0</v>
      </c>
    </row>
    <row r="175" spans="1:16" ht="78.75" x14ac:dyDescent="0.25">
      <c r="A175" s="104"/>
      <c r="B175" s="104"/>
      <c r="C175" s="104"/>
      <c r="D175" s="105" t="s">
        <v>308</v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37">
        <f t="shared" si="15"/>
        <v>0</v>
      </c>
    </row>
    <row r="176" spans="1:16" ht="15.75" x14ac:dyDescent="0.2">
      <c r="A176" s="134" t="s">
        <v>309</v>
      </c>
      <c r="B176" s="134"/>
      <c r="C176" s="134"/>
      <c r="D176" s="134"/>
      <c r="E176" s="106">
        <f>E180</f>
        <v>0</v>
      </c>
      <c r="F176" s="106">
        <f t="shared" ref="F176:O176" si="23">F180</f>
        <v>0</v>
      </c>
      <c r="G176" s="106">
        <f t="shared" si="23"/>
        <v>0</v>
      </c>
      <c r="H176" s="106">
        <f t="shared" si="23"/>
        <v>0</v>
      </c>
      <c r="I176" s="106">
        <f t="shared" si="23"/>
        <v>0</v>
      </c>
      <c r="J176" s="106">
        <f t="shared" si="23"/>
        <v>25000</v>
      </c>
      <c r="K176" s="106">
        <f t="shared" si="23"/>
        <v>25000</v>
      </c>
      <c r="L176" s="106">
        <f t="shared" si="23"/>
        <v>0</v>
      </c>
      <c r="M176" s="106">
        <f t="shared" si="23"/>
        <v>0</v>
      </c>
      <c r="N176" s="106">
        <f t="shared" si="23"/>
        <v>0</v>
      </c>
      <c r="O176" s="106">
        <f t="shared" si="23"/>
        <v>25000</v>
      </c>
      <c r="P176" s="37">
        <f t="shared" si="15"/>
        <v>25000</v>
      </c>
    </row>
    <row r="177" spans="1:16" ht="45" x14ac:dyDescent="0.2">
      <c r="A177" s="70" t="s">
        <v>88</v>
      </c>
      <c r="B177" s="70" t="s">
        <v>224</v>
      </c>
      <c r="C177" s="70"/>
      <c r="D177" s="71" t="s">
        <v>225</v>
      </c>
      <c r="E177" s="103"/>
      <c r="F177" s="109"/>
      <c r="G177" s="109"/>
      <c r="H177" s="109"/>
      <c r="I177" s="109"/>
      <c r="J177" s="109">
        <f t="shared" ref="J177:O178" si="24">J178</f>
        <v>0</v>
      </c>
      <c r="K177" s="109">
        <f t="shared" si="24"/>
        <v>0</v>
      </c>
      <c r="L177" s="109">
        <f t="shared" si="24"/>
        <v>0</v>
      </c>
      <c r="M177" s="109">
        <f t="shared" si="24"/>
        <v>0</v>
      </c>
      <c r="N177" s="109">
        <f t="shared" si="24"/>
        <v>0</v>
      </c>
      <c r="O177" s="109">
        <f t="shared" si="24"/>
        <v>0</v>
      </c>
      <c r="P177" s="37">
        <f t="shared" si="15"/>
        <v>0</v>
      </c>
    </row>
    <row r="178" spans="1:16" ht="45" x14ac:dyDescent="0.2">
      <c r="A178" s="83" t="s">
        <v>90</v>
      </c>
      <c r="B178" s="83" t="s">
        <v>224</v>
      </c>
      <c r="C178" s="84"/>
      <c r="D178" s="71" t="s">
        <v>226</v>
      </c>
      <c r="E178" s="103"/>
      <c r="F178" s="109"/>
      <c r="G178" s="109"/>
      <c r="H178" s="109"/>
      <c r="I178" s="109"/>
      <c r="J178" s="109">
        <f t="shared" si="24"/>
        <v>0</v>
      </c>
      <c r="K178" s="109">
        <f t="shared" si="24"/>
        <v>0</v>
      </c>
      <c r="L178" s="109">
        <f t="shared" si="24"/>
        <v>0</v>
      </c>
      <c r="M178" s="109">
        <f t="shared" si="24"/>
        <v>0</v>
      </c>
      <c r="N178" s="109">
        <f t="shared" si="24"/>
        <v>0</v>
      </c>
      <c r="O178" s="109">
        <f t="shared" si="24"/>
        <v>0</v>
      </c>
      <c r="P178" s="37">
        <f t="shared" si="15"/>
        <v>0</v>
      </c>
    </row>
    <row r="179" spans="1:16" ht="60" x14ac:dyDescent="0.2">
      <c r="A179" s="104" t="s">
        <v>192</v>
      </c>
      <c r="B179" s="104" t="s">
        <v>193</v>
      </c>
      <c r="C179" s="104" t="s">
        <v>70</v>
      </c>
      <c r="D179" s="110" t="s">
        <v>310</v>
      </c>
      <c r="E179" s="103"/>
      <c r="F179" s="109"/>
      <c r="G179" s="109"/>
      <c r="H179" s="109"/>
      <c r="I179" s="109"/>
      <c r="J179" s="103"/>
      <c r="K179" s="103"/>
      <c r="L179" s="103"/>
      <c r="M179" s="103"/>
      <c r="N179" s="103"/>
      <c r="O179" s="103"/>
      <c r="P179" s="37">
        <f t="shared" si="15"/>
        <v>0</v>
      </c>
    </row>
    <row r="180" spans="1:16" ht="47.25" x14ac:dyDescent="0.2">
      <c r="A180" s="39">
        <v>370000</v>
      </c>
      <c r="B180" s="39">
        <v>37</v>
      </c>
      <c r="C180" s="38"/>
      <c r="D180" s="40" t="s">
        <v>311</v>
      </c>
      <c r="E180" s="75">
        <f>E181</f>
        <v>0</v>
      </c>
      <c r="F180" s="75">
        <f t="shared" ref="F180:O180" si="25">F181</f>
        <v>0</v>
      </c>
      <c r="G180" s="75">
        <f t="shared" si="25"/>
        <v>0</v>
      </c>
      <c r="H180" s="75">
        <f t="shared" si="25"/>
        <v>0</v>
      </c>
      <c r="I180" s="75">
        <f t="shared" si="25"/>
        <v>0</v>
      </c>
      <c r="J180" s="75">
        <f t="shared" si="25"/>
        <v>25000</v>
      </c>
      <c r="K180" s="75">
        <f t="shared" si="25"/>
        <v>25000</v>
      </c>
      <c r="L180" s="75">
        <f t="shared" si="25"/>
        <v>0</v>
      </c>
      <c r="M180" s="75">
        <f t="shared" si="25"/>
        <v>0</v>
      </c>
      <c r="N180" s="75">
        <f t="shared" si="25"/>
        <v>0</v>
      </c>
      <c r="O180" s="75">
        <f t="shared" si="25"/>
        <v>25000</v>
      </c>
      <c r="P180" s="37">
        <f t="shared" si="15"/>
        <v>25000</v>
      </c>
    </row>
    <row r="181" spans="1:16" ht="47.25" x14ac:dyDescent="0.2">
      <c r="A181" s="39">
        <v>371000</v>
      </c>
      <c r="B181" s="39">
        <v>37</v>
      </c>
      <c r="C181" s="38"/>
      <c r="D181" s="40" t="s">
        <v>312</v>
      </c>
      <c r="E181" s="75"/>
      <c r="F181" s="75"/>
      <c r="G181" s="75"/>
      <c r="H181" s="75"/>
      <c r="I181" s="75"/>
      <c r="J181" s="72">
        <f>K181</f>
        <v>25000</v>
      </c>
      <c r="K181" s="72">
        <f>K182</f>
        <v>25000</v>
      </c>
      <c r="L181" s="72">
        <f>L182+L183</f>
        <v>0</v>
      </c>
      <c r="M181" s="72">
        <f>M182+M183</f>
        <v>0</v>
      </c>
      <c r="N181" s="72">
        <f>N182+N183</f>
        <v>0</v>
      </c>
      <c r="O181" s="72">
        <f>O182</f>
        <v>25000</v>
      </c>
      <c r="P181" s="37">
        <f t="shared" si="15"/>
        <v>25000</v>
      </c>
    </row>
    <row r="182" spans="1:16" ht="38.25" x14ac:dyDescent="0.2">
      <c r="A182" s="42" t="s">
        <v>144</v>
      </c>
      <c r="B182" s="12" t="s">
        <v>145</v>
      </c>
      <c r="C182" s="13" t="s">
        <v>26</v>
      </c>
      <c r="D182" s="14" t="s">
        <v>146</v>
      </c>
      <c r="E182" s="41">
        <f t="shared" ref="E182" si="26">E183</f>
        <v>0</v>
      </c>
      <c r="F182" s="43"/>
      <c r="G182" s="41"/>
      <c r="H182" s="41"/>
      <c r="I182" s="41"/>
      <c r="J182" s="43">
        <v>25000</v>
      </c>
      <c r="K182" s="43">
        <v>25000</v>
      </c>
      <c r="L182" s="75"/>
      <c r="M182" s="75"/>
      <c r="N182" s="75"/>
      <c r="O182" s="75">
        <v>25000</v>
      </c>
      <c r="P182" s="37">
        <f t="shared" si="15"/>
        <v>25000</v>
      </c>
    </row>
    <row r="183" spans="1:16" ht="45" x14ac:dyDescent="0.2">
      <c r="A183" s="52" t="s">
        <v>260</v>
      </c>
      <c r="B183" s="52" t="s">
        <v>124</v>
      </c>
      <c r="C183" s="52" t="s">
        <v>123</v>
      </c>
      <c r="D183" s="77" t="s">
        <v>261</v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37">
        <f t="shared" si="15"/>
        <v>0</v>
      </c>
    </row>
    <row r="184" spans="1:16" ht="15.75" x14ac:dyDescent="0.2">
      <c r="A184" s="135" t="s">
        <v>313</v>
      </c>
      <c r="B184" s="136"/>
      <c r="C184" s="136"/>
      <c r="D184" s="136"/>
      <c r="E184" s="106">
        <f t="shared" ref="E184:O186" si="27">E185</f>
        <v>0</v>
      </c>
      <c r="F184" s="106">
        <f t="shared" si="27"/>
        <v>0</v>
      </c>
      <c r="G184" s="106">
        <f t="shared" si="27"/>
        <v>0</v>
      </c>
      <c r="H184" s="106">
        <f t="shared" si="27"/>
        <v>0</v>
      </c>
      <c r="I184" s="106">
        <f t="shared" si="27"/>
        <v>0</v>
      </c>
      <c r="J184" s="106">
        <f t="shared" si="27"/>
        <v>0</v>
      </c>
      <c r="K184" s="106">
        <f t="shared" si="27"/>
        <v>0</v>
      </c>
      <c r="L184" s="106">
        <f t="shared" si="27"/>
        <v>0</v>
      </c>
      <c r="M184" s="106">
        <f t="shared" si="27"/>
        <v>0</v>
      </c>
      <c r="N184" s="106">
        <f t="shared" si="27"/>
        <v>0</v>
      </c>
      <c r="O184" s="106">
        <f t="shared" si="27"/>
        <v>0</v>
      </c>
      <c r="P184" s="37">
        <f t="shared" si="15"/>
        <v>0</v>
      </c>
    </row>
    <row r="185" spans="1:16" ht="45" x14ac:dyDescent="0.2">
      <c r="A185" s="70" t="s">
        <v>134</v>
      </c>
      <c r="B185" s="70" t="s">
        <v>265</v>
      </c>
      <c r="C185" s="70"/>
      <c r="D185" s="71" t="s">
        <v>266</v>
      </c>
      <c r="E185" s="75"/>
      <c r="F185" s="75"/>
      <c r="G185" s="75"/>
      <c r="H185" s="75"/>
      <c r="I185" s="75"/>
      <c r="J185" s="72">
        <f t="shared" si="27"/>
        <v>0</v>
      </c>
      <c r="K185" s="72">
        <f t="shared" si="27"/>
        <v>0</v>
      </c>
      <c r="L185" s="72">
        <f t="shared" si="27"/>
        <v>0</v>
      </c>
      <c r="M185" s="72">
        <f t="shared" si="27"/>
        <v>0</v>
      </c>
      <c r="N185" s="72">
        <f t="shared" si="27"/>
        <v>0</v>
      </c>
      <c r="O185" s="72">
        <f t="shared" si="27"/>
        <v>0</v>
      </c>
      <c r="P185" s="37">
        <f t="shared" si="15"/>
        <v>0</v>
      </c>
    </row>
    <row r="186" spans="1:16" ht="45" x14ac:dyDescent="0.2">
      <c r="A186" s="70" t="s">
        <v>136</v>
      </c>
      <c r="B186" s="70" t="s">
        <v>265</v>
      </c>
      <c r="C186" s="70"/>
      <c r="D186" s="71" t="s">
        <v>267</v>
      </c>
      <c r="E186" s="75"/>
      <c r="F186" s="75"/>
      <c r="G186" s="75"/>
      <c r="H186" s="75"/>
      <c r="I186" s="75"/>
      <c r="J186" s="72">
        <f t="shared" si="27"/>
        <v>0</v>
      </c>
      <c r="K186" s="72">
        <f t="shared" si="27"/>
        <v>0</v>
      </c>
      <c r="L186" s="72">
        <f t="shared" si="27"/>
        <v>0</v>
      </c>
      <c r="M186" s="72">
        <f t="shared" si="27"/>
        <v>0</v>
      </c>
      <c r="N186" s="72">
        <f t="shared" si="27"/>
        <v>0</v>
      </c>
      <c r="O186" s="72">
        <f t="shared" si="27"/>
        <v>0</v>
      </c>
      <c r="P186" s="37">
        <f t="shared" si="15"/>
        <v>0</v>
      </c>
    </row>
    <row r="187" spans="1:16" ht="15.75" x14ac:dyDescent="0.2">
      <c r="A187" s="52" t="s">
        <v>141</v>
      </c>
      <c r="B187" s="52" t="s">
        <v>142</v>
      </c>
      <c r="C187" s="52" t="s">
        <v>26</v>
      </c>
      <c r="D187" s="100" t="s">
        <v>143</v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37">
        <f t="shared" si="15"/>
        <v>0</v>
      </c>
    </row>
    <row r="188" spans="1:16" ht="15.75" x14ac:dyDescent="0.2">
      <c r="A188" s="112" t="s">
        <v>314</v>
      </c>
      <c r="B188" s="113"/>
      <c r="C188" s="113"/>
      <c r="D188" s="114"/>
      <c r="E188" s="106">
        <f>E189</f>
        <v>-410000</v>
      </c>
      <c r="F188" s="106">
        <f t="shared" ref="F188:O189" si="28">F189</f>
        <v>-410000</v>
      </c>
      <c r="G188" s="106">
        <f t="shared" si="28"/>
        <v>0</v>
      </c>
      <c r="H188" s="106">
        <f t="shared" si="28"/>
        <v>43130</v>
      </c>
      <c r="I188" s="106">
        <f t="shared" si="28"/>
        <v>0</v>
      </c>
      <c r="J188" s="106">
        <f t="shared" si="28"/>
        <v>410000</v>
      </c>
      <c r="K188" s="106">
        <f t="shared" si="28"/>
        <v>410000</v>
      </c>
      <c r="L188" s="106">
        <f t="shared" si="28"/>
        <v>0</v>
      </c>
      <c r="M188" s="106">
        <f t="shared" si="28"/>
        <v>0</v>
      </c>
      <c r="N188" s="106">
        <f t="shared" si="28"/>
        <v>0</v>
      </c>
      <c r="O188" s="106">
        <f t="shared" si="28"/>
        <v>410000</v>
      </c>
      <c r="P188" s="37">
        <f t="shared" si="15"/>
        <v>0</v>
      </c>
    </row>
    <row r="189" spans="1:16" ht="31.5" x14ac:dyDescent="0.2">
      <c r="A189" s="38" t="s">
        <v>17</v>
      </c>
      <c r="B189" s="38" t="s">
        <v>196</v>
      </c>
      <c r="C189" s="38"/>
      <c r="D189" s="40" t="s">
        <v>315</v>
      </c>
      <c r="E189" s="109">
        <f>E190+E196</f>
        <v>-410000</v>
      </c>
      <c r="F189" s="109">
        <f t="shared" si="28"/>
        <v>-410000</v>
      </c>
      <c r="G189" s="109">
        <f t="shared" si="28"/>
        <v>0</v>
      </c>
      <c r="H189" s="109">
        <f t="shared" si="28"/>
        <v>43130</v>
      </c>
      <c r="I189" s="109">
        <f t="shared" si="28"/>
        <v>0</v>
      </c>
      <c r="J189" s="109">
        <f t="shared" si="28"/>
        <v>410000</v>
      </c>
      <c r="K189" s="109">
        <f t="shared" si="28"/>
        <v>410000</v>
      </c>
      <c r="L189" s="109">
        <f t="shared" si="28"/>
        <v>0</v>
      </c>
      <c r="M189" s="109">
        <f t="shared" si="28"/>
        <v>0</v>
      </c>
      <c r="N189" s="109">
        <f t="shared" si="28"/>
        <v>0</v>
      </c>
      <c r="O189" s="109">
        <f t="shared" si="28"/>
        <v>410000</v>
      </c>
      <c r="P189" s="37">
        <f t="shared" si="15"/>
        <v>0</v>
      </c>
    </row>
    <row r="190" spans="1:16" ht="31.5" x14ac:dyDescent="0.2">
      <c r="A190" s="38" t="s">
        <v>19</v>
      </c>
      <c r="B190" s="38" t="s">
        <v>196</v>
      </c>
      <c r="C190" s="38"/>
      <c r="D190" s="40" t="s">
        <v>316</v>
      </c>
      <c r="E190" s="115">
        <f>E191+E192+E193+E194+E195</f>
        <v>-410000</v>
      </c>
      <c r="F190" s="115">
        <f t="shared" ref="F190:O190" si="29">F191+F192+F193+F194+F195</f>
        <v>-410000</v>
      </c>
      <c r="G190" s="115">
        <f t="shared" si="29"/>
        <v>0</v>
      </c>
      <c r="H190" s="115">
        <f t="shared" si="29"/>
        <v>43130</v>
      </c>
      <c r="I190" s="115">
        <f t="shared" si="29"/>
        <v>0</v>
      </c>
      <c r="J190" s="115">
        <f t="shared" si="29"/>
        <v>410000</v>
      </c>
      <c r="K190" s="115">
        <f t="shared" si="29"/>
        <v>410000</v>
      </c>
      <c r="L190" s="115">
        <f t="shared" si="29"/>
        <v>0</v>
      </c>
      <c r="M190" s="115">
        <f t="shared" si="29"/>
        <v>0</v>
      </c>
      <c r="N190" s="115">
        <f t="shared" si="29"/>
        <v>0</v>
      </c>
      <c r="O190" s="115">
        <f t="shared" si="29"/>
        <v>410000</v>
      </c>
      <c r="P190" s="37">
        <f t="shared" si="15"/>
        <v>0</v>
      </c>
    </row>
    <row r="191" spans="1:16" ht="94.5" x14ac:dyDescent="0.2">
      <c r="A191" s="50" t="s">
        <v>317</v>
      </c>
      <c r="B191" s="116" t="s">
        <v>22</v>
      </c>
      <c r="C191" s="50" t="s">
        <v>21</v>
      </c>
      <c r="D191" s="117" t="s">
        <v>23</v>
      </c>
      <c r="E191" s="118">
        <f>F191</f>
        <v>83130</v>
      </c>
      <c r="F191" s="118">
        <v>83130</v>
      </c>
      <c r="G191" s="118"/>
      <c r="H191" s="118">
        <v>43130</v>
      </c>
      <c r="I191" s="118"/>
      <c r="J191" s="118"/>
      <c r="K191" s="118"/>
      <c r="L191" s="118"/>
      <c r="M191" s="118"/>
      <c r="N191" s="118"/>
      <c r="O191" s="118"/>
      <c r="P191" s="37">
        <f t="shared" si="15"/>
        <v>83130</v>
      </c>
    </row>
    <row r="192" spans="1:16" ht="31.5" x14ac:dyDescent="0.2">
      <c r="A192" s="119" t="s">
        <v>61</v>
      </c>
      <c r="B192" s="120">
        <v>7325</v>
      </c>
      <c r="C192" s="119" t="s">
        <v>62</v>
      </c>
      <c r="D192" s="121" t="s">
        <v>64</v>
      </c>
      <c r="E192" s="118"/>
      <c r="F192" s="118"/>
      <c r="G192" s="118"/>
      <c r="H192" s="118"/>
      <c r="I192" s="118"/>
      <c r="J192" s="118">
        <f>K192</f>
        <v>30000</v>
      </c>
      <c r="K192" s="118">
        <v>30000</v>
      </c>
      <c r="L192" s="118"/>
      <c r="M192" s="118"/>
      <c r="N192" s="118"/>
      <c r="O192" s="118">
        <v>30000</v>
      </c>
      <c r="P192" s="37">
        <f t="shared" si="15"/>
        <v>30000</v>
      </c>
    </row>
    <row r="193" spans="1:16" ht="47.25" x14ac:dyDescent="0.2">
      <c r="A193" s="119" t="s">
        <v>65</v>
      </c>
      <c r="B193" s="120" t="s">
        <v>67</v>
      </c>
      <c r="C193" s="119" t="s">
        <v>66</v>
      </c>
      <c r="D193" s="121" t="s">
        <v>68</v>
      </c>
      <c r="E193" s="118"/>
      <c r="F193" s="118"/>
      <c r="G193" s="118"/>
      <c r="H193" s="118"/>
      <c r="I193" s="118"/>
      <c r="J193" s="118">
        <f>K193</f>
        <v>380000</v>
      </c>
      <c r="K193" s="118">
        <v>380000</v>
      </c>
      <c r="L193" s="118"/>
      <c r="M193" s="118"/>
      <c r="N193" s="118"/>
      <c r="O193" s="118">
        <v>380000</v>
      </c>
      <c r="P193" s="37">
        <f t="shared" si="15"/>
        <v>380000</v>
      </c>
    </row>
    <row r="194" spans="1:16" ht="31.5" x14ac:dyDescent="0.2">
      <c r="A194" s="119" t="s">
        <v>73</v>
      </c>
      <c r="B194" s="120" t="s">
        <v>74</v>
      </c>
      <c r="C194" s="119" t="s">
        <v>70</v>
      </c>
      <c r="D194" s="121" t="s">
        <v>75</v>
      </c>
      <c r="E194" s="118">
        <f>F194</f>
        <v>-410000</v>
      </c>
      <c r="F194" s="118">
        <v>-410000</v>
      </c>
      <c r="G194" s="118"/>
      <c r="H194" s="118"/>
      <c r="I194" s="118"/>
      <c r="J194" s="118"/>
      <c r="K194" s="118"/>
      <c r="L194" s="118"/>
      <c r="M194" s="118"/>
      <c r="N194" s="118"/>
      <c r="O194" s="118"/>
      <c r="P194" s="37">
        <f t="shared" si="15"/>
        <v>-410000</v>
      </c>
    </row>
    <row r="195" spans="1:16" ht="31.5" x14ac:dyDescent="0.2">
      <c r="A195" s="50" t="s">
        <v>80</v>
      </c>
      <c r="B195" s="50" t="s">
        <v>82</v>
      </c>
      <c r="C195" s="50" t="s">
        <v>81</v>
      </c>
      <c r="D195" s="117" t="s">
        <v>83</v>
      </c>
      <c r="E195" s="118">
        <f>F195</f>
        <v>-83130</v>
      </c>
      <c r="F195" s="118">
        <v>-83130</v>
      </c>
      <c r="G195" s="118"/>
      <c r="H195" s="118"/>
      <c r="I195" s="118"/>
      <c r="J195" s="118"/>
      <c r="K195" s="118"/>
      <c r="L195" s="118"/>
      <c r="M195" s="118"/>
      <c r="N195" s="118"/>
      <c r="O195" s="118"/>
      <c r="P195" s="37">
        <f t="shared" si="15"/>
        <v>-83130</v>
      </c>
    </row>
    <row r="196" spans="1:16" ht="47.25" x14ac:dyDescent="0.2">
      <c r="A196" s="6" t="s">
        <v>134</v>
      </c>
      <c r="B196" s="7">
        <v>37</v>
      </c>
      <c r="C196" s="8"/>
      <c r="D196" s="40" t="s">
        <v>311</v>
      </c>
      <c r="E196" s="118">
        <f>E197</f>
        <v>0</v>
      </c>
      <c r="F196" s="118">
        <f t="shared" ref="F196:O196" si="30">F197</f>
        <v>0</v>
      </c>
      <c r="G196" s="118">
        <f t="shared" si="30"/>
        <v>0</v>
      </c>
      <c r="H196" s="118">
        <f t="shared" si="30"/>
        <v>0</v>
      </c>
      <c r="I196" s="118">
        <f t="shared" si="30"/>
        <v>0</v>
      </c>
      <c r="J196" s="118">
        <f t="shared" si="30"/>
        <v>0</v>
      </c>
      <c r="K196" s="118">
        <f t="shared" si="30"/>
        <v>0</v>
      </c>
      <c r="L196" s="118">
        <f t="shared" si="30"/>
        <v>0</v>
      </c>
      <c r="M196" s="118">
        <f t="shared" si="30"/>
        <v>0</v>
      </c>
      <c r="N196" s="118">
        <f t="shared" si="30"/>
        <v>0</v>
      </c>
      <c r="O196" s="118">
        <f t="shared" si="30"/>
        <v>0</v>
      </c>
      <c r="P196" s="37">
        <f t="shared" si="15"/>
        <v>0</v>
      </c>
    </row>
    <row r="197" spans="1:16" ht="47.25" x14ac:dyDescent="0.2">
      <c r="A197" s="6" t="s">
        <v>136</v>
      </c>
      <c r="B197" s="7">
        <v>37</v>
      </c>
      <c r="C197" s="8"/>
      <c r="D197" s="40" t="s">
        <v>312</v>
      </c>
      <c r="E197" s="118">
        <f>E198+E199</f>
        <v>0</v>
      </c>
      <c r="F197" s="118"/>
      <c r="G197" s="118"/>
      <c r="H197" s="118"/>
      <c r="I197" s="118"/>
      <c r="J197" s="115">
        <f>J198</f>
        <v>0</v>
      </c>
      <c r="K197" s="118"/>
      <c r="L197" s="118"/>
      <c r="M197" s="118"/>
      <c r="N197" s="118"/>
      <c r="O197" s="118"/>
      <c r="P197" s="37">
        <f t="shared" si="15"/>
        <v>0</v>
      </c>
    </row>
    <row r="198" spans="1:16" ht="15.75" x14ac:dyDescent="0.2">
      <c r="A198" s="50" t="s">
        <v>141</v>
      </c>
      <c r="B198" s="49" t="s">
        <v>142</v>
      </c>
      <c r="C198" s="49" t="s">
        <v>26</v>
      </c>
      <c r="D198" s="117" t="s">
        <v>143</v>
      </c>
      <c r="E198" s="118">
        <f>F198</f>
        <v>25000</v>
      </c>
      <c r="F198" s="118">
        <v>25000</v>
      </c>
      <c r="G198" s="118"/>
      <c r="H198" s="118"/>
      <c r="I198" s="118"/>
      <c r="J198" s="118"/>
      <c r="K198" s="118"/>
      <c r="L198" s="118"/>
      <c r="M198" s="118"/>
      <c r="N198" s="118"/>
      <c r="O198" s="118"/>
      <c r="P198" s="37">
        <f t="shared" si="15"/>
        <v>25000</v>
      </c>
    </row>
    <row r="199" spans="1:16" ht="63" x14ac:dyDescent="0.2">
      <c r="A199" s="122" t="s">
        <v>144</v>
      </c>
      <c r="B199" s="123" t="s">
        <v>145</v>
      </c>
      <c r="C199" s="123" t="s">
        <v>26</v>
      </c>
      <c r="D199" s="124" t="s">
        <v>146</v>
      </c>
      <c r="E199" s="118">
        <f>F199</f>
        <v>-25000</v>
      </c>
      <c r="F199" s="118">
        <v>-25000</v>
      </c>
      <c r="G199" s="118"/>
      <c r="H199" s="118"/>
      <c r="I199" s="118"/>
      <c r="J199" s="118"/>
      <c r="K199" s="118"/>
      <c r="L199" s="118"/>
      <c r="M199" s="118"/>
      <c r="N199" s="118"/>
      <c r="O199" s="118"/>
      <c r="P199" s="37">
        <f t="shared" si="15"/>
        <v>-25000</v>
      </c>
    </row>
    <row r="200" spans="1:16" ht="15.75" x14ac:dyDescent="0.2">
      <c r="A200" s="137" t="s">
        <v>318</v>
      </c>
      <c r="B200" s="138"/>
      <c r="C200" s="138"/>
      <c r="D200" s="139"/>
      <c r="E200" s="125">
        <f>E201+E207</f>
        <v>-158280</v>
      </c>
      <c r="F200" s="125">
        <f t="shared" ref="F200:O200" si="31">F201+F207</f>
        <v>297810</v>
      </c>
      <c r="G200" s="125">
        <f t="shared" si="31"/>
        <v>0</v>
      </c>
      <c r="H200" s="125">
        <f t="shared" si="31"/>
        <v>0</v>
      </c>
      <c r="I200" s="125">
        <f t="shared" si="31"/>
        <v>0</v>
      </c>
      <c r="J200" s="125">
        <f t="shared" si="31"/>
        <v>158280</v>
      </c>
      <c r="K200" s="125">
        <f t="shared" si="31"/>
        <v>158280</v>
      </c>
      <c r="L200" s="125">
        <f t="shared" si="31"/>
        <v>0</v>
      </c>
      <c r="M200" s="125">
        <f t="shared" si="31"/>
        <v>0</v>
      </c>
      <c r="N200" s="125">
        <f t="shared" si="31"/>
        <v>0</v>
      </c>
      <c r="O200" s="125">
        <f t="shared" si="31"/>
        <v>158280</v>
      </c>
      <c r="P200" s="37">
        <f t="shared" si="15"/>
        <v>0</v>
      </c>
    </row>
    <row r="201" spans="1:16" ht="31.5" x14ac:dyDescent="0.2">
      <c r="A201" s="126" t="s">
        <v>17</v>
      </c>
      <c r="B201" s="127" t="s">
        <v>196</v>
      </c>
      <c r="C201" s="127"/>
      <c r="D201" s="128" t="s">
        <v>319</v>
      </c>
      <c r="E201" s="115">
        <f>E202</f>
        <v>147810</v>
      </c>
      <c r="F201" s="115">
        <f t="shared" ref="F201:O201" si="32">F202</f>
        <v>147810</v>
      </c>
      <c r="G201" s="115">
        <f t="shared" si="32"/>
        <v>0</v>
      </c>
      <c r="H201" s="115">
        <f t="shared" si="32"/>
        <v>0</v>
      </c>
      <c r="I201" s="115">
        <f t="shared" si="32"/>
        <v>0</v>
      </c>
      <c r="J201" s="115">
        <f t="shared" si="32"/>
        <v>25000</v>
      </c>
      <c r="K201" s="115">
        <f t="shared" si="32"/>
        <v>25000</v>
      </c>
      <c r="L201" s="115">
        <f t="shared" si="32"/>
        <v>0</v>
      </c>
      <c r="M201" s="115">
        <f t="shared" si="32"/>
        <v>0</v>
      </c>
      <c r="N201" s="115">
        <f t="shared" si="32"/>
        <v>0</v>
      </c>
      <c r="O201" s="115">
        <f t="shared" si="32"/>
        <v>25000</v>
      </c>
      <c r="P201" s="37">
        <f t="shared" si="15"/>
        <v>172810</v>
      </c>
    </row>
    <row r="202" spans="1:16" ht="31.5" x14ac:dyDescent="0.2">
      <c r="A202" s="126" t="s">
        <v>19</v>
      </c>
      <c r="B202" s="127" t="s">
        <v>196</v>
      </c>
      <c r="C202" s="127"/>
      <c r="D202" s="128" t="s">
        <v>320</v>
      </c>
      <c r="E202" s="115">
        <f>E203+E204+E205+E206</f>
        <v>147810</v>
      </c>
      <c r="F202" s="115">
        <f t="shared" ref="F202:L202" si="33">F203+F204+F205+F206</f>
        <v>147810</v>
      </c>
      <c r="G202" s="115">
        <f t="shared" si="33"/>
        <v>0</v>
      </c>
      <c r="H202" s="115">
        <f t="shared" si="33"/>
        <v>0</v>
      </c>
      <c r="I202" s="115">
        <f t="shared" si="33"/>
        <v>0</v>
      </c>
      <c r="J202" s="115">
        <f t="shared" si="33"/>
        <v>25000</v>
      </c>
      <c r="K202" s="115">
        <f t="shared" si="33"/>
        <v>25000</v>
      </c>
      <c r="L202" s="115">
        <f t="shared" si="33"/>
        <v>0</v>
      </c>
      <c r="M202" s="115"/>
      <c r="N202" s="115"/>
      <c r="O202" s="115">
        <v>25000</v>
      </c>
      <c r="P202" s="37">
        <f t="shared" si="15"/>
        <v>172810</v>
      </c>
    </row>
    <row r="203" spans="1:16" ht="94.5" x14ac:dyDescent="0.2">
      <c r="A203" s="122" t="s">
        <v>317</v>
      </c>
      <c r="B203" s="123" t="s">
        <v>22</v>
      </c>
      <c r="C203" s="123" t="s">
        <v>21</v>
      </c>
      <c r="D203" s="124" t="s">
        <v>23</v>
      </c>
      <c r="E203" s="118">
        <f>F203</f>
        <v>66000</v>
      </c>
      <c r="F203" s="118">
        <v>66000</v>
      </c>
      <c r="G203" s="118"/>
      <c r="H203" s="118"/>
      <c r="I203" s="118"/>
      <c r="J203" s="118">
        <v>25000</v>
      </c>
      <c r="K203" s="118">
        <v>25000</v>
      </c>
      <c r="L203" s="118"/>
      <c r="M203" s="118"/>
      <c r="N203" s="118"/>
      <c r="O203" s="118">
        <v>25000</v>
      </c>
      <c r="P203" s="37">
        <f t="shared" si="15"/>
        <v>91000</v>
      </c>
    </row>
    <row r="204" spans="1:16" ht="31.5" x14ac:dyDescent="0.2">
      <c r="A204" s="122" t="s">
        <v>36</v>
      </c>
      <c r="B204" s="123" t="s">
        <v>37</v>
      </c>
      <c r="C204" s="123" t="s">
        <v>33</v>
      </c>
      <c r="D204" s="124" t="s">
        <v>38</v>
      </c>
      <c r="E204" s="118">
        <f>F204</f>
        <v>30000</v>
      </c>
      <c r="F204" s="118">
        <v>30000</v>
      </c>
      <c r="G204" s="118"/>
      <c r="H204" s="118"/>
      <c r="I204" s="118"/>
      <c r="J204" s="118"/>
      <c r="K204" s="118"/>
      <c r="L204" s="118"/>
      <c r="M204" s="118"/>
      <c r="N204" s="118"/>
      <c r="O204" s="118"/>
      <c r="P204" s="37">
        <f t="shared" si="15"/>
        <v>30000</v>
      </c>
    </row>
    <row r="205" spans="1:16" ht="110.25" x14ac:dyDescent="0.2">
      <c r="A205" s="122" t="s">
        <v>39</v>
      </c>
      <c r="B205" s="123" t="s">
        <v>41</v>
      </c>
      <c r="C205" s="123" t="s">
        <v>40</v>
      </c>
      <c r="D205" s="124" t="s">
        <v>42</v>
      </c>
      <c r="E205" s="118">
        <f>F205</f>
        <v>41810</v>
      </c>
      <c r="F205" s="118">
        <v>41810</v>
      </c>
      <c r="G205" s="118"/>
      <c r="H205" s="118"/>
      <c r="I205" s="118"/>
      <c r="J205" s="118"/>
      <c r="K205" s="118"/>
      <c r="L205" s="118"/>
      <c r="M205" s="118"/>
      <c r="N205" s="118"/>
      <c r="O205" s="118"/>
      <c r="P205" s="37">
        <f t="shared" si="15"/>
        <v>41810</v>
      </c>
    </row>
    <row r="206" spans="1:16" ht="15.75" x14ac:dyDescent="0.2">
      <c r="A206" s="122" t="s">
        <v>57</v>
      </c>
      <c r="B206" s="123" t="s">
        <v>59</v>
      </c>
      <c r="C206" s="123" t="s">
        <v>58</v>
      </c>
      <c r="D206" s="124" t="s">
        <v>60</v>
      </c>
      <c r="E206" s="118">
        <f>F206</f>
        <v>10000</v>
      </c>
      <c r="F206" s="118">
        <v>10000</v>
      </c>
      <c r="G206" s="118"/>
      <c r="H206" s="118"/>
      <c r="I206" s="118"/>
      <c r="J206" s="118"/>
      <c r="K206" s="118"/>
      <c r="L206" s="118"/>
      <c r="M206" s="118"/>
      <c r="N206" s="118"/>
      <c r="O206" s="118"/>
      <c r="P206" s="37">
        <f t="shared" ref="P206:P211" si="34">J206+E206</f>
        <v>10000</v>
      </c>
    </row>
    <row r="207" spans="1:16" ht="47.25" x14ac:dyDescent="0.2">
      <c r="A207" s="126" t="s">
        <v>134</v>
      </c>
      <c r="B207" s="127">
        <v>37</v>
      </c>
      <c r="C207" s="127"/>
      <c r="D207" s="128" t="s">
        <v>170</v>
      </c>
      <c r="E207" s="115">
        <f>E208</f>
        <v>-306090</v>
      </c>
      <c r="F207" s="115">
        <f t="shared" ref="F207:O207" si="35">F208</f>
        <v>150000</v>
      </c>
      <c r="G207" s="115">
        <f t="shared" si="35"/>
        <v>0</v>
      </c>
      <c r="H207" s="115">
        <f t="shared" si="35"/>
        <v>0</v>
      </c>
      <c r="I207" s="115">
        <f t="shared" si="35"/>
        <v>0</v>
      </c>
      <c r="J207" s="115">
        <f t="shared" si="35"/>
        <v>133280</v>
      </c>
      <c r="K207" s="115">
        <f t="shared" si="35"/>
        <v>133280</v>
      </c>
      <c r="L207" s="115">
        <f t="shared" si="35"/>
        <v>0</v>
      </c>
      <c r="M207" s="115">
        <f t="shared" si="35"/>
        <v>0</v>
      </c>
      <c r="N207" s="115">
        <f t="shared" si="35"/>
        <v>0</v>
      </c>
      <c r="O207" s="115">
        <f t="shared" si="35"/>
        <v>133280</v>
      </c>
      <c r="P207" s="37">
        <f t="shared" si="34"/>
        <v>-172810</v>
      </c>
    </row>
    <row r="208" spans="1:16" ht="47.25" x14ac:dyDescent="0.2">
      <c r="A208" s="126" t="s">
        <v>136</v>
      </c>
      <c r="B208" s="127">
        <v>37</v>
      </c>
      <c r="C208" s="127"/>
      <c r="D208" s="128" t="s">
        <v>171</v>
      </c>
      <c r="E208" s="115">
        <f>E209+E210+E211</f>
        <v>-306090</v>
      </c>
      <c r="F208" s="115">
        <f t="shared" ref="F208:O208" si="36">F209+F210+F211</f>
        <v>150000</v>
      </c>
      <c r="G208" s="115">
        <f t="shared" si="36"/>
        <v>0</v>
      </c>
      <c r="H208" s="115">
        <f t="shared" si="36"/>
        <v>0</v>
      </c>
      <c r="I208" s="115">
        <f t="shared" si="36"/>
        <v>0</v>
      </c>
      <c r="J208" s="115">
        <f t="shared" si="36"/>
        <v>133280</v>
      </c>
      <c r="K208" s="115">
        <f t="shared" si="36"/>
        <v>133280</v>
      </c>
      <c r="L208" s="115">
        <f t="shared" si="36"/>
        <v>0</v>
      </c>
      <c r="M208" s="115">
        <f t="shared" si="36"/>
        <v>0</v>
      </c>
      <c r="N208" s="115">
        <f t="shared" si="36"/>
        <v>0</v>
      </c>
      <c r="O208" s="115">
        <f t="shared" si="36"/>
        <v>133280</v>
      </c>
      <c r="P208" s="37">
        <f t="shared" si="34"/>
        <v>-172810</v>
      </c>
    </row>
    <row r="209" spans="1:16" ht="15.75" x14ac:dyDescent="0.2">
      <c r="A209" s="122" t="s">
        <v>138</v>
      </c>
      <c r="B209" s="123" t="s">
        <v>139</v>
      </c>
      <c r="C209" s="123" t="s">
        <v>25</v>
      </c>
      <c r="D209" s="124" t="s">
        <v>140</v>
      </c>
      <c r="E209" s="118">
        <v>-456090</v>
      </c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37">
        <f t="shared" si="34"/>
        <v>-456090</v>
      </c>
    </row>
    <row r="210" spans="1:16" ht="15.75" x14ac:dyDescent="0.2">
      <c r="A210" s="122" t="s">
        <v>141</v>
      </c>
      <c r="B210" s="123" t="s">
        <v>142</v>
      </c>
      <c r="C210" s="123" t="s">
        <v>26</v>
      </c>
      <c r="D210" s="124" t="s">
        <v>143</v>
      </c>
      <c r="E210" s="118">
        <f>F210</f>
        <v>50000</v>
      </c>
      <c r="F210" s="118">
        <v>50000</v>
      </c>
      <c r="G210" s="118"/>
      <c r="H210" s="118"/>
      <c r="I210" s="118"/>
      <c r="J210" s="118">
        <f>K210</f>
        <v>133280</v>
      </c>
      <c r="K210" s="118">
        <v>133280</v>
      </c>
      <c r="L210" s="118"/>
      <c r="M210" s="118"/>
      <c r="N210" s="118"/>
      <c r="O210" s="118">
        <v>133280</v>
      </c>
      <c r="P210" s="37">
        <f t="shared" si="34"/>
        <v>183280</v>
      </c>
    </row>
    <row r="211" spans="1:16" ht="63" x14ac:dyDescent="0.2">
      <c r="A211" s="122" t="s">
        <v>144</v>
      </c>
      <c r="B211" s="123" t="s">
        <v>145</v>
      </c>
      <c r="C211" s="123" t="s">
        <v>26</v>
      </c>
      <c r="D211" s="124" t="s">
        <v>146</v>
      </c>
      <c r="E211" s="118">
        <f>F211</f>
        <v>100000</v>
      </c>
      <c r="F211" s="118">
        <v>100000</v>
      </c>
      <c r="G211" s="118"/>
      <c r="H211" s="118"/>
      <c r="I211" s="118"/>
      <c r="J211" s="118"/>
      <c r="K211" s="118"/>
      <c r="L211" s="118"/>
      <c r="M211" s="118"/>
      <c r="N211" s="118"/>
      <c r="O211" s="118"/>
      <c r="P211" s="37">
        <f t="shared" si="34"/>
        <v>100000</v>
      </c>
    </row>
    <row r="212" spans="1:16" ht="16.5" thickBot="1" x14ac:dyDescent="0.3">
      <c r="A212" s="129"/>
      <c r="B212" s="129"/>
      <c r="C212" s="129"/>
      <c r="D212" s="129" t="s">
        <v>321</v>
      </c>
      <c r="E212" s="130">
        <f>+E78+E176+E188+E200</f>
        <v>-568280</v>
      </c>
      <c r="F212" s="130">
        <f t="shared" ref="F212:O212" si="37">+F78+F176+F188+F200</f>
        <v>-112190</v>
      </c>
      <c r="G212" s="130">
        <f t="shared" si="37"/>
        <v>0</v>
      </c>
      <c r="H212" s="130">
        <f t="shared" si="37"/>
        <v>43130</v>
      </c>
      <c r="I212" s="130">
        <f t="shared" si="37"/>
        <v>0</v>
      </c>
      <c r="J212" s="130">
        <f t="shared" si="37"/>
        <v>618280</v>
      </c>
      <c r="K212" s="130">
        <f t="shared" si="37"/>
        <v>618280</v>
      </c>
      <c r="L212" s="130">
        <f t="shared" si="37"/>
        <v>0</v>
      </c>
      <c r="M212" s="130">
        <f t="shared" si="37"/>
        <v>0</v>
      </c>
      <c r="N212" s="130">
        <f t="shared" si="37"/>
        <v>0</v>
      </c>
      <c r="O212" s="130">
        <f t="shared" si="37"/>
        <v>618280</v>
      </c>
      <c r="P212" s="37">
        <f>J212+E212</f>
        <v>50000</v>
      </c>
    </row>
    <row r="213" spans="1:16" ht="15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131"/>
    </row>
    <row r="214" spans="1:16" ht="18.75" x14ac:dyDescent="0.3">
      <c r="A214" s="32"/>
      <c r="B214" s="32"/>
      <c r="C214" s="32"/>
      <c r="D214" s="132" t="s">
        <v>322</v>
      </c>
      <c r="E214" s="32"/>
      <c r="F214" s="32"/>
      <c r="G214" s="32"/>
      <c r="H214" s="32"/>
      <c r="I214" s="32"/>
      <c r="J214" s="32"/>
      <c r="K214" s="32"/>
      <c r="L214" s="32"/>
      <c r="M214" s="32"/>
      <c r="N214" s="132" t="s">
        <v>156</v>
      </c>
      <c r="O214" s="32"/>
      <c r="P214" s="131"/>
    </row>
    <row r="215" spans="1:16" ht="15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131"/>
    </row>
    <row r="216" spans="1:16" ht="15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131"/>
    </row>
    <row r="217" spans="1:16" ht="15" x14ac:dyDescent="0.25">
      <c r="A217" s="169"/>
      <c r="B217" s="169"/>
      <c r="C217" s="169"/>
      <c r="D217" s="169"/>
      <c r="E217" s="169"/>
      <c r="F217" s="169"/>
      <c r="G217" s="32"/>
      <c r="H217" s="32"/>
      <c r="I217" s="32"/>
      <c r="J217" s="32"/>
      <c r="K217" s="32"/>
      <c r="L217" s="32"/>
      <c r="M217" s="32"/>
      <c r="N217" s="32"/>
      <c r="O217" s="32"/>
      <c r="P217" s="131"/>
    </row>
    <row r="218" spans="1:16" ht="17.25" x14ac:dyDescent="0.3">
      <c r="D218" t="s">
        <v>323</v>
      </c>
      <c r="G218" s="133"/>
      <c r="H218" s="133"/>
      <c r="I218" s="133"/>
      <c r="J218" s="133"/>
      <c r="K218" s="133"/>
      <c r="L218" s="133"/>
      <c r="M218" s="133"/>
      <c r="N218" s="32"/>
      <c r="O218" s="32"/>
      <c r="P218" s="131"/>
    </row>
    <row r="219" spans="1:16" x14ac:dyDescent="0.2">
      <c r="D219" t="s">
        <v>324</v>
      </c>
    </row>
    <row r="220" spans="1:16" x14ac:dyDescent="0.2">
      <c r="D220" t="s">
        <v>153</v>
      </c>
    </row>
    <row r="221" spans="1:16" x14ac:dyDescent="0.2">
      <c r="D221" t="s">
        <v>325</v>
      </c>
    </row>
    <row r="222" spans="1:16" ht="18.75" x14ac:dyDescent="0.2">
      <c r="A222" s="170" t="s">
        <v>326</v>
      </c>
      <c r="B222" s="170"/>
      <c r="C222" s="170"/>
      <c r="D222" s="170"/>
      <c r="E222" s="170"/>
      <c r="F222" s="170"/>
    </row>
    <row r="223" spans="1:16" ht="18.75" x14ac:dyDescent="0.2">
      <c r="A223" s="171"/>
      <c r="B223" s="172" t="s">
        <v>161</v>
      </c>
      <c r="C223" s="172"/>
      <c r="D223" s="171"/>
      <c r="E223" s="171"/>
      <c r="F223" s="171"/>
    </row>
    <row r="224" spans="1:16" ht="31.5" x14ac:dyDescent="0.2">
      <c r="A224" s="173"/>
      <c r="B224" s="174" t="s">
        <v>150</v>
      </c>
      <c r="C224" s="173"/>
      <c r="D224" s="175"/>
      <c r="E224" s="175"/>
      <c r="F224" s="173"/>
    </row>
    <row r="225" spans="1:6" x14ac:dyDescent="0.2">
      <c r="A225" s="176"/>
      <c r="B225" s="176"/>
      <c r="C225" s="176"/>
      <c r="D225" s="177"/>
      <c r="E225" s="177"/>
      <c r="F225" s="178" t="s">
        <v>327</v>
      </c>
    </row>
    <row r="226" spans="1:6" ht="15.75" x14ac:dyDescent="0.2">
      <c r="A226" s="179" t="s">
        <v>328</v>
      </c>
      <c r="B226" s="179" t="s">
        <v>329</v>
      </c>
      <c r="C226" s="179" t="s">
        <v>330</v>
      </c>
      <c r="D226" s="179" t="s">
        <v>7</v>
      </c>
      <c r="E226" s="179" t="s">
        <v>14</v>
      </c>
      <c r="F226" s="179"/>
    </row>
    <row r="227" spans="1:6" ht="38.25" x14ac:dyDescent="0.2">
      <c r="A227" s="179"/>
      <c r="B227" s="179"/>
      <c r="C227" s="179"/>
      <c r="D227" s="179"/>
      <c r="E227" s="180" t="s">
        <v>330</v>
      </c>
      <c r="F227" s="181" t="s">
        <v>331</v>
      </c>
    </row>
    <row r="228" spans="1:6" ht="15" x14ac:dyDescent="0.2">
      <c r="A228" s="182">
        <v>1</v>
      </c>
      <c r="B228" s="182">
        <v>2</v>
      </c>
      <c r="C228" s="182">
        <v>3</v>
      </c>
      <c r="D228" s="182">
        <v>4</v>
      </c>
      <c r="E228" s="182">
        <v>5</v>
      </c>
      <c r="F228" s="182">
        <v>6</v>
      </c>
    </row>
    <row r="229" spans="1:6" ht="15.75" x14ac:dyDescent="0.2">
      <c r="A229" s="180"/>
      <c r="B229" s="183" t="s">
        <v>332</v>
      </c>
      <c r="C229" s="184"/>
      <c r="D229" s="184"/>
      <c r="E229" s="184"/>
      <c r="F229" s="185"/>
    </row>
    <row r="230" spans="1:6" ht="47.25" x14ac:dyDescent="0.2">
      <c r="A230" s="186">
        <v>200000</v>
      </c>
      <c r="B230" s="187" t="s">
        <v>333</v>
      </c>
      <c r="C230" s="188">
        <f>D230+E230</f>
        <v>2914600</v>
      </c>
      <c r="D230" s="188">
        <f>D231</f>
        <v>2006320</v>
      </c>
      <c r="E230" s="188">
        <f>E231</f>
        <v>908280</v>
      </c>
      <c r="F230" s="188">
        <f>F231</f>
        <v>908280</v>
      </c>
    </row>
    <row r="231" spans="1:6" ht="110.25" x14ac:dyDescent="0.2">
      <c r="A231" s="186">
        <v>208000</v>
      </c>
      <c r="B231" s="187" t="s">
        <v>334</v>
      </c>
      <c r="C231" s="188">
        <f>D231+E231</f>
        <v>2914600</v>
      </c>
      <c r="D231" s="188">
        <f>D232-D233+D234</f>
        <v>2006320</v>
      </c>
      <c r="E231" s="188">
        <f>E232-E233+E234</f>
        <v>908280</v>
      </c>
      <c r="F231" s="188">
        <f>F232-F233+F234</f>
        <v>908280</v>
      </c>
    </row>
    <row r="232" spans="1:6" ht="31.5" x14ac:dyDescent="0.2">
      <c r="A232" s="189" t="s">
        <v>335</v>
      </c>
      <c r="B232" s="190" t="s">
        <v>336</v>
      </c>
      <c r="C232" s="188">
        <f>D232+E232</f>
        <v>4180560.18</v>
      </c>
      <c r="D232" s="188">
        <f>2849614.19+524736.3</f>
        <v>3374350.49</v>
      </c>
      <c r="E232" s="188">
        <v>806209.69</v>
      </c>
      <c r="F232" s="188">
        <v>554992.37</v>
      </c>
    </row>
    <row r="233" spans="1:6" ht="31.5" x14ac:dyDescent="0.2">
      <c r="A233" s="191" t="s">
        <v>337</v>
      </c>
      <c r="B233" s="190" t="s">
        <v>338</v>
      </c>
      <c r="C233" s="188">
        <f>D233+E233</f>
        <v>1265960.1800000002</v>
      </c>
      <c r="D233" s="188">
        <f>D232-2574600-25000</f>
        <v>774750.49000000022</v>
      </c>
      <c r="E233" s="188">
        <f>E232-290000-25000</f>
        <v>491209.68999999994</v>
      </c>
      <c r="F233" s="188">
        <f>F232-290000-25000</f>
        <v>239992.37</v>
      </c>
    </row>
    <row r="234" spans="1:6" ht="173.25" x14ac:dyDescent="0.2">
      <c r="A234" s="191" t="s">
        <v>339</v>
      </c>
      <c r="B234" s="190" t="s">
        <v>340</v>
      </c>
      <c r="C234" s="192">
        <f>D234+E234</f>
        <v>0</v>
      </c>
      <c r="D234" s="193">
        <f>-25000+-410000+-133280+-25000</f>
        <v>-593280</v>
      </c>
      <c r="E234" s="193">
        <f>25000+410000+133280+25000</f>
        <v>593280</v>
      </c>
      <c r="F234" s="193">
        <f>25000+410000+133280+25000</f>
        <v>593280</v>
      </c>
    </row>
    <row r="235" spans="1:6" ht="15.75" x14ac:dyDescent="0.2">
      <c r="A235" s="191"/>
      <c r="B235" s="183" t="s">
        <v>341</v>
      </c>
      <c r="C235" s="184"/>
      <c r="D235" s="184"/>
      <c r="E235" s="184"/>
      <c r="F235" s="185"/>
    </row>
    <row r="236" spans="1:6" ht="94.5" x14ac:dyDescent="0.2">
      <c r="A236" s="186" t="s">
        <v>342</v>
      </c>
      <c r="B236" s="194" t="s">
        <v>343</v>
      </c>
      <c r="C236" s="188">
        <f>D236+E236</f>
        <v>2914600</v>
      </c>
      <c r="D236" s="188">
        <f>D237</f>
        <v>2006320</v>
      </c>
      <c r="E236" s="188">
        <f>E237</f>
        <v>908280</v>
      </c>
      <c r="F236" s="188">
        <f>F237</f>
        <v>908280</v>
      </c>
    </row>
    <row r="237" spans="1:6" ht="63" x14ac:dyDescent="0.2">
      <c r="A237" s="186" t="s">
        <v>344</v>
      </c>
      <c r="B237" s="194" t="s">
        <v>345</v>
      </c>
      <c r="C237" s="188">
        <f>D237+E237</f>
        <v>2914600</v>
      </c>
      <c r="D237" s="188">
        <f>D238-D239+D240</f>
        <v>2006320</v>
      </c>
      <c r="E237" s="188">
        <f>E238-E239+E240</f>
        <v>908280</v>
      </c>
      <c r="F237" s="188">
        <f>F238-F239+F240</f>
        <v>908280</v>
      </c>
    </row>
    <row r="238" spans="1:6" ht="31.5" x14ac:dyDescent="0.2">
      <c r="A238" s="189" t="s">
        <v>346</v>
      </c>
      <c r="B238" s="190" t="s">
        <v>336</v>
      </c>
      <c r="C238" s="188">
        <f>D238+E238</f>
        <v>4180560.18</v>
      </c>
      <c r="D238" s="188">
        <f>2849614.19+524736.3</f>
        <v>3374350.49</v>
      </c>
      <c r="E238" s="188">
        <v>806209.69</v>
      </c>
      <c r="F238" s="188">
        <v>554992.37</v>
      </c>
    </row>
    <row r="239" spans="1:6" ht="31.5" x14ac:dyDescent="0.2">
      <c r="A239" s="191" t="s">
        <v>347</v>
      </c>
      <c r="B239" s="190" t="s">
        <v>338</v>
      </c>
      <c r="C239" s="188">
        <f>D239+E239</f>
        <v>1265960.1800000002</v>
      </c>
      <c r="D239" s="188">
        <f>D238-2574600-25000</f>
        <v>774750.49000000022</v>
      </c>
      <c r="E239" s="188">
        <f>E238-290000-25000</f>
        <v>491209.68999999994</v>
      </c>
      <c r="F239" s="188">
        <f>F238-290000-25000</f>
        <v>239992.37</v>
      </c>
    </row>
    <row r="240" spans="1:6" ht="173.25" x14ac:dyDescent="0.2">
      <c r="A240" s="191" t="s">
        <v>348</v>
      </c>
      <c r="B240" s="190" t="s">
        <v>340</v>
      </c>
      <c r="C240" s="195">
        <f>D240+E240</f>
        <v>0</v>
      </c>
      <c r="D240" s="193">
        <f>-25000+-410000+-133280+-25000</f>
        <v>-593280</v>
      </c>
      <c r="E240" s="193">
        <f>25000+410000+133280+25000</f>
        <v>593280</v>
      </c>
      <c r="F240" s="193">
        <f>25000+410000+133280+25000</f>
        <v>593280</v>
      </c>
    </row>
    <row r="241" spans="1:10" x14ac:dyDescent="0.2">
      <c r="A241" s="196"/>
      <c r="B241" s="196"/>
      <c r="C241" s="196"/>
      <c r="D241" s="196"/>
      <c r="E241" s="196"/>
      <c r="F241" s="196"/>
    </row>
    <row r="242" spans="1:10" x14ac:dyDescent="0.2">
      <c r="A242" s="169"/>
      <c r="B242" s="169"/>
      <c r="C242" s="169"/>
      <c r="D242" s="169"/>
      <c r="E242" s="169"/>
      <c r="F242" s="169"/>
    </row>
    <row r="243" spans="1:10" x14ac:dyDescent="0.2">
      <c r="A243" s="169"/>
      <c r="B243" s="169"/>
      <c r="C243" s="169"/>
      <c r="D243" s="169"/>
      <c r="E243" s="169"/>
      <c r="F243" s="169"/>
    </row>
    <row r="244" spans="1:10" ht="15.75" x14ac:dyDescent="0.25">
      <c r="A244" s="197"/>
      <c r="B244" s="198" t="s">
        <v>155</v>
      </c>
      <c r="C244" s="199"/>
      <c r="D244" s="199"/>
      <c r="E244" s="198" t="s">
        <v>156</v>
      </c>
      <c r="F244" s="197"/>
    </row>
    <row r="247" spans="1:10" ht="15" x14ac:dyDescent="0.2">
      <c r="A247" s="200"/>
      <c r="B247" s="200"/>
      <c r="C247" s="200"/>
      <c r="D247" s="200"/>
      <c r="E247" s="200"/>
      <c r="F247" s="201" t="s">
        <v>349</v>
      </c>
      <c r="G247" s="201"/>
      <c r="H247" s="201"/>
      <c r="I247" s="201"/>
      <c r="J247" s="201"/>
    </row>
    <row r="248" spans="1:10" x14ac:dyDescent="0.2">
      <c r="A248" s="200"/>
      <c r="B248" s="200"/>
      <c r="C248" s="200"/>
      <c r="D248" s="200"/>
      <c r="E248" s="200"/>
      <c r="F248" s="200"/>
      <c r="G248" s="200"/>
      <c r="H248" s="202"/>
      <c r="I248" s="202"/>
      <c r="J248" s="202"/>
    </row>
    <row r="249" spans="1:10" ht="15.75" x14ac:dyDescent="0.2">
      <c r="A249" s="203" t="s">
        <v>350</v>
      </c>
      <c r="B249" s="203"/>
      <c r="C249" s="203"/>
      <c r="D249" s="203"/>
      <c r="E249" s="203"/>
      <c r="F249" s="203"/>
      <c r="G249" s="203"/>
      <c r="H249" s="203"/>
      <c r="I249" s="203"/>
      <c r="J249" s="203"/>
    </row>
    <row r="250" spans="1:10" ht="18.75" x14ac:dyDescent="0.3">
      <c r="A250" s="204" t="s">
        <v>161</v>
      </c>
      <c r="B250" s="204"/>
      <c r="C250" s="205"/>
      <c r="D250" s="205"/>
      <c r="E250" s="205"/>
      <c r="F250" s="205"/>
      <c r="G250" s="205"/>
      <c r="H250" s="205"/>
      <c r="I250" s="205"/>
      <c r="J250" s="205"/>
    </row>
    <row r="251" spans="1:10" x14ac:dyDescent="0.2">
      <c r="A251" s="206" t="s">
        <v>150</v>
      </c>
      <c r="B251" s="206"/>
      <c r="C251" s="207"/>
      <c r="D251" s="207"/>
      <c r="E251" s="207"/>
      <c r="F251" s="207"/>
      <c r="G251" s="207"/>
      <c r="H251" s="207"/>
      <c r="I251" s="207"/>
      <c r="J251" s="208" t="s">
        <v>351</v>
      </c>
    </row>
    <row r="252" spans="1:10" x14ac:dyDescent="0.2">
      <c r="A252" s="209" t="s">
        <v>352</v>
      </c>
      <c r="B252" s="209" t="s">
        <v>4</v>
      </c>
      <c r="C252" s="209" t="s">
        <v>5</v>
      </c>
      <c r="D252" s="209" t="s">
        <v>353</v>
      </c>
      <c r="E252" s="210" t="s">
        <v>354</v>
      </c>
      <c r="F252" s="210" t="s">
        <v>355</v>
      </c>
      <c r="G252" s="210" t="s">
        <v>330</v>
      </c>
      <c r="H252" s="209" t="s">
        <v>7</v>
      </c>
      <c r="I252" s="211" t="s">
        <v>14</v>
      </c>
      <c r="J252" s="212"/>
    </row>
    <row r="253" spans="1:10" ht="38.25" x14ac:dyDescent="0.2">
      <c r="A253" s="213"/>
      <c r="B253" s="213"/>
      <c r="C253" s="213"/>
      <c r="D253" s="213"/>
      <c r="E253" s="214"/>
      <c r="F253" s="214"/>
      <c r="G253" s="214"/>
      <c r="H253" s="213"/>
      <c r="I253" s="215" t="s">
        <v>8</v>
      </c>
      <c r="J253" s="216" t="s">
        <v>15</v>
      </c>
    </row>
    <row r="254" spans="1:10" x14ac:dyDescent="0.2">
      <c r="A254" s="217">
        <v>1</v>
      </c>
      <c r="B254" s="217">
        <v>2</v>
      </c>
      <c r="C254" s="217">
        <v>3</v>
      </c>
      <c r="D254" s="217">
        <v>4</v>
      </c>
      <c r="E254" s="217">
        <v>5</v>
      </c>
      <c r="F254" s="217">
        <v>6</v>
      </c>
      <c r="G254" s="217">
        <v>7</v>
      </c>
      <c r="H254" s="217">
        <v>8</v>
      </c>
      <c r="I254" s="217">
        <v>9</v>
      </c>
      <c r="J254" s="217">
        <v>10</v>
      </c>
    </row>
    <row r="255" spans="1:10" ht="31.5" x14ac:dyDescent="0.2">
      <c r="A255" s="218" t="s">
        <v>17</v>
      </c>
      <c r="B255" s="218" t="s">
        <v>196</v>
      </c>
      <c r="C255" s="219"/>
      <c r="D255" s="220" t="s">
        <v>356</v>
      </c>
      <c r="E255" s="221"/>
      <c r="F255" s="221"/>
      <c r="G255" s="222">
        <f>G256</f>
        <v>-53130</v>
      </c>
      <c r="H255" s="222">
        <f>H256</f>
        <v>-463130</v>
      </c>
      <c r="I255" s="222">
        <f t="shared" ref="I255:J255" si="38">I256</f>
        <v>410000</v>
      </c>
      <c r="J255" s="222">
        <f t="shared" si="38"/>
        <v>410000</v>
      </c>
    </row>
    <row r="256" spans="1:10" ht="31.5" x14ac:dyDescent="0.2">
      <c r="A256" s="218" t="s">
        <v>17</v>
      </c>
      <c r="B256" s="218" t="s">
        <v>196</v>
      </c>
      <c r="C256" s="219"/>
      <c r="D256" s="220" t="s">
        <v>357</v>
      </c>
      <c r="E256" s="221"/>
      <c r="F256" s="221"/>
      <c r="G256" s="222">
        <f>SUM(G261:G266)</f>
        <v>-53130</v>
      </c>
      <c r="H256" s="222">
        <f>SUM(H261:H266)</f>
        <v>-463130</v>
      </c>
      <c r="I256" s="222">
        <f t="shared" ref="I256:J256" si="39">SUM(I261:I266)</f>
        <v>410000</v>
      </c>
      <c r="J256" s="222">
        <f t="shared" si="39"/>
        <v>410000</v>
      </c>
    </row>
    <row r="257" spans="1:10" ht="15.75" x14ac:dyDescent="0.2">
      <c r="A257" s="223"/>
      <c r="B257" s="223"/>
      <c r="C257" s="223"/>
      <c r="D257" s="224"/>
      <c r="E257" s="225"/>
      <c r="F257" s="221"/>
      <c r="G257" s="226"/>
      <c r="H257" s="227"/>
      <c r="I257" s="222"/>
      <c r="J257" s="222"/>
    </row>
    <row r="258" spans="1:10" ht="173.25" x14ac:dyDescent="0.2">
      <c r="A258" s="228" t="s">
        <v>358</v>
      </c>
      <c r="B258" s="228" t="s">
        <v>242</v>
      </c>
      <c r="C258" s="229">
        <v>1070</v>
      </c>
      <c r="D258" s="121" t="s">
        <v>243</v>
      </c>
      <c r="E258" s="230" t="s">
        <v>359</v>
      </c>
      <c r="F258" s="120"/>
      <c r="G258" s="227">
        <f t="shared" ref="G258:G272" si="40">H258+I258</f>
        <v>0</v>
      </c>
      <c r="H258" s="227"/>
      <c r="I258" s="227"/>
      <c r="J258" s="227"/>
    </row>
    <row r="259" spans="1:10" ht="126" x14ac:dyDescent="0.2">
      <c r="A259" s="119" t="s">
        <v>360</v>
      </c>
      <c r="B259" s="119" t="s">
        <v>361</v>
      </c>
      <c r="C259" s="119" t="s">
        <v>214</v>
      </c>
      <c r="D259" s="121" t="s">
        <v>362</v>
      </c>
      <c r="E259" s="230" t="s">
        <v>363</v>
      </c>
      <c r="F259" s="120"/>
      <c r="G259" s="227">
        <f t="shared" si="40"/>
        <v>0</v>
      </c>
      <c r="H259" s="231"/>
      <c r="I259" s="232"/>
      <c r="J259" s="232"/>
    </row>
    <row r="260" spans="1:10" ht="157.5" x14ac:dyDescent="0.2">
      <c r="A260" s="119" t="s">
        <v>364</v>
      </c>
      <c r="B260" s="119" t="s">
        <v>365</v>
      </c>
      <c r="C260" s="119" t="s">
        <v>366</v>
      </c>
      <c r="D260" s="121" t="s">
        <v>367</v>
      </c>
      <c r="E260" s="230" t="s">
        <v>368</v>
      </c>
      <c r="F260" s="120"/>
      <c r="G260" s="227">
        <f t="shared" si="40"/>
        <v>0</v>
      </c>
      <c r="H260" s="232"/>
      <c r="I260" s="232"/>
      <c r="J260" s="232"/>
    </row>
    <row r="261" spans="1:10" ht="299.25" x14ac:dyDescent="0.2">
      <c r="A261" s="233" t="s">
        <v>36</v>
      </c>
      <c r="B261" s="234">
        <v>2152</v>
      </c>
      <c r="C261" s="233" t="s">
        <v>33</v>
      </c>
      <c r="D261" s="235" t="s">
        <v>369</v>
      </c>
      <c r="E261" s="235" t="s">
        <v>370</v>
      </c>
      <c r="F261" s="236" t="s">
        <v>371</v>
      </c>
      <c r="G261" s="237">
        <v>30000</v>
      </c>
      <c r="H261" s="237">
        <v>30000</v>
      </c>
      <c r="I261" s="238">
        <v>0</v>
      </c>
      <c r="J261" s="237">
        <v>0</v>
      </c>
    </row>
    <row r="262" spans="1:10" ht="141.75" x14ac:dyDescent="0.2">
      <c r="A262" s="233"/>
      <c r="B262" s="234"/>
      <c r="C262" s="233"/>
      <c r="D262" s="235"/>
      <c r="E262" s="230" t="s">
        <v>372</v>
      </c>
      <c r="F262" s="221" t="s">
        <v>373</v>
      </c>
      <c r="G262" s="237"/>
      <c r="H262" s="237"/>
      <c r="I262" s="238"/>
      <c r="J262" s="237"/>
    </row>
    <row r="263" spans="1:10" ht="31.5" x14ac:dyDescent="0.2">
      <c r="A263" s="233" t="s">
        <v>61</v>
      </c>
      <c r="B263" s="234">
        <v>7325</v>
      </c>
      <c r="C263" s="233" t="s">
        <v>62</v>
      </c>
      <c r="D263" s="235" t="s">
        <v>374</v>
      </c>
      <c r="E263" s="119" t="s">
        <v>375</v>
      </c>
      <c r="F263" s="239"/>
      <c r="G263" s="237">
        <v>30000</v>
      </c>
      <c r="H263" s="237">
        <v>0</v>
      </c>
      <c r="I263" s="238">
        <v>30000</v>
      </c>
      <c r="J263" s="237">
        <v>30000</v>
      </c>
    </row>
    <row r="264" spans="1:10" ht="47.25" x14ac:dyDescent="0.2">
      <c r="A264" s="240" t="s">
        <v>65</v>
      </c>
      <c r="B264" s="241">
        <v>7461</v>
      </c>
      <c r="C264" s="240" t="s">
        <v>66</v>
      </c>
      <c r="D264" s="242" t="s">
        <v>68</v>
      </c>
      <c r="E264" s="119" t="s">
        <v>375</v>
      </c>
      <c r="F264" s="221"/>
      <c r="G264" s="243">
        <f t="shared" si="40"/>
        <v>380000</v>
      </c>
      <c r="H264" s="244">
        <v>0</v>
      </c>
      <c r="I264" s="245">
        <v>380000</v>
      </c>
      <c r="J264" s="245">
        <v>380000</v>
      </c>
    </row>
    <row r="265" spans="1:10" ht="31.5" x14ac:dyDescent="0.2">
      <c r="A265" s="119" t="s">
        <v>73</v>
      </c>
      <c r="B265" s="120">
        <v>7693</v>
      </c>
      <c r="C265" s="119" t="s">
        <v>70</v>
      </c>
      <c r="D265" s="230" t="s">
        <v>376</v>
      </c>
      <c r="E265" s="119" t="s">
        <v>375</v>
      </c>
      <c r="F265" s="221"/>
      <c r="G265" s="246">
        <f>H265+I265</f>
        <v>-410000</v>
      </c>
      <c r="H265" s="247">
        <v>-410000</v>
      </c>
      <c r="I265" s="248">
        <v>0</v>
      </c>
      <c r="J265" s="248">
        <v>0</v>
      </c>
    </row>
    <row r="266" spans="1:10" ht="157.5" x14ac:dyDescent="0.2">
      <c r="A266" s="119" t="s">
        <v>80</v>
      </c>
      <c r="B266" s="120">
        <v>8220</v>
      </c>
      <c r="C266" s="119" t="s">
        <v>81</v>
      </c>
      <c r="D266" s="230" t="s">
        <v>83</v>
      </c>
      <c r="E266" s="230" t="s">
        <v>377</v>
      </c>
      <c r="F266" s="221" t="s">
        <v>378</v>
      </c>
      <c r="G266" s="246">
        <f>H266+I266</f>
        <v>-83130</v>
      </c>
      <c r="H266" s="247">
        <v>-83130</v>
      </c>
      <c r="I266" s="248">
        <v>0</v>
      </c>
      <c r="J266" s="248">
        <v>0</v>
      </c>
    </row>
    <row r="267" spans="1:10" ht="47.25" x14ac:dyDescent="0.2">
      <c r="A267" s="249" t="s">
        <v>134</v>
      </c>
      <c r="B267" s="250" t="s">
        <v>265</v>
      </c>
      <c r="C267" s="251"/>
      <c r="D267" s="252" t="s">
        <v>379</v>
      </c>
      <c r="E267" s="253"/>
      <c r="F267" s="221"/>
      <c r="G267" s="222">
        <f>G268</f>
        <v>150000</v>
      </c>
      <c r="H267" s="222">
        <f t="shared" ref="H267:J267" si="41">H268</f>
        <v>100000</v>
      </c>
      <c r="I267" s="222">
        <f t="shared" si="41"/>
        <v>50000</v>
      </c>
      <c r="J267" s="222">
        <f t="shared" si="41"/>
        <v>50000</v>
      </c>
    </row>
    <row r="268" spans="1:10" ht="47.25" x14ac:dyDescent="0.2">
      <c r="A268" s="249" t="s">
        <v>136</v>
      </c>
      <c r="B268" s="250" t="s">
        <v>265</v>
      </c>
      <c r="C268" s="251"/>
      <c r="D268" s="252" t="s">
        <v>380</v>
      </c>
      <c r="E268" s="253"/>
      <c r="F268" s="221"/>
      <c r="G268" s="222">
        <f>SUM(G269:G270)</f>
        <v>150000</v>
      </c>
      <c r="H268" s="222">
        <f>SUM(H269:H270)</f>
        <v>100000</v>
      </c>
      <c r="I268" s="222">
        <f>SUM(I269:I270)</f>
        <v>50000</v>
      </c>
      <c r="J268" s="222">
        <f>SUM(J269:J270)</f>
        <v>50000</v>
      </c>
    </row>
    <row r="269" spans="1:10" ht="236.25" x14ac:dyDescent="0.2">
      <c r="A269" s="119" t="s">
        <v>144</v>
      </c>
      <c r="B269" s="120">
        <v>9800</v>
      </c>
      <c r="C269" s="119" t="s">
        <v>26</v>
      </c>
      <c r="D269" s="121" t="s">
        <v>381</v>
      </c>
      <c r="E269" s="230" t="s">
        <v>382</v>
      </c>
      <c r="F269" s="221" t="s">
        <v>383</v>
      </c>
      <c r="G269" s="246">
        <v>50000</v>
      </c>
      <c r="H269" s="254">
        <v>50000</v>
      </c>
      <c r="I269" s="254"/>
      <c r="J269" s="254"/>
    </row>
    <row r="270" spans="1:10" ht="346.5" x14ac:dyDescent="0.2">
      <c r="A270" s="119" t="s">
        <v>144</v>
      </c>
      <c r="B270" s="120">
        <v>9800</v>
      </c>
      <c r="C270" s="119" t="s">
        <v>26</v>
      </c>
      <c r="D270" s="121" t="s">
        <v>381</v>
      </c>
      <c r="E270" s="255" t="s">
        <v>384</v>
      </c>
      <c r="F270" s="221" t="s">
        <v>385</v>
      </c>
      <c r="G270" s="246">
        <v>100000</v>
      </c>
      <c r="H270" s="247">
        <v>50000</v>
      </c>
      <c r="I270" s="248">
        <v>50000</v>
      </c>
      <c r="J270" s="248">
        <v>50000</v>
      </c>
    </row>
    <row r="271" spans="1:10" ht="173.25" x14ac:dyDescent="0.2">
      <c r="A271" s="119" t="s">
        <v>386</v>
      </c>
      <c r="B271" s="120">
        <v>9800</v>
      </c>
      <c r="C271" s="119" t="s">
        <v>387</v>
      </c>
      <c r="D271" s="121" t="s">
        <v>381</v>
      </c>
      <c r="E271" s="255" t="s">
        <v>388</v>
      </c>
      <c r="F271" s="221" t="s">
        <v>389</v>
      </c>
      <c r="G271" s="256">
        <f t="shared" si="40"/>
        <v>0</v>
      </c>
      <c r="H271" s="257"/>
      <c r="I271" s="257"/>
      <c r="J271" s="257"/>
    </row>
    <row r="272" spans="1:10" ht="173.25" x14ac:dyDescent="0.2">
      <c r="A272" s="119" t="s">
        <v>390</v>
      </c>
      <c r="B272" s="120">
        <v>9800</v>
      </c>
      <c r="C272" s="119" t="s">
        <v>391</v>
      </c>
      <c r="D272" s="121" t="s">
        <v>381</v>
      </c>
      <c r="E272" s="255" t="s">
        <v>388</v>
      </c>
      <c r="F272" s="221" t="s">
        <v>389</v>
      </c>
      <c r="G272" s="256">
        <f t="shared" si="40"/>
        <v>0</v>
      </c>
      <c r="H272" s="257"/>
      <c r="I272" s="257"/>
      <c r="J272" s="257"/>
    </row>
    <row r="273" spans="1:10" ht="173.25" x14ac:dyDescent="0.2">
      <c r="A273" s="119" t="s">
        <v>392</v>
      </c>
      <c r="B273" s="120">
        <v>9800</v>
      </c>
      <c r="C273" s="119" t="s">
        <v>393</v>
      </c>
      <c r="D273" s="121" t="s">
        <v>381</v>
      </c>
      <c r="E273" s="255" t="s">
        <v>388</v>
      </c>
      <c r="F273" s="221" t="s">
        <v>389</v>
      </c>
      <c r="G273" s="258">
        <f>G274</f>
        <v>0</v>
      </c>
      <c r="H273" s="258">
        <f>H274</f>
        <v>0</v>
      </c>
      <c r="I273" s="258">
        <f>I274</f>
        <v>0</v>
      </c>
      <c r="J273" s="258">
        <f>J274</f>
        <v>0</v>
      </c>
    </row>
    <row r="274" spans="1:10" ht="173.25" x14ac:dyDescent="0.2">
      <c r="A274" s="119" t="s">
        <v>394</v>
      </c>
      <c r="B274" s="120">
        <v>9800</v>
      </c>
      <c r="C274" s="119" t="s">
        <v>395</v>
      </c>
      <c r="D274" s="121" t="s">
        <v>381</v>
      </c>
      <c r="E274" s="255" t="s">
        <v>388</v>
      </c>
      <c r="F274" s="221" t="s">
        <v>389</v>
      </c>
      <c r="G274" s="258">
        <f>SUM(G275:G277)</f>
        <v>0</v>
      </c>
      <c r="H274" s="258">
        <f>SUM(H275:H277)</f>
        <v>0</v>
      </c>
      <c r="I274" s="258">
        <f>SUM(I275:I277)</f>
        <v>0</v>
      </c>
      <c r="J274" s="258">
        <f>SUM(J275:J277)</f>
        <v>0</v>
      </c>
    </row>
    <row r="275" spans="1:10" ht="173.25" x14ac:dyDescent="0.2">
      <c r="A275" s="119" t="s">
        <v>396</v>
      </c>
      <c r="B275" s="120">
        <v>9800</v>
      </c>
      <c r="C275" s="119" t="s">
        <v>397</v>
      </c>
      <c r="D275" s="121" t="s">
        <v>381</v>
      </c>
      <c r="E275" s="255" t="s">
        <v>388</v>
      </c>
      <c r="F275" s="221" t="s">
        <v>389</v>
      </c>
      <c r="G275" s="256">
        <f>H275+I275</f>
        <v>0</v>
      </c>
      <c r="H275" s="257"/>
      <c r="I275" s="257"/>
      <c r="J275" s="257"/>
    </row>
    <row r="276" spans="1:10" ht="173.25" x14ac:dyDescent="0.2">
      <c r="A276" s="119" t="s">
        <v>398</v>
      </c>
      <c r="B276" s="120">
        <v>9800</v>
      </c>
      <c r="C276" s="119" t="s">
        <v>399</v>
      </c>
      <c r="D276" s="121" t="s">
        <v>381</v>
      </c>
      <c r="E276" s="255" t="s">
        <v>388</v>
      </c>
      <c r="F276" s="221" t="s">
        <v>389</v>
      </c>
      <c r="G276" s="256">
        <f>H276+I276</f>
        <v>0</v>
      </c>
      <c r="H276" s="257"/>
      <c r="I276" s="257"/>
      <c r="J276" s="257"/>
    </row>
    <row r="277" spans="1:10" ht="173.25" x14ac:dyDescent="0.2">
      <c r="A277" s="119" t="s">
        <v>400</v>
      </c>
      <c r="B277" s="120">
        <v>9800</v>
      </c>
      <c r="C277" s="119" t="s">
        <v>401</v>
      </c>
      <c r="D277" s="121" t="s">
        <v>381</v>
      </c>
      <c r="E277" s="255" t="s">
        <v>388</v>
      </c>
      <c r="F277" s="221" t="s">
        <v>389</v>
      </c>
      <c r="G277" s="256">
        <f>H277+I277</f>
        <v>0</v>
      </c>
      <c r="H277" s="257"/>
      <c r="I277" s="257"/>
      <c r="J277" s="257"/>
    </row>
    <row r="278" spans="1:10" ht="15" x14ac:dyDescent="0.25">
      <c r="A278" s="259" t="s">
        <v>402</v>
      </c>
      <c r="B278" s="260"/>
      <c r="C278" s="260"/>
      <c r="D278" s="260"/>
      <c r="E278" s="260"/>
      <c r="F278" s="260"/>
      <c r="G278" s="261">
        <f>G267+G255</f>
        <v>96870</v>
      </c>
      <c r="H278" s="261">
        <f t="shared" ref="H278:J278" si="42">H267+H255</f>
        <v>-363130</v>
      </c>
      <c r="I278" s="261">
        <f t="shared" si="42"/>
        <v>460000</v>
      </c>
      <c r="J278" s="261">
        <f t="shared" si="42"/>
        <v>460000</v>
      </c>
    </row>
    <row r="279" spans="1:10" x14ac:dyDescent="0.2">
      <c r="A279" s="200"/>
      <c r="B279" s="200"/>
      <c r="C279" s="200"/>
      <c r="D279" s="200"/>
      <c r="E279" s="200"/>
      <c r="F279" s="200"/>
      <c r="G279" s="200"/>
      <c r="H279" s="200"/>
      <c r="I279" s="200"/>
      <c r="J279" s="200"/>
    </row>
    <row r="280" spans="1:10" x14ac:dyDescent="0.2">
      <c r="A280" s="200"/>
      <c r="B280" s="200"/>
      <c r="C280" s="200"/>
      <c r="D280" s="200"/>
      <c r="E280" s="200"/>
      <c r="F280" s="200"/>
      <c r="G280" s="200"/>
      <c r="H280" s="200"/>
      <c r="I280" s="200"/>
      <c r="J280" s="200"/>
    </row>
    <row r="281" spans="1:10" ht="15.75" x14ac:dyDescent="0.25">
      <c r="A281" s="200"/>
      <c r="B281" s="200"/>
      <c r="C281" s="262" t="s">
        <v>155</v>
      </c>
      <c r="D281" s="200"/>
      <c r="E281" s="200"/>
      <c r="F281" s="263" t="s">
        <v>156</v>
      </c>
      <c r="G281" s="200"/>
      <c r="H281" s="200"/>
      <c r="I281" s="200"/>
      <c r="J281" s="200"/>
    </row>
    <row r="282" spans="1:10" x14ac:dyDescent="0.2">
      <c r="A282" s="200"/>
      <c r="B282" s="200"/>
      <c r="C282" s="200"/>
      <c r="D282" s="200"/>
      <c r="E282" s="200"/>
      <c r="F282" s="200"/>
      <c r="G282" s="200"/>
      <c r="H282" s="200"/>
      <c r="I282" s="200"/>
      <c r="J282" s="200"/>
    </row>
  </sheetData>
  <mergeCells count="77">
    <mergeCell ref="E252:E253"/>
    <mergeCell ref="F252:F253"/>
    <mergeCell ref="G252:G253"/>
    <mergeCell ref="H252:H253"/>
    <mergeCell ref="I252:J252"/>
    <mergeCell ref="A251:B251"/>
    <mergeCell ref="A252:A253"/>
    <mergeCell ref="B252:B253"/>
    <mergeCell ref="C252:C253"/>
    <mergeCell ref="D252:D253"/>
    <mergeCell ref="B229:F229"/>
    <mergeCell ref="B235:F235"/>
    <mergeCell ref="F247:J247"/>
    <mergeCell ref="A249:J249"/>
    <mergeCell ref="A250:B250"/>
    <mergeCell ref="A222:F222"/>
    <mergeCell ref="B223:C223"/>
    <mergeCell ref="A225:E225"/>
    <mergeCell ref="A226:A227"/>
    <mergeCell ref="B226:B227"/>
    <mergeCell ref="C226:C227"/>
    <mergeCell ref="D226:D227"/>
    <mergeCell ref="E226:F226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D65:I65"/>
    <mergeCell ref="A68:P68"/>
    <mergeCell ref="B70:C70"/>
    <mergeCell ref="B71:C71"/>
    <mergeCell ref="A72:A75"/>
    <mergeCell ref="B72:B75"/>
    <mergeCell ref="C72:C75"/>
    <mergeCell ref="D72:D75"/>
    <mergeCell ref="E72:I72"/>
    <mergeCell ref="J72:O72"/>
    <mergeCell ref="P72:P75"/>
    <mergeCell ref="E73:E75"/>
    <mergeCell ref="F73:F75"/>
    <mergeCell ref="G73:H73"/>
    <mergeCell ref="I73:I75"/>
    <mergeCell ref="J73:J75"/>
    <mergeCell ref="K73:K74"/>
    <mergeCell ref="L73:L75"/>
    <mergeCell ref="M73:N73"/>
    <mergeCell ref="O73:O75"/>
    <mergeCell ref="G74:G75"/>
    <mergeCell ref="H74:H75"/>
    <mergeCell ref="M74:M75"/>
    <mergeCell ref="N74:N75"/>
    <mergeCell ref="A176:D176"/>
    <mergeCell ref="A184:D184"/>
    <mergeCell ref="A200:D200"/>
    <mergeCell ref="A77:P77"/>
    <mergeCell ref="A78:D78"/>
    <mergeCell ref="A102:D102"/>
    <mergeCell ref="A166:D166"/>
    <mergeCell ref="A171:D171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user</cp:lastModifiedBy>
  <dcterms:created xsi:type="dcterms:W3CDTF">2021-04-09T09:04:26Z</dcterms:created>
  <dcterms:modified xsi:type="dcterms:W3CDTF">2022-10-19T10:40:33Z</dcterms:modified>
</cp:coreProperties>
</file>