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 BUH\Desktop\Штатні зі змінами\"/>
    </mc:Choice>
  </mc:AlternateContent>
  <bookViews>
    <workbookView xWindow="0" yWindow="0" windowWidth="28800" windowHeight="11865" activeTab="3"/>
  </bookViews>
  <sheets>
    <sheet name="ЗЗСО Ріка" sheetId="5" r:id="rId1"/>
    <sheet name="ЗЗСО ВБ №2" sheetId="10" r:id="rId2"/>
    <sheet name="ЗЗСО ВБ №2 -роб." sheetId="11" r:id="rId3"/>
    <sheet name="Кос.Поляна №2" sheetId="8" r:id="rId4"/>
    <sheet name="ЗЗСО Коб. Поляна" sheetId="9" r:id="rId5"/>
  </sheets>
  <calcPr calcId="162913"/>
</workbook>
</file>

<file path=xl/calcChain.xml><?xml version="1.0" encoding="utf-8"?>
<calcChain xmlns="http://schemas.openxmlformats.org/spreadsheetml/2006/main">
  <c r="D38" i="8" l="1"/>
  <c r="F37" i="8"/>
  <c r="G37" i="8" s="1"/>
  <c r="L37" i="8" s="1"/>
  <c r="F36" i="8"/>
  <c r="G36" i="8" s="1"/>
  <c r="F35" i="8"/>
  <c r="G35" i="8" s="1"/>
  <c r="L35" i="8" s="1"/>
  <c r="F34" i="8"/>
  <c r="G34" i="8" s="1"/>
  <c r="L34" i="8" s="1"/>
  <c r="F33" i="8"/>
  <c r="G33" i="8" s="1"/>
  <c r="L33" i="8" s="1"/>
  <c r="F32" i="8"/>
  <c r="G32" i="8" s="1"/>
  <c r="L32" i="8" s="1"/>
  <c r="F31" i="8"/>
  <c r="G31" i="8" s="1"/>
  <c r="F30" i="8"/>
  <c r="G30" i="8" s="1"/>
  <c r="F29" i="8"/>
  <c r="G29" i="8" s="1"/>
  <c r="F28" i="8"/>
  <c r="G28" i="8" s="1"/>
  <c r="L28" i="8" s="1"/>
  <c r="F27" i="8"/>
  <c r="G27" i="8" s="1"/>
  <c r="L27" i="8" s="1"/>
  <c r="G26" i="8"/>
  <c r="F26" i="8"/>
  <c r="F25" i="8"/>
  <c r="G25" i="8" s="1"/>
  <c r="F24" i="8"/>
  <c r="G24" i="8" s="1"/>
  <c r="F23" i="8"/>
  <c r="G23" i="8" s="1"/>
  <c r="F22" i="8"/>
  <c r="G22" i="8" s="1"/>
  <c r="D38" i="5"/>
  <c r="D39" i="11"/>
  <c r="F38" i="11"/>
  <c r="G38" i="11" s="1"/>
  <c r="L38" i="11" s="1"/>
  <c r="G37" i="11"/>
  <c r="K36" i="11"/>
  <c r="G36" i="11"/>
  <c r="L36" i="11" s="1"/>
  <c r="F35" i="11"/>
  <c r="G35" i="11" s="1"/>
  <c r="F34" i="11"/>
  <c r="G34" i="11" s="1"/>
  <c r="L34" i="11" s="1"/>
  <c r="F33" i="11"/>
  <c r="G33" i="11" s="1"/>
  <c r="L33" i="11" s="1"/>
  <c r="G32" i="11"/>
  <c r="H32" i="11" s="1"/>
  <c r="H31" i="11"/>
  <c r="G31" i="11"/>
  <c r="L31" i="11" s="1"/>
  <c r="F30" i="11"/>
  <c r="G30" i="11" s="1"/>
  <c r="G29" i="11"/>
  <c r="H29" i="11" s="1"/>
  <c r="L29" i="11" s="1"/>
  <c r="G28" i="11"/>
  <c r="G27" i="11"/>
  <c r="H27" i="11" s="1"/>
  <c r="H26" i="11"/>
  <c r="G26" i="11"/>
  <c r="L26" i="11" s="1"/>
  <c r="H25" i="11"/>
  <c r="G25" i="11"/>
  <c r="L25" i="11" s="1"/>
  <c r="H24" i="11"/>
  <c r="L24" i="11" s="1"/>
  <c r="G24" i="11"/>
  <c r="G23" i="11"/>
  <c r="G22" i="11"/>
  <c r="H22" i="11" s="1"/>
  <c r="G36" i="10"/>
  <c r="G35" i="10"/>
  <c r="K35" i="10"/>
  <c r="D38" i="10"/>
  <c r="F37" i="10"/>
  <c r="G37" i="10" s="1"/>
  <c r="L37" i="10" s="1"/>
  <c r="F34" i="10"/>
  <c r="G34" i="10" s="1"/>
  <c r="F33" i="10"/>
  <c r="G33" i="10" s="1"/>
  <c r="L33" i="10" s="1"/>
  <c r="F32" i="10"/>
  <c r="G32" i="10" s="1"/>
  <c r="L32" i="10" s="1"/>
  <c r="G31" i="10"/>
  <c r="H31" i="10" s="1"/>
  <c r="L31" i="10" s="1"/>
  <c r="G30" i="10"/>
  <c r="H30" i="10" s="1"/>
  <c r="L30" i="10" s="1"/>
  <c r="F29" i="10"/>
  <c r="G29" i="10" s="1"/>
  <c r="K29" i="10" s="1"/>
  <c r="L29" i="10" s="1"/>
  <c r="G28" i="10"/>
  <c r="G27" i="10"/>
  <c r="H27" i="10" s="1"/>
  <c r="L27" i="10" s="1"/>
  <c r="G26" i="10"/>
  <c r="H26" i="10" s="1"/>
  <c r="L26" i="10" s="1"/>
  <c r="G25" i="10"/>
  <c r="G24" i="10"/>
  <c r="G23" i="10"/>
  <c r="K23" i="10" s="1"/>
  <c r="G22" i="10"/>
  <c r="H22" i="10" s="1"/>
  <c r="L22" i="10" s="1"/>
  <c r="H24" i="8" l="1"/>
  <c r="L24" i="8" s="1"/>
  <c r="H25" i="8"/>
  <c r="L25" i="8" s="1"/>
  <c r="K29" i="8"/>
  <c r="L29" i="8" s="1"/>
  <c r="H31" i="8"/>
  <c r="L31" i="8" s="1"/>
  <c r="H22" i="8"/>
  <c r="L22" i="8" s="1"/>
  <c r="H30" i="8"/>
  <c r="L30" i="8" s="1"/>
  <c r="H36" i="8"/>
  <c r="L36" i="8" s="1"/>
  <c r="H26" i="8"/>
  <c r="L26" i="8" s="1"/>
  <c r="K23" i="8"/>
  <c r="H23" i="8"/>
  <c r="L23" i="8" s="1"/>
  <c r="K30" i="11"/>
  <c r="L30" i="11" s="1"/>
  <c r="H35" i="11"/>
  <c r="L35" i="11" s="1"/>
  <c r="H37" i="11"/>
  <c r="L37" i="11" s="1"/>
  <c r="L22" i="11"/>
  <c r="L27" i="11"/>
  <c r="L32" i="11"/>
  <c r="H23" i="11"/>
  <c r="L23" i="11" s="1"/>
  <c r="H28" i="11"/>
  <c r="L28" i="11" s="1"/>
  <c r="K23" i="11"/>
  <c r="H34" i="10"/>
  <c r="L34" i="10" s="1"/>
  <c r="H24" i="10"/>
  <c r="L24" i="10" s="1"/>
  <c r="H36" i="10"/>
  <c r="L36" i="10" s="1"/>
  <c r="H28" i="10"/>
  <c r="L28" i="10" s="1"/>
  <c r="H25" i="10"/>
  <c r="L25" i="10" s="1"/>
  <c r="H23" i="10"/>
  <c r="L23" i="10" s="1"/>
  <c r="L35" i="10"/>
  <c r="L38" i="8" l="1"/>
  <c r="L39" i="11"/>
  <c r="L38" i="10"/>
  <c r="F35" i="5" l="1"/>
  <c r="F25" i="5" l="1"/>
  <c r="G25" i="5" s="1"/>
  <c r="H25" i="5" l="1"/>
  <c r="L25" i="5" s="1"/>
  <c r="D40" i="9"/>
  <c r="F39" i="9"/>
  <c r="G39" i="9" s="1"/>
  <c r="L39" i="9" s="1"/>
  <c r="G38" i="9"/>
  <c r="L38" i="9" s="1"/>
  <c r="F37" i="9"/>
  <c r="G37" i="9" s="1"/>
  <c r="F36" i="9"/>
  <c r="G36" i="9" s="1"/>
  <c r="F35" i="9"/>
  <c r="G35" i="9" s="1"/>
  <c r="L35" i="9" s="1"/>
  <c r="F34" i="9"/>
  <c r="G34" i="9" s="1"/>
  <c r="L34" i="9" s="1"/>
  <c r="F33" i="9"/>
  <c r="G33" i="9" s="1"/>
  <c r="F32" i="9"/>
  <c r="G32" i="9" s="1"/>
  <c r="L32" i="9" s="1"/>
  <c r="F31" i="9"/>
  <c r="G31" i="9" s="1"/>
  <c r="L31" i="9" s="1"/>
  <c r="F30" i="9"/>
  <c r="G30" i="9" s="1"/>
  <c r="K30" i="9" s="1"/>
  <c r="L30" i="9" s="1"/>
  <c r="F29" i="9"/>
  <c r="G29" i="9" s="1"/>
  <c r="L29" i="9" s="1"/>
  <c r="F28" i="9"/>
  <c r="G28" i="9" s="1"/>
  <c r="L28" i="9" s="1"/>
  <c r="F27" i="9"/>
  <c r="G27" i="9" s="1"/>
  <c r="L27" i="9" s="1"/>
  <c r="F26" i="9"/>
  <c r="G26" i="9" s="1"/>
  <c r="F25" i="9"/>
  <c r="G25" i="9" s="1"/>
  <c r="F24" i="9"/>
  <c r="G24" i="9" s="1"/>
  <c r="F23" i="9"/>
  <c r="G23" i="9" s="1"/>
  <c r="F22" i="9"/>
  <c r="G22" i="9" s="1"/>
  <c r="L36" i="9" l="1"/>
  <c r="H37" i="9"/>
  <c r="L37" i="9" s="1"/>
  <c r="H25" i="9"/>
  <c r="L25" i="9" s="1"/>
  <c r="H24" i="9"/>
  <c r="L24" i="9" s="1"/>
  <c r="H26" i="9"/>
  <c r="L26" i="9" s="1"/>
  <c r="H33" i="9"/>
  <c r="H22" i="9"/>
  <c r="L22" i="9" s="1"/>
  <c r="K23" i="9"/>
  <c r="H23" i="9"/>
  <c r="L23" i="9" l="1"/>
  <c r="L40" i="9" s="1"/>
  <c r="I21" i="5" l="1"/>
  <c r="F22" i="5" l="1"/>
  <c r="G22" i="5" s="1"/>
  <c r="F37" i="5"/>
  <c r="G37" i="5" s="1"/>
  <c r="L37" i="5" s="1"/>
  <c r="F36" i="5"/>
  <c r="G36" i="5" s="1"/>
  <c r="G35" i="5"/>
  <c r="L35" i="5" s="1"/>
  <c r="F34" i="5"/>
  <c r="G34" i="5" s="1"/>
  <c r="F33" i="5"/>
  <c r="G33" i="5" s="1"/>
  <c r="L33" i="5" s="1"/>
  <c r="F32" i="5"/>
  <c r="G32" i="5" s="1"/>
  <c r="F31" i="5"/>
  <c r="G31" i="5" s="1"/>
  <c r="L31" i="5" s="1"/>
  <c r="F30" i="5"/>
  <c r="G30" i="5" s="1"/>
  <c r="L30" i="5" s="1"/>
  <c r="F29" i="5"/>
  <c r="G29" i="5" s="1"/>
  <c r="F28" i="5"/>
  <c r="G28" i="5" s="1"/>
  <c r="L28" i="5" s="1"/>
  <c r="F27" i="5"/>
  <c r="G27" i="5" s="1"/>
  <c r="L27" i="5" s="1"/>
  <c r="F26" i="5"/>
  <c r="G26" i="5" s="1"/>
  <c r="F24" i="5"/>
  <c r="G24" i="5" s="1"/>
  <c r="F23" i="5"/>
  <c r="G23" i="5" s="1"/>
  <c r="H34" i="5" l="1"/>
  <c r="L34" i="5" s="1"/>
  <c r="H26" i="5"/>
  <c r="L26" i="5" s="1"/>
  <c r="H36" i="5"/>
  <c r="L36" i="5" s="1"/>
  <c r="K23" i="5"/>
  <c r="K29" i="5"/>
  <c r="L29" i="5" s="1"/>
  <c r="H24" i="5"/>
  <c r="L24" i="5" s="1"/>
  <c r="H32" i="5"/>
  <c r="L32" i="5" s="1"/>
  <c r="H22" i="5"/>
  <c r="L22" i="5" s="1"/>
  <c r="H23" i="5"/>
  <c r="L23" i="5" l="1"/>
  <c r="L38" i="5" s="1"/>
</calcChain>
</file>

<file path=xl/sharedStrings.xml><?xml version="1.0" encoding="utf-8"?>
<sst xmlns="http://schemas.openxmlformats.org/spreadsheetml/2006/main" count="220" uniqueCount="89">
  <si>
    <t>к-ть ставок</t>
  </si>
  <si>
    <t>Разом:</t>
  </si>
  <si>
    <t>Штатний розпис</t>
  </si>
  <si>
    <t>____________</t>
  </si>
  <si>
    <t>Локота О.Ю.</t>
  </si>
  <si>
    <t>Заступник директора з господарської роботи</t>
  </si>
  <si>
    <t>Секретар-друкарка</t>
  </si>
  <si>
    <t>Робітник з комплексного обслуговування й ремонту будівель(або слюсар-сантехнік, столяр)</t>
  </si>
  <si>
    <t>Робітник (оператор) з експлуотації та обслуговування котелень- на сезон</t>
  </si>
  <si>
    <t>Робітник (оператор) з експлуотації та обслуговування котелень- на рік</t>
  </si>
  <si>
    <t>Опалювач на сезон</t>
  </si>
  <si>
    <t>опалювач на рік</t>
  </si>
  <si>
    <t>гардеробник</t>
  </si>
  <si>
    <t>кухар</t>
  </si>
  <si>
    <t>Водій автотранспортних засобів (автобуса)</t>
  </si>
  <si>
    <t>Машиніст із прання білизни</t>
  </si>
  <si>
    <t>Адміністративно-господарського, навчально-допоміжного  та обслуговуючого персоналу</t>
  </si>
  <si>
    <t>по Річанському ЗЗСО І-ІІІ ст.</t>
  </si>
  <si>
    <t>Прибиральник службовах приміщень(10% за дезрозчини)</t>
  </si>
  <si>
    <t>Посадовий оклад згідно тарифної сітки</t>
  </si>
  <si>
    <t>Оклад(розряд+гірські)</t>
  </si>
  <si>
    <t>Доплата до мінімалки</t>
  </si>
  <si>
    <t>Нічні</t>
  </si>
  <si>
    <t>Додаткові доплати та надбавки</t>
  </si>
  <si>
    <t>Оклад з доп. До мін з/п</t>
  </si>
  <si>
    <t>Електромонтер з ремонту та обслугов.електроустаткування</t>
  </si>
  <si>
    <t>Прибиральник службовах приміщень(10%за дезрозчини)</t>
  </si>
  <si>
    <t>Оклад з доп.до мін з/п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</si>
  <si>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</si>
  <si>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мін. заробітна плата з 1.01.2022року - 6500</t>
  </si>
  <si>
    <t xml:space="preserve">Назва посади </t>
  </si>
  <si>
    <t>кочегар на сезон(35%від оклада,від годин за відпрац.нічне чергування)</t>
  </si>
  <si>
    <t>Розряд</t>
  </si>
  <si>
    <t>Гірські</t>
  </si>
  <si>
    <t>____________ О.І.Попович</t>
  </si>
  <si>
    <t>Інженер-електронік</t>
  </si>
  <si>
    <t>№ п/п</t>
  </si>
  <si>
    <t>Затверджую:</t>
  </si>
  <si>
    <t>Місячний фонд заробітної плати</t>
  </si>
  <si>
    <t>Завідувач господарства</t>
  </si>
  <si>
    <t>Директор закладу</t>
  </si>
  <si>
    <t>Сестра медична 7-10(20% на період карантину)</t>
  </si>
  <si>
    <t xml:space="preserve"> </t>
  </si>
  <si>
    <t xml:space="preserve">  Директор закладу</t>
  </si>
  <si>
    <t>Опалювач на рік</t>
  </si>
  <si>
    <t>Кочегар на сезон(35% від оклада від годин за відпрац.нічне чергування)</t>
  </si>
  <si>
    <t>Гардеробник</t>
  </si>
  <si>
    <t>Кухар</t>
  </si>
  <si>
    <t>Виконавець _____________</t>
  </si>
  <si>
    <t>____________ Н. Варга</t>
  </si>
  <si>
    <t>В.о.головного бухгалтера __________ Любов СПАСЮК</t>
  </si>
  <si>
    <t>Марія БОЙЧУК</t>
  </si>
  <si>
    <t>мін. заробітна плата з 01.12.2021 року - 6500</t>
  </si>
  <si>
    <t>К-ть ставок</t>
  </si>
  <si>
    <t>Бібліотекар 8-11(10% за зав.бібл.)</t>
  </si>
  <si>
    <t>____________ В.Й.Поптанич</t>
  </si>
  <si>
    <t>ШТАТНИЙ РОЗПИС</t>
  </si>
  <si>
    <t>мін.заробітна плата з 01.12.2021 року - 6500</t>
  </si>
  <si>
    <t>Грські</t>
  </si>
  <si>
    <t>Інженер- електронік</t>
  </si>
  <si>
    <t>Кочегар на сезон (35%від оклада,від годин за відпрац.нічне чергування)</t>
  </si>
  <si>
    <t>Бібліотекар 8-11 (15% за зав.бібл. )</t>
  </si>
  <si>
    <t>В. о.головний бухгалтер__________Любов СПАСЮК</t>
  </si>
  <si>
    <t>Виконавець_________Марія БОЙЧУК.</t>
  </si>
  <si>
    <t>_____________ 2022 року</t>
  </si>
  <si>
    <t>на ___________ 2022 року</t>
  </si>
  <si>
    <t>по Вел.Бичківському ЗЗСО І-ІІІ ст.№2 Великобичківської селищної ради</t>
  </si>
  <si>
    <t xml:space="preserve">   </t>
  </si>
  <si>
    <t>Штат в кількості:13,5 штатних одиниць з місячним фондо заробітної плати: Сто дві тисячі шістсот п'ятдесят сім грн., 95 коп.</t>
  </si>
  <si>
    <t>Штат в кількості:12,5 штатних одиниць з місячним фондо заробітної плати: Вісімдесят дві тисячі чотиристо сім грн., 20 коп.</t>
  </si>
  <si>
    <t>___________ 2022 рік</t>
  </si>
  <si>
    <t>на __________  2022 року</t>
  </si>
  <si>
    <t>Штат в кількості:17 штатних одиниць з місячним фондом заробітної плати: Сто п'ятнадцять тисяч шістсот п'ятдесят три грн.,56 коп.</t>
  </si>
  <si>
    <t>на   ___________ 2022року</t>
  </si>
  <si>
    <t>по Кобилецько-Полянському ЗЗСО І-ІІІ ст.Великобичківської селищної ради</t>
  </si>
  <si>
    <t>Комірник</t>
  </si>
  <si>
    <t>___________ 2022 року</t>
  </si>
  <si>
    <t>Штат в кількості: 23 штатних одиниць з місячним фондом заробітної плати: Сто п'ятдесят шість тисяч шістсот сорок два грн., 49 коп.</t>
  </si>
  <si>
    <t>__________Кравчук О.Г.</t>
  </si>
  <si>
    <t>по Косівсько-Полянському ЗЗСО І-ІІ ст.№2 Великобичківської селищної ради</t>
  </si>
  <si>
    <t>Інженер -електронік</t>
  </si>
  <si>
    <t>Виконавець_______Марія БОЙЧУК</t>
  </si>
  <si>
    <t>В.о.головного бухгалтера_______Любов СПАСЮК</t>
  </si>
  <si>
    <t>Штат в кількості: 7,5 штатних одиниць з місячним фондом заробітної плати: Сорок дев'ять тисяч чотиристо вісімдесят три грн., 38 коп</t>
  </si>
  <si>
    <t>_______________ 2022 року</t>
  </si>
  <si>
    <t>на __________ 2022 року</t>
  </si>
  <si>
    <t>мін. заробітна плата з 01.12.2021року - 6500</t>
  </si>
  <si>
    <t>Виконавець________Марія БОЙЧУК</t>
  </si>
  <si>
    <t>В.о.головний бухгалтер________________Любов СПАСЮК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</si>
</sst>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6" fillId="0" borderId="1" xfId="1" applyNumberFormat="1" applyFont="1" applyBorder="1"/>
    <xf numFmtId="2" fontId="7" fillId="0" borderId="1" xfId="1" applyNumberFormat="1" applyFont="1" applyBorder="1"/>
    <xf numFmtId="0" fontId="6" fillId="0" borderId="1" xfId="1" applyFont="1" applyBorder="1" applyAlignment="1">
      <alignment wrapText="1"/>
    </xf>
    <xf numFmtId="2" fontId="5" fillId="0" borderId="1" xfId="0" applyNumberFormat="1" applyFont="1" applyBorder="1"/>
    <xf numFmtId="0" fontId="6" fillId="0" borderId="1" xfId="1" applyFont="1" applyBorder="1"/>
    <xf numFmtId="2" fontId="6" fillId="0" borderId="1" xfId="1" applyNumberFormat="1" applyFont="1" applyBorder="1" applyAlignment="1">
      <alignment wrapText="1"/>
    </xf>
    <xf numFmtId="2" fontId="8" fillId="0" borderId="1" xfId="1" applyNumberFormat="1" applyFont="1" applyBorder="1"/>
    <xf numFmtId="0" fontId="5" fillId="0" borderId="1" xfId="0" applyFont="1" applyBorder="1"/>
    <xf numFmtId="2" fontId="6" fillId="0" borderId="1" xfId="0" applyNumberFormat="1" applyFont="1" applyBorder="1"/>
    <xf numFmtId="0" fontId="4" fillId="0" borderId="1" xfId="0" applyFont="1" applyBorder="1"/>
    <xf numFmtId="0" fontId="9" fillId="0" borderId="1" xfId="0" applyFont="1" applyBorder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1" xfId="0" applyNumberFormat="1" applyFont="1" applyBorder="1"/>
    <xf numFmtId="2" fontId="8" fillId="0" borderId="2" xfId="1" applyNumberFormat="1" applyFont="1" applyBorder="1"/>
    <xf numFmtId="0" fontId="2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6" fillId="0" borderId="2" xfId="1" applyNumberFormat="1" applyFont="1" applyBorder="1"/>
    <xf numFmtId="14" fontId="5" fillId="0" borderId="0" xfId="0" applyNumberFormat="1" applyFont="1" applyAlignment="1"/>
    <xf numFmtId="0" fontId="6" fillId="0" borderId="2" xfId="1" applyNumberFormat="1" applyFont="1" applyBorder="1" applyAlignment="1">
      <alignment horizontal="center"/>
    </xf>
    <xf numFmtId="2" fontId="5" fillId="0" borderId="1" xfId="1" applyNumberFormat="1" applyFont="1" applyBorder="1"/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P18" sqref="P18"/>
    </sheetView>
  </sheetViews>
  <sheetFormatPr defaultRowHeight="15" x14ac:dyDescent="0.25"/>
  <cols>
    <col min="1" max="1" width="7.140625" customWidth="1"/>
    <col min="2" max="2" width="34.5703125" customWidth="1"/>
    <col min="3" max="3" width="6.42578125" customWidth="1"/>
    <col min="4" max="4" width="6.28515625" customWidth="1"/>
    <col min="5" max="5" width="10" customWidth="1"/>
    <col min="6" max="6" width="8.140625" customWidth="1"/>
    <col min="8" max="8" width="9.42578125" customWidth="1"/>
    <col min="9" max="9" width="9.140625" customWidth="1"/>
    <col min="10" max="10" width="7.140625" customWidth="1"/>
    <col min="11" max="11" width="11.5703125" customWidth="1"/>
    <col min="12" max="12" width="10.42578125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3"/>
      <c r="C2" s="3"/>
      <c r="D2" s="3"/>
      <c r="E2" s="3"/>
      <c r="F2" s="3"/>
      <c r="G2" s="38" t="s">
        <v>37</v>
      </c>
      <c r="H2" s="38"/>
      <c r="I2" s="38"/>
      <c r="J2" s="38"/>
      <c r="K2" s="38"/>
      <c r="L2" s="3"/>
    </row>
    <row r="3" spans="1:12" ht="48" customHeight="1" x14ac:dyDescent="0.25">
      <c r="A3" s="3"/>
      <c r="B3" s="3"/>
      <c r="C3" s="3"/>
      <c r="D3" s="3"/>
      <c r="E3" s="3"/>
      <c r="F3" s="39" t="s">
        <v>72</v>
      </c>
      <c r="G3" s="39"/>
      <c r="H3" s="39"/>
      <c r="I3" s="39"/>
      <c r="J3" s="39"/>
      <c r="K3" s="39"/>
      <c r="L3" s="39"/>
    </row>
    <row r="4" spans="1:12" ht="15.75" x14ac:dyDescent="0.25">
      <c r="A4" s="3"/>
      <c r="B4" s="3"/>
      <c r="C4" s="3"/>
      <c r="D4" s="3"/>
      <c r="E4" s="3"/>
      <c r="F4" s="40" t="s">
        <v>43</v>
      </c>
      <c r="G4" s="40"/>
      <c r="H4" s="40"/>
      <c r="I4" s="40"/>
      <c r="J4" s="40"/>
      <c r="K4" s="40"/>
      <c r="L4" s="40"/>
    </row>
    <row r="5" spans="1:12" ht="15.75" x14ac:dyDescent="0.25">
      <c r="A5" s="3"/>
      <c r="B5" s="3"/>
      <c r="C5" s="3"/>
      <c r="D5" s="3"/>
      <c r="E5" s="3"/>
      <c r="F5" s="40"/>
      <c r="G5" s="40"/>
      <c r="H5" s="40"/>
      <c r="I5" s="40"/>
      <c r="J5" s="40"/>
      <c r="K5" s="40"/>
      <c r="L5" s="40"/>
    </row>
    <row r="6" spans="1:12" ht="15.75" x14ac:dyDescent="0.25">
      <c r="A6" s="3"/>
      <c r="B6" s="3"/>
      <c r="C6" s="3"/>
      <c r="D6" s="3"/>
      <c r="E6" s="3"/>
      <c r="F6" s="38" t="s">
        <v>49</v>
      </c>
      <c r="G6" s="38"/>
      <c r="H6" s="38"/>
      <c r="I6" s="38"/>
      <c r="J6" s="38"/>
      <c r="K6" s="38"/>
      <c r="L6" s="38"/>
    </row>
    <row r="7" spans="1:12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7" t="s">
        <v>70</v>
      </c>
      <c r="L7" s="37"/>
    </row>
    <row r="8" spans="1:12" ht="15.75" hidden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.75" x14ac:dyDescent="0.3">
      <c r="A9" s="3"/>
      <c r="B9" s="3"/>
      <c r="C9" s="41" t="s">
        <v>2</v>
      </c>
      <c r="D9" s="41"/>
      <c r="E9" s="41"/>
      <c r="F9" s="41"/>
      <c r="G9" s="41"/>
      <c r="H9" s="41"/>
      <c r="I9" s="3"/>
      <c r="J9" s="3"/>
      <c r="K9" s="3"/>
      <c r="L9" s="3"/>
    </row>
    <row r="10" spans="1:12" ht="15.75" x14ac:dyDescent="0.25">
      <c r="A10" s="3"/>
      <c r="B10" s="3"/>
      <c r="C10" s="3"/>
      <c r="D10" s="37" t="s">
        <v>71</v>
      </c>
      <c r="E10" s="37"/>
      <c r="F10" s="37"/>
      <c r="G10" s="37"/>
      <c r="H10" s="3"/>
      <c r="I10" s="3"/>
      <c r="J10" s="3"/>
      <c r="K10" s="3"/>
      <c r="L10" s="3"/>
    </row>
    <row r="11" spans="1:12" ht="1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hidden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ht="11.25" customHeight="1" x14ac:dyDescent="0.25">
      <c r="A14" s="3"/>
      <c r="B14" s="3"/>
      <c r="C14" s="36" t="s">
        <v>17</v>
      </c>
      <c r="D14" s="36"/>
      <c r="E14" s="36"/>
      <c r="F14" s="36"/>
      <c r="G14" s="36"/>
      <c r="H14" s="36"/>
      <c r="I14" s="3"/>
      <c r="J14" s="3"/>
      <c r="K14" s="3"/>
      <c r="L14" s="3"/>
    </row>
    <row r="15" spans="1:12" ht="15.75" hidden="1" x14ac:dyDescent="0.25">
      <c r="A15" s="3"/>
      <c r="B15" s="3"/>
      <c r="C15" s="36"/>
      <c r="D15" s="36"/>
      <c r="E15" s="36"/>
      <c r="F15" s="36"/>
      <c r="G15" s="36"/>
      <c r="H15" s="36"/>
      <c r="I15" s="3"/>
      <c r="J15" s="3"/>
      <c r="K15" s="3"/>
      <c r="L15" s="3"/>
    </row>
    <row r="16" spans="1:12" ht="15.75" x14ac:dyDescent="0.25">
      <c r="A16" s="3"/>
      <c r="B16" s="3"/>
      <c r="C16" s="36"/>
      <c r="D16" s="36"/>
      <c r="E16" s="36"/>
      <c r="F16" s="36"/>
      <c r="G16" s="36"/>
      <c r="H16" s="36"/>
      <c r="I16" s="3"/>
      <c r="J16" s="3"/>
      <c r="K16" s="3"/>
      <c r="L16" s="3"/>
    </row>
    <row r="17" spans="1:23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23" ht="12.75" customHeight="1" x14ac:dyDescent="0.25">
      <c r="A18" s="3"/>
      <c r="B18" s="3"/>
      <c r="C18" s="37" t="s">
        <v>52</v>
      </c>
      <c r="D18" s="37"/>
      <c r="E18" s="37"/>
      <c r="F18" s="37"/>
      <c r="G18" s="37"/>
      <c r="H18" s="37"/>
      <c r="I18" s="37"/>
      <c r="J18" s="2"/>
      <c r="K18" s="3"/>
      <c r="L18" s="3"/>
    </row>
    <row r="19" spans="1:23" ht="3.75" hidden="1" customHeight="1" x14ac:dyDescent="0.25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23" ht="78.75" customHeight="1" x14ac:dyDescent="0.25">
      <c r="A20" s="25" t="s">
        <v>36</v>
      </c>
      <c r="B20" s="26" t="s">
        <v>30</v>
      </c>
      <c r="C20" s="27" t="s">
        <v>32</v>
      </c>
      <c r="D20" s="27" t="s">
        <v>53</v>
      </c>
      <c r="E20" s="27" t="s">
        <v>19</v>
      </c>
      <c r="F20" s="26" t="s">
        <v>33</v>
      </c>
      <c r="G20" s="27" t="s">
        <v>20</v>
      </c>
      <c r="H20" s="27" t="s">
        <v>21</v>
      </c>
      <c r="I20" s="27" t="s">
        <v>24</v>
      </c>
      <c r="J20" s="26" t="s">
        <v>22</v>
      </c>
      <c r="K20" s="27" t="s">
        <v>23</v>
      </c>
      <c r="L20" s="28" t="s">
        <v>38</v>
      </c>
    </row>
    <row r="21" spans="1:23" ht="28.5" customHeight="1" x14ac:dyDescent="0.25">
      <c r="A21" s="32">
        <v>1</v>
      </c>
      <c r="B21" s="9" t="s">
        <v>5</v>
      </c>
      <c r="C21" s="10"/>
      <c r="D21" s="10"/>
      <c r="E21" s="11"/>
      <c r="F21" s="10"/>
      <c r="G21" s="10"/>
      <c r="H21" s="10"/>
      <c r="I21" s="10">
        <f>G21+H21</f>
        <v>0</v>
      </c>
      <c r="J21" s="10"/>
      <c r="K21" s="10"/>
      <c r="L21" s="30"/>
    </row>
    <row r="22" spans="1:23" ht="17.25" customHeight="1" x14ac:dyDescent="0.25">
      <c r="A22" s="32">
        <v>2</v>
      </c>
      <c r="B22" s="12" t="s">
        <v>39</v>
      </c>
      <c r="C22" s="21">
        <v>7</v>
      </c>
      <c r="D22" s="10">
        <v>1</v>
      </c>
      <c r="E22" s="10">
        <v>4455</v>
      </c>
      <c r="F22" s="10">
        <f>SUM(E22*25%)</f>
        <v>1113.75</v>
      </c>
      <c r="G22" s="10">
        <f>SUM(E22+F22)</f>
        <v>5568.75</v>
      </c>
      <c r="H22" s="10">
        <f>(I22-G22)</f>
        <v>931.25</v>
      </c>
      <c r="I22" s="13">
        <v>6500</v>
      </c>
      <c r="J22" s="13"/>
      <c r="K22" s="10"/>
      <c r="L22" s="30">
        <f>(G22+H22+J22+K22)*D22</f>
        <v>6500</v>
      </c>
    </row>
    <row r="23" spans="1:23" ht="27.75" customHeight="1" x14ac:dyDescent="0.25">
      <c r="A23" s="32">
        <v>3</v>
      </c>
      <c r="B23" s="12" t="s">
        <v>18</v>
      </c>
      <c r="C23" s="21">
        <v>1</v>
      </c>
      <c r="D23" s="10">
        <v>3</v>
      </c>
      <c r="E23" s="10">
        <v>2893</v>
      </c>
      <c r="F23" s="10">
        <f t="shared" ref="F23:F32" si="0">SUM(E23*25%)</f>
        <v>723.25</v>
      </c>
      <c r="G23" s="10">
        <f t="shared" ref="G23:G37" si="1">SUM(E23+F23)</f>
        <v>3616.25</v>
      </c>
      <c r="H23" s="10">
        <f>(I23-G23)</f>
        <v>2883.75</v>
      </c>
      <c r="I23" s="13">
        <v>6500</v>
      </c>
      <c r="J23" s="13"/>
      <c r="K23" s="10">
        <f>G23*10%</f>
        <v>361.625</v>
      </c>
      <c r="L23" s="30">
        <f t="shared" ref="L23:L32" si="2">(G23+H23+J23+K23)*D23</f>
        <v>20584.875</v>
      </c>
    </row>
    <row r="24" spans="1:23" ht="18" customHeight="1" x14ac:dyDescent="0.25">
      <c r="A24" s="32">
        <v>4</v>
      </c>
      <c r="B24" s="12" t="s">
        <v>6</v>
      </c>
      <c r="C24" s="21">
        <v>4</v>
      </c>
      <c r="D24" s="10">
        <v>1</v>
      </c>
      <c r="E24" s="10">
        <v>3674</v>
      </c>
      <c r="F24" s="10">
        <f t="shared" si="0"/>
        <v>918.5</v>
      </c>
      <c r="G24" s="10">
        <f t="shared" si="1"/>
        <v>4592.5</v>
      </c>
      <c r="H24" s="10">
        <f t="shared" ref="H24:H36" si="3">(I24-G24)</f>
        <v>1907.5</v>
      </c>
      <c r="I24" s="13">
        <v>6500</v>
      </c>
      <c r="J24" s="13"/>
      <c r="K24" s="10"/>
      <c r="L24" s="30">
        <f t="shared" si="2"/>
        <v>6500</v>
      </c>
    </row>
    <row r="25" spans="1:23" ht="16.5" customHeight="1" x14ac:dyDescent="0.25">
      <c r="A25" s="32">
        <v>5</v>
      </c>
      <c r="B25" s="12" t="s">
        <v>35</v>
      </c>
      <c r="C25" s="21">
        <v>1</v>
      </c>
      <c r="D25" s="10">
        <v>1</v>
      </c>
      <c r="E25" s="10">
        <v>2893</v>
      </c>
      <c r="F25" s="10">
        <f t="shared" si="0"/>
        <v>723.25</v>
      </c>
      <c r="G25" s="10">
        <f t="shared" si="1"/>
        <v>3616.25</v>
      </c>
      <c r="H25" s="10">
        <f t="shared" si="3"/>
        <v>2883.75</v>
      </c>
      <c r="I25" s="13">
        <v>6500</v>
      </c>
      <c r="J25" s="13"/>
      <c r="K25" s="10"/>
      <c r="L25" s="30">
        <f t="shared" si="2"/>
        <v>6500</v>
      </c>
    </row>
    <row r="26" spans="1:23" ht="60" customHeight="1" x14ac:dyDescent="0.25">
      <c r="A26" s="32">
        <v>7</v>
      </c>
      <c r="B26" s="12" t="s">
        <v>7</v>
      </c>
      <c r="C26" s="22">
        <v>4</v>
      </c>
      <c r="D26" s="10">
        <v>1</v>
      </c>
      <c r="E26" s="10">
        <v>3674</v>
      </c>
      <c r="F26" s="10">
        <f t="shared" si="0"/>
        <v>918.5</v>
      </c>
      <c r="G26" s="10">
        <f t="shared" si="1"/>
        <v>4592.5</v>
      </c>
      <c r="H26" s="10">
        <f t="shared" si="3"/>
        <v>1907.5</v>
      </c>
      <c r="I26" s="13">
        <v>6500</v>
      </c>
      <c r="J26" s="13"/>
      <c r="K26" s="10"/>
      <c r="L26" s="30">
        <f t="shared" si="2"/>
        <v>6500</v>
      </c>
    </row>
    <row r="27" spans="1:23" ht="48" customHeight="1" x14ac:dyDescent="0.25">
      <c r="A27" s="32">
        <v>8</v>
      </c>
      <c r="B27" s="12" t="s">
        <v>8</v>
      </c>
      <c r="C27" s="22">
        <v>0</v>
      </c>
      <c r="D27" s="10">
        <v>0</v>
      </c>
      <c r="E27" s="10">
        <v>0</v>
      </c>
      <c r="F27" s="10">
        <f t="shared" si="0"/>
        <v>0</v>
      </c>
      <c r="G27" s="10">
        <f t="shared" si="1"/>
        <v>0</v>
      </c>
      <c r="H27" s="10">
        <v>0</v>
      </c>
      <c r="I27" s="13">
        <v>0</v>
      </c>
      <c r="J27" s="13"/>
      <c r="K27" s="10"/>
      <c r="L27" s="30">
        <f t="shared" si="2"/>
        <v>0</v>
      </c>
    </row>
    <row r="28" spans="1:23" ht="48" customHeight="1" x14ac:dyDescent="0.25">
      <c r="A28" s="32">
        <v>9</v>
      </c>
      <c r="B28" s="12" t="s">
        <v>9</v>
      </c>
      <c r="C28" s="22">
        <v>5</v>
      </c>
      <c r="D28" s="10">
        <v>0</v>
      </c>
      <c r="E28" s="10">
        <v>0</v>
      </c>
      <c r="F28" s="10">
        <f t="shared" si="0"/>
        <v>0</v>
      </c>
      <c r="G28" s="10">
        <f t="shared" si="1"/>
        <v>0</v>
      </c>
      <c r="H28" s="10">
        <v>0</v>
      </c>
      <c r="I28" s="13">
        <v>0</v>
      </c>
      <c r="J28" s="13"/>
      <c r="K28" s="10"/>
      <c r="L28" s="30">
        <f t="shared" si="2"/>
        <v>0</v>
      </c>
      <c r="W28" t="s">
        <v>42</v>
      </c>
    </row>
    <row r="29" spans="1:23" ht="15.75" x14ac:dyDescent="0.25">
      <c r="A29" s="32">
        <v>10</v>
      </c>
      <c r="B29" s="14" t="s">
        <v>15</v>
      </c>
      <c r="C29" s="22">
        <v>2</v>
      </c>
      <c r="D29" s="10">
        <v>0</v>
      </c>
      <c r="E29" s="10">
        <v>0</v>
      </c>
      <c r="F29" s="10">
        <f t="shared" si="0"/>
        <v>0</v>
      </c>
      <c r="G29" s="10">
        <f t="shared" si="1"/>
        <v>0</v>
      </c>
      <c r="H29" s="10">
        <v>0</v>
      </c>
      <c r="I29" s="13">
        <v>0</v>
      </c>
      <c r="J29" s="13"/>
      <c r="K29" s="10">
        <f>(G29*35%)</f>
        <v>0</v>
      </c>
      <c r="L29" s="30">
        <f t="shared" si="2"/>
        <v>0</v>
      </c>
    </row>
    <row r="30" spans="1:23" ht="15.75" x14ac:dyDescent="0.25">
      <c r="A30" s="32">
        <v>11</v>
      </c>
      <c r="B30" s="14" t="s">
        <v>10</v>
      </c>
      <c r="C30" s="22">
        <v>1</v>
      </c>
      <c r="D30" s="10">
        <v>0</v>
      </c>
      <c r="E30" s="10">
        <v>0</v>
      </c>
      <c r="F30" s="10">
        <f t="shared" si="0"/>
        <v>0</v>
      </c>
      <c r="G30" s="10">
        <f t="shared" si="1"/>
        <v>0</v>
      </c>
      <c r="H30" s="10">
        <v>0</v>
      </c>
      <c r="I30" s="13">
        <v>0</v>
      </c>
      <c r="J30" s="13"/>
      <c r="K30" s="10"/>
      <c r="L30" s="30">
        <f t="shared" si="2"/>
        <v>0</v>
      </c>
    </row>
    <row r="31" spans="1:23" ht="16.5" customHeight="1" x14ac:dyDescent="0.25">
      <c r="A31" s="32">
        <v>12</v>
      </c>
      <c r="B31" s="12" t="s">
        <v>44</v>
      </c>
      <c r="C31" s="22">
        <v>1</v>
      </c>
      <c r="D31" s="10">
        <v>0</v>
      </c>
      <c r="E31" s="10">
        <v>0</v>
      </c>
      <c r="F31" s="10">
        <f t="shared" si="0"/>
        <v>0</v>
      </c>
      <c r="G31" s="10">
        <f t="shared" si="1"/>
        <v>0</v>
      </c>
      <c r="H31" s="10">
        <v>0</v>
      </c>
      <c r="I31" s="13">
        <v>0</v>
      </c>
      <c r="J31" s="13"/>
      <c r="K31" s="10"/>
      <c r="L31" s="30">
        <f t="shared" si="2"/>
        <v>0</v>
      </c>
    </row>
    <row r="32" spans="1:23" ht="47.25" customHeight="1" x14ac:dyDescent="0.25">
      <c r="A32" s="32">
        <v>13</v>
      </c>
      <c r="B32" s="12" t="s">
        <v>45</v>
      </c>
      <c r="C32" s="21">
        <v>1</v>
      </c>
      <c r="D32" s="10">
        <v>8</v>
      </c>
      <c r="E32" s="10">
        <v>2893</v>
      </c>
      <c r="F32" s="10">
        <f t="shared" si="0"/>
        <v>723.25</v>
      </c>
      <c r="G32" s="10">
        <f t="shared" si="1"/>
        <v>3616.25</v>
      </c>
      <c r="H32" s="10">
        <f t="shared" si="3"/>
        <v>2883.75</v>
      </c>
      <c r="I32" s="13">
        <v>6500</v>
      </c>
      <c r="J32" s="13">
        <v>460.85</v>
      </c>
      <c r="K32" s="16"/>
      <c r="L32" s="30">
        <f t="shared" si="2"/>
        <v>55686.8</v>
      </c>
    </row>
    <row r="33" spans="1:12" ht="15.75" x14ac:dyDescent="0.25">
      <c r="A33" s="32">
        <v>14</v>
      </c>
      <c r="B33" s="17" t="s">
        <v>46</v>
      </c>
      <c r="C33" s="23">
        <v>1</v>
      </c>
      <c r="D33" s="10">
        <v>0</v>
      </c>
      <c r="E33" s="18">
        <v>0</v>
      </c>
      <c r="F33" s="10">
        <f>SUM(E33*25%)</f>
        <v>0</v>
      </c>
      <c r="G33" s="10">
        <f t="shared" si="1"/>
        <v>0</v>
      </c>
      <c r="H33" s="10">
        <v>0</v>
      </c>
      <c r="I33" s="13">
        <v>0</v>
      </c>
      <c r="J33" s="13"/>
      <c r="K33" s="13"/>
      <c r="L33" s="30">
        <f t="shared" ref="L33:L37" si="4">(G33+H33+K33)*D33</f>
        <v>0</v>
      </c>
    </row>
    <row r="34" spans="1:12" ht="15.75" x14ac:dyDescent="0.25">
      <c r="A34" s="32">
        <v>16</v>
      </c>
      <c r="B34" s="17" t="s">
        <v>47</v>
      </c>
      <c r="C34" s="23">
        <v>0</v>
      </c>
      <c r="D34" s="10">
        <v>0</v>
      </c>
      <c r="E34" s="18">
        <v>0</v>
      </c>
      <c r="F34" s="10">
        <f t="shared" ref="F34:F37" si="5">SUM(E34*25%)</f>
        <v>0</v>
      </c>
      <c r="G34" s="10">
        <f t="shared" si="1"/>
        <v>0</v>
      </c>
      <c r="H34" s="10">
        <f t="shared" si="3"/>
        <v>0</v>
      </c>
      <c r="I34" s="13">
        <v>0</v>
      </c>
      <c r="J34" s="13"/>
      <c r="K34" s="13"/>
      <c r="L34" s="30">
        <f t="shared" si="4"/>
        <v>0</v>
      </c>
    </row>
    <row r="35" spans="1:12" ht="15.75" x14ac:dyDescent="0.25">
      <c r="A35" s="32">
        <v>17</v>
      </c>
      <c r="B35" s="9" t="s">
        <v>54</v>
      </c>
      <c r="C35" s="23">
        <v>9</v>
      </c>
      <c r="D35" s="10">
        <v>1</v>
      </c>
      <c r="E35" s="18">
        <v>5005</v>
      </c>
      <c r="F35" s="10">
        <f t="shared" si="5"/>
        <v>1251.25</v>
      </c>
      <c r="G35" s="10">
        <f t="shared" si="1"/>
        <v>6256.25</v>
      </c>
      <c r="H35" s="10">
        <v>0</v>
      </c>
      <c r="I35" s="13">
        <v>6500</v>
      </c>
      <c r="J35" s="13"/>
      <c r="K35" s="13">
        <v>625.63</v>
      </c>
      <c r="L35" s="30">
        <f t="shared" si="4"/>
        <v>6881.88</v>
      </c>
    </row>
    <row r="36" spans="1:12" ht="32.25" customHeight="1" x14ac:dyDescent="0.25">
      <c r="A36" s="32">
        <v>18</v>
      </c>
      <c r="B36" s="9" t="s">
        <v>41</v>
      </c>
      <c r="C36" s="23">
        <v>8</v>
      </c>
      <c r="D36" s="10">
        <v>1</v>
      </c>
      <c r="E36" s="18">
        <v>4745</v>
      </c>
      <c r="F36" s="10">
        <f t="shared" si="5"/>
        <v>1186.25</v>
      </c>
      <c r="G36" s="10">
        <f t="shared" si="1"/>
        <v>5931.25</v>
      </c>
      <c r="H36" s="10">
        <f t="shared" si="3"/>
        <v>568.75</v>
      </c>
      <c r="I36" s="13">
        <v>6500</v>
      </c>
      <c r="J36" s="13"/>
      <c r="K36" s="13"/>
      <c r="L36" s="30">
        <f t="shared" si="4"/>
        <v>6500</v>
      </c>
    </row>
    <row r="37" spans="1:12" ht="31.5" customHeight="1" x14ac:dyDescent="0.25">
      <c r="A37" s="32">
        <v>19</v>
      </c>
      <c r="B37" s="9" t="s">
        <v>14</v>
      </c>
      <c r="C37" s="23">
        <v>0</v>
      </c>
      <c r="D37" s="10">
        <v>0</v>
      </c>
      <c r="E37" s="18">
        <v>0</v>
      </c>
      <c r="F37" s="10">
        <f t="shared" si="5"/>
        <v>0</v>
      </c>
      <c r="G37" s="10">
        <f t="shared" si="1"/>
        <v>0</v>
      </c>
      <c r="H37" s="10">
        <v>0</v>
      </c>
      <c r="I37" s="13">
        <v>0</v>
      </c>
      <c r="J37" s="13"/>
      <c r="K37" s="13"/>
      <c r="L37" s="30">
        <f t="shared" si="4"/>
        <v>0</v>
      </c>
    </row>
    <row r="38" spans="1:12" s="31" customFormat="1" ht="19.5" customHeight="1" x14ac:dyDescent="0.25">
      <c r="A38" s="24"/>
      <c r="B38" s="19" t="s">
        <v>1</v>
      </c>
      <c r="C38" s="19"/>
      <c r="D38" s="29">
        <f>SUM(D21:D37)</f>
        <v>17</v>
      </c>
      <c r="E38" s="20"/>
      <c r="F38" s="16"/>
      <c r="G38" s="16"/>
      <c r="H38" s="19"/>
      <c r="I38" s="19"/>
      <c r="J38" s="29"/>
      <c r="K38" s="29"/>
      <c r="L38" s="30">
        <f>SUM(L22:L37)</f>
        <v>115653.55500000001</v>
      </c>
    </row>
    <row r="39" spans="1:12" ht="15.75" hidden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hidden="1" x14ac:dyDescent="0.25">
      <c r="A40" s="3"/>
      <c r="B40" s="3"/>
      <c r="C40" s="3"/>
      <c r="D40" s="3"/>
      <c r="E40" s="3"/>
      <c r="F40" s="3"/>
      <c r="G40" s="3" t="s">
        <v>3</v>
      </c>
      <c r="H40" s="3"/>
      <c r="I40" s="3" t="s">
        <v>4</v>
      </c>
      <c r="J40" s="3"/>
      <c r="K40" s="3"/>
      <c r="L40" s="3"/>
    </row>
    <row r="41" spans="1:12" ht="15.75" hidden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x14ac:dyDescent="0.25">
      <c r="A43" s="3"/>
      <c r="B43" s="3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x14ac:dyDescent="0.25">
      <c r="B45" s="3" t="s">
        <v>48</v>
      </c>
      <c r="C45" s="35" t="s">
        <v>51</v>
      </c>
      <c r="D45" s="35"/>
      <c r="E45" s="35"/>
      <c r="F45" s="3"/>
      <c r="G45" s="3"/>
    </row>
  </sheetData>
  <mergeCells count="10">
    <mergeCell ref="C45:E45"/>
    <mergeCell ref="C14:H16"/>
    <mergeCell ref="C18:I18"/>
    <mergeCell ref="G2:K2"/>
    <mergeCell ref="F3:L3"/>
    <mergeCell ref="F4:L5"/>
    <mergeCell ref="F6:L6"/>
    <mergeCell ref="C9:H9"/>
    <mergeCell ref="D10:G10"/>
    <mergeCell ref="K7:L7"/>
  </mergeCells>
  <pageMargins left="0.7" right="0.7" top="0.75" bottom="0.75" header="0.3" footer="0.3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F4" sqref="F4"/>
    </sheetView>
  </sheetViews>
  <sheetFormatPr defaultRowHeight="15" x14ac:dyDescent="0.25"/>
  <cols>
    <col min="1" max="1" width="6.7109375" customWidth="1"/>
    <col min="2" max="2" width="35.85546875" customWidth="1"/>
    <col min="3" max="3" width="7.85546875" customWidth="1"/>
    <col min="4" max="4" width="6.5703125" customWidth="1"/>
    <col min="5" max="5" width="10.5703125" customWidth="1"/>
    <col min="6" max="6" width="7.5703125" customWidth="1"/>
    <col min="9" max="9" width="9.140625" customWidth="1"/>
    <col min="10" max="10" width="7" customWidth="1"/>
    <col min="11" max="11" width="9.85546875" customWidth="1"/>
    <col min="12" max="12" width="12.140625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3"/>
      <c r="C2" s="3"/>
      <c r="D2" s="3"/>
      <c r="E2" s="3"/>
      <c r="F2" s="3"/>
      <c r="G2" s="38" t="s">
        <v>37</v>
      </c>
      <c r="H2" s="38"/>
      <c r="I2" s="38"/>
      <c r="J2" s="38"/>
      <c r="K2" s="38"/>
      <c r="L2" s="3"/>
    </row>
    <row r="3" spans="1:12" ht="30" customHeight="1" x14ac:dyDescent="0.25">
      <c r="A3" s="3"/>
      <c r="B3" s="3"/>
      <c r="C3" s="3"/>
      <c r="D3" s="3"/>
      <c r="E3" s="3"/>
      <c r="F3" s="39" t="s">
        <v>69</v>
      </c>
      <c r="G3" s="39"/>
      <c r="H3" s="39"/>
      <c r="I3" s="39"/>
      <c r="J3" s="39"/>
      <c r="K3" s="39"/>
      <c r="L3" s="39"/>
    </row>
    <row r="4" spans="1:12" ht="15.75" x14ac:dyDescent="0.25">
      <c r="A4" s="3"/>
      <c r="B4" s="3"/>
      <c r="C4" s="3"/>
      <c r="D4" s="3"/>
      <c r="E4" s="3"/>
      <c r="F4" s="34"/>
      <c r="G4" s="34"/>
      <c r="H4" s="34"/>
      <c r="I4" s="34"/>
      <c r="J4" s="34"/>
      <c r="K4" s="34"/>
      <c r="L4" s="34"/>
    </row>
    <row r="5" spans="1:12" ht="15.75" x14ac:dyDescent="0.25">
      <c r="A5" s="3"/>
      <c r="B5" s="3"/>
      <c r="C5" s="3"/>
      <c r="D5" s="3"/>
      <c r="E5" s="3"/>
      <c r="F5" s="40" t="s">
        <v>40</v>
      </c>
      <c r="G5" s="40"/>
      <c r="H5" s="40"/>
      <c r="I5" s="40"/>
      <c r="J5" s="40"/>
      <c r="K5" s="40"/>
      <c r="L5" s="40"/>
    </row>
    <row r="6" spans="1:12" ht="15.75" x14ac:dyDescent="0.25">
      <c r="A6" s="3"/>
      <c r="B6" s="3"/>
      <c r="C6" s="3"/>
      <c r="D6" s="3"/>
      <c r="E6" s="3"/>
      <c r="F6" s="38" t="s">
        <v>55</v>
      </c>
      <c r="G6" s="38"/>
      <c r="H6" s="38"/>
      <c r="I6" s="38"/>
      <c r="J6" s="38"/>
      <c r="K6" s="38"/>
      <c r="L6" s="38"/>
    </row>
    <row r="7" spans="1:12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"/>
      <c r="J8" s="37" t="s">
        <v>64</v>
      </c>
      <c r="K8" s="37"/>
      <c r="L8" s="37"/>
    </row>
    <row r="9" spans="1:12" ht="15.75" x14ac:dyDescent="0.25">
      <c r="A9" s="3"/>
      <c r="B9" s="3"/>
      <c r="C9" s="37" t="s">
        <v>56</v>
      </c>
      <c r="D9" s="37"/>
      <c r="E9" s="37"/>
      <c r="F9" s="37"/>
      <c r="G9" s="37"/>
      <c r="H9" s="37"/>
      <c r="I9" s="3"/>
      <c r="J9" s="3"/>
      <c r="K9" s="3"/>
      <c r="L9" s="3"/>
    </row>
    <row r="10" spans="1:12" ht="15.75" x14ac:dyDescent="0.25">
      <c r="A10" s="3"/>
      <c r="B10" s="3"/>
      <c r="C10" s="3"/>
      <c r="D10" s="37" t="s">
        <v>65</v>
      </c>
      <c r="E10" s="37"/>
      <c r="F10" s="37"/>
      <c r="G10" s="37"/>
      <c r="H10" s="3"/>
      <c r="I10" s="3"/>
      <c r="J10" s="3"/>
      <c r="K10" s="3"/>
      <c r="L10" s="3"/>
    </row>
    <row r="11" spans="1:12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ht="15.75" x14ac:dyDescent="0.25">
      <c r="A14" s="3"/>
      <c r="B14" s="3"/>
      <c r="C14" s="40" t="s">
        <v>66</v>
      </c>
      <c r="D14" s="40"/>
      <c r="E14" s="40"/>
      <c r="F14" s="40"/>
      <c r="G14" s="40"/>
      <c r="H14" s="40"/>
      <c r="I14" s="3"/>
      <c r="J14" s="3"/>
      <c r="K14" s="3"/>
      <c r="L14" s="3"/>
    </row>
    <row r="15" spans="1:12" ht="15.75" x14ac:dyDescent="0.25">
      <c r="A15" s="3"/>
      <c r="B15" s="3"/>
      <c r="C15" s="40"/>
      <c r="D15" s="40"/>
      <c r="E15" s="40"/>
      <c r="F15" s="40"/>
      <c r="G15" s="40"/>
      <c r="H15" s="40"/>
      <c r="I15" s="3"/>
      <c r="J15" s="3"/>
      <c r="K15" s="3"/>
      <c r="L15" s="3"/>
    </row>
    <row r="16" spans="1:12" ht="15.75" x14ac:dyDescent="0.25">
      <c r="A16" s="3"/>
      <c r="B16" s="3"/>
      <c r="C16" s="40"/>
      <c r="D16" s="40"/>
      <c r="E16" s="40"/>
      <c r="F16" s="40"/>
      <c r="G16" s="40"/>
      <c r="H16" s="40"/>
      <c r="I16" s="3"/>
      <c r="J16" s="3"/>
      <c r="K16" s="3"/>
      <c r="L16" s="3"/>
    </row>
    <row r="17" spans="1:12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3"/>
      <c r="B18" s="3"/>
      <c r="C18" s="37" t="s">
        <v>57</v>
      </c>
      <c r="D18" s="37"/>
      <c r="E18" s="37"/>
      <c r="F18" s="37"/>
      <c r="G18" s="37"/>
      <c r="H18" s="37"/>
      <c r="I18" s="37"/>
      <c r="J18" s="33"/>
      <c r="K18" s="3"/>
      <c r="L18" s="3"/>
    </row>
    <row r="19" spans="1:12" ht="15.75" x14ac:dyDescent="0.25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12" ht="94.5" x14ac:dyDescent="0.25">
      <c r="A20" s="6" t="s">
        <v>36</v>
      </c>
      <c r="B20" s="43" t="s">
        <v>30</v>
      </c>
      <c r="C20" s="6" t="s">
        <v>32</v>
      </c>
      <c r="D20" s="7" t="s">
        <v>53</v>
      </c>
      <c r="E20" s="7" t="s">
        <v>19</v>
      </c>
      <c r="F20" s="6" t="s">
        <v>58</v>
      </c>
      <c r="G20" s="7" t="s">
        <v>20</v>
      </c>
      <c r="H20" s="7" t="s">
        <v>21</v>
      </c>
      <c r="I20" s="7" t="s">
        <v>27</v>
      </c>
      <c r="J20" s="7" t="s">
        <v>22</v>
      </c>
      <c r="K20" s="7" t="s">
        <v>23</v>
      </c>
      <c r="L20" s="7" t="s">
        <v>38</v>
      </c>
    </row>
    <row r="21" spans="1:12" ht="31.5" x14ac:dyDescent="0.25">
      <c r="A21" s="8">
        <v>1</v>
      </c>
      <c r="B21" s="9" t="s">
        <v>5</v>
      </c>
      <c r="C21" s="44"/>
      <c r="D21" s="10"/>
      <c r="E21" s="11"/>
      <c r="F21" s="10"/>
      <c r="G21" s="10"/>
      <c r="H21" s="10"/>
      <c r="I21" s="10"/>
      <c r="J21" s="10"/>
      <c r="K21" s="10"/>
      <c r="L21" s="16"/>
    </row>
    <row r="22" spans="1:12" ht="15.75" x14ac:dyDescent="0.25">
      <c r="A22" s="8">
        <v>2</v>
      </c>
      <c r="B22" s="12" t="s">
        <v>39</v>
      </c>
      <c r="C22" s="44">
        <v>7</v>
      </c>
      <c r="D22" s="10">
        <v>1</v>
      </c>
      <c r="E22" s="10">
        <v>4455</v>
      </c>
      <c r="F22" s="10">
        <v>0</v>
      </c>
      <c r="G22" s="10">
        <f>SUM(E22+F22)</f>
        <v>4455</v>
      </c>
      <c r="H22" s="10">
        <f>(I22-G22)</f>
        <v>2045</v>
      </c>
      <c r="I22" s="13">
        <v>6500</v>
      </c>
      <c r="J22" s="13"/>
      <c r="K22" s="10"/>
      <c r="L22" s="16">
        <f t="shared" ref="L22:L37" si="0">(G22+H22+K22)*D22</f>
        <v>6500</v>
      </c>
    </row>
    <row r="23" spans="1:12" ht="31.5" x14ac:dyDescent="0.25">
      <c r="A23" s="8">
        <v>3</v>
      </c>
      <c r="B23" s="12" t="s">
        <v>26</v>
      </c>
      <c r="C23" s="10">
        <v>1</v>
      </c>
      <c r="D23" s="10">
        <v>4</v>
      </c>
      <c r="E23" s="10">
        <v>2893</v>
      </c>
      <c r="F23" s="10">
        <v>0</v>
      </c>
      <c r="G23" s="10">
        <f t="shared" ref="G23:G37" si="1">SUM(E23+F23)</f>
        <v>2893</v>
      </c>
      <c r="H23" s="10">
        <f>(I23-G23)</f>
        <v>3607</v>
      </c>
      <c r="I23" s="13">
        <v>6500</v>
      </c>
      <c r="J23" s="13"/>
      <c r="K23" s="10">
        <f>G23*10%</f>
        <v>289.3</v>
      </c>
      <c r="L23" s="16">
        <f t="shared" si="0"/>
        <v>27157.200000000001</v>
      </c>
    </row>
    <row r="24" spans="1:12" ht="15.75" x14ac:dyDescent="0.25">
      <c r="A24" s="8">
        <v>4</v>
      </c>
      <c r="B24" s="12" t="s">
        <v>6</v>
      </c>
      <c r="C24" s="10">
        <v>4</v>
      </c>
      <c r="D24" s="10">
        <v>1</v>
      </c>
      <c r="E24" s="10">
        <v>3674</v>
      </c>
      <c r="F24" s="10">
        <v>0</v>
      </c>
      <c r="G24" s="10">
        <f t="shared" si="1"/>
        <v>3674</v>
      </c>
      <c r="H24" s="10">
        <f t="shared" ref="H24:H36" si="2">(I24-G24)</f>
        <v>2826</v>
      </c>
      <c r="I24" s="13">
        <v>6500</v>
      </c>
      <c r="J24" s="13"/>
      <c r="K24" s="10"/>
      <c r="L24" s="16">
        <f t="shared" si="0"/>
        <v>6500</v>
      </c>
    </row>
    <row r="25" spans="1:12" ht="15.75" x14ac:dyDescent="0.25">
      <c r="A25" s="8">
        <v>5</v>
      </c>
      <c r="B25" s="12" t="s">
        <v>59</v>
      </c>
      <c r="C25" s="10">
        <v>1</v>
      </c>
      <c r="D25" s="10">
        <v>1</v>
      </c>
      <c r="E25" s="10">
        <v>2893</v>
      </c>
      <c r="F25" s="10">
        <v>0</v>
      </c>
      <c r="G25" s="10">
        <f t="shared" si="1"/>
        <v>2893</v>
      </c>
      <c r="H25" s="10">
        <f t="shared" si="2"/>
        <v>3607</v>
      </c>
      <c r="I25" s="13">
        <v>6500</v>
      </c>
      <c r="J25" s="13"/>
      <c r="K25" s="10"/>
      <c r="L25" s="16">
        <f t="shared" si="0"/>
        <v>6500</v>
      </c>
    </row>
    <row r="26" spans="1:12" ht="63" x14ac:dyDescent="0.25">
      <c r="A26" s="8">
        <v>6</v>
      </c>
      <c r="B26" s="12" t="s">
        <v>7</v>
      </c>
      <c r="C26" s="15">
        <v>4</v>
      </c>
      <c r="D26" s="10">
        <v>1.5</v>
      </c>
      <c r="E26" s="10">
        <v>3674</v>
      </c>
      <c r="F26" s="10">
        <v>0</v>
      </c>
      <c r="G26" s="10">
        <f t="shared" si="1"/>
        <v>3674</v>
      </c>
      <c r="H26" s="10">
        <f t="shared" si="2"/>
        <v>2826</v>
      </c>
      <c r="I26" s="13">
        <v>6500</v>
      </c>
      <c r="J26" s="13"/>
      <c r="K26" s="10"/>
      <c r="L26" s="16">
        <f t="shared" si="0"/>
        <v>9750</v>
      </c>
    </row>
    <row r="27" spans="1:12" ht="47.25" x14ac:dyDescent="0.25">
      <c r="A27" s="8">
        <v>7</v>
      </c>
      <c r="B27" s="12" t="s">
        <v>8</v>
      </c>
      <c r="C27" s="15">
        <v>5</v>
      </c>
      <c r="D27" s="10">
        <v>0.5</v>
      </c>
      <c r="E27" s="10">
        <v>3934</v>
      </c>
      <c r="F27" s="10">
        <v>0</v>
      </c>
      <c r="G27" s="10">
        <f t="shared" si="1"/>
        <v>3934</v>
      </c>
      <c r="H27" s="10">
        <f t="shared" si="2"/>
        <v>2566</v>
      </c>
      <c r="I27" s="13">
        <v>6500</v>
      </c>
      <c r="J27" s="13"/>
      <c r="K27" s="10"/>
      <c r="L27" s="16">
        <f t="shared" si="0"/>
        <v>3250</v>
      </c>
    </row>
    <row r="28" spans="1:12" ht="31.5" x14ac:dyDescent="0.25">
      <c r="A28" s="8">
        <v>8</v>
      </c>
      <c r="B28" s="12" t="s">
        <v>25</v>
      </c>
      <c r="C28" s="15">
        <v>5</v>
      </c>
      <c r="D28" s="10">
        <v>1</v>
      </c>
      <c r="E28" s="10">
        <v>3934</v>
      </c>
      <c r="F28" s="10">
        <v>0</v>
      </c>
      <c r="G28" s="10">
        <f t="shared" si="1"/>
        <v>3934</v>
      </c>
      <c r="H28" s="10">
        <f t="shared" si="2"/>
        <v>2566</v>
      </c>
      <c r="I28" s="13">
        <v>6500</v>
      </c>
      <c r="J28" s="13"/>
      <c r="K28" s="10"/>
      <c r="L28" s="16">
        <f t="shared" si="0"/>
        <v>6500</v>
      </c>
    </row>
    <row r="29" spans="1:12" ht="15.75" x14ac:dyDescent="0.25">
      <c r="A29" s="8">
        <v>9</v>
      </c>
      <c r="B29" s="14" t="s">
        <v>15</v>
      </c>
      <c r="C29" s="15">
        <v>2</v>
      </c>
      <c r="D29" s="10">
        <v>0</v>
      </c>
      <c r="E29" s="10">
        <v>0</v>
      </c>
      <c r="F29" s="10">
        <f t="shared" ref="F29:F32" si="3">SUM(E29*25%)</f>
        <v>0</v>
      </c>
      <c r="G29" s="10">
        <f t="shared" si="1"/>
        <v>0</v>
      </c>
      <c r="H29" s="10">
        <v>0</v>
      </c>
      <c r="I29" s="13">
        <v>0</v>
      </c>
      <c r="J29" s="13"/>
      <c r="K29" s="10">
        <f>(G29*35%)</f>
        <v>0</v>
      </c>
      <c r="L29" s="16">
        <f t="shared" si="0"/>
        <v>0</v>
      </c>
    </row>
    <row r="30" spans="1:12" ht="15.75" x14ac:dyDescent="0.25">
      <c r="A30" s="8">
        <v>10</v>
      </c>
      <c r="B30" s="14" t="s">
        <v>10</v>
      </c>
      <c r="C30" s="15">
        <v>1</v>
      </c>
      <c r="D30" s="10">
        <v>0.25</v>
      </c>
      <c r="E30" s="10">
        <v>2893</v>
      </c>
      <c r="F30" s="10">
        <v>0</v>
      </c>
      <c r="G30" s="10">
        <f t="shared" si="1"/>
        <v>2893</v>
      </c>
      <c r="H30" s="10">
        <f t="shared" si="2"/>
        <v>3607</v>
      </c>
      <c r="I30" s="13">
        <v>6500</v>
      </c>
      <c r="J30" s="13"/>
      <c r="K30" s="10"/>
      <c r="L30" s="16">
        <f t="shared" si="0"/>
        <v>1625</v>
      </c>
    </row>
    <row r="31" spans="1:12" ht="15.75" x14ac:dyDescent="0.25">
      <c r="A31" s="8">
        <v>11</v>
      </c>
      <c r="B31" s="12" t="s">
        <v>44</v>
      </c>
      <c r="C31" s="15">
        <v>1</v>
      </c>
      <c r="D31" s="10">
        <v>0.25</v>
      </c>
      <c r="E31" s="10">
        <v>2893</v>
      </c>
      <c r="F31" s="10">
        <v>0</v>
      </c>
      <c r="G31" s="10">
        <f t="shared" si="1"/>
        <v>2893</v>
      </c>
      <c r="H31" s="10">
        <f t="shared" si="2"/>
        <v>3607</v>
      </c>
      <c r="I31" s="13">
        <v>6500</v>
      </c>
      <c r="J31" s="13"/>
      <c r="K31" s="10"/>
      <c r="L31" s="16">
        <f t="shared" si="0"/>
        <v>1625</v>
      </c>
    </row>
    <row r="32" spans="1:12" ht="47.25" x14ac:dyDescent="0.25">
      <c r="A32" s="8">
        <v>12</v>
      </c>
      <c r="B32" s="12" t="s">
        <v>60</v>
      </c>
      <c r="C32" s="10">
        <v>1</v>
      </c>
      <c r="D32" s="10">
        <v>0</v>
      </c>
      <c r="E32" s="10">
        <v>0</v>
      </c>
      <c r="F32" s="10">
        <f t="shared" si="3"/>
        <v>0</v>
      </c>
      <c r="G32" s="10">
        <f t="shared" si="1"/>
        <v>0</v>
      </c>
      <c r="H32" s="10">
        <v>0</v>
      </c>
      <c r="I32" s="13">
        <v>6500</v>
      </c>
      <c r="J32" s="13"/>
      <c r="K32" s="16"/>
      <c r="L32" s="16">
        <f t="shared" si="0"/>
        <v>0</v>
      </c>
    </row>
    <row r="33" spans="1:12" ht="15.75" x14ac:dyDescent="0.25">
      <c r="A33" s="8">
        <v>13</v>
      </c>
      <c r="B33" s="17" t="s">
        <v>46</v>
      </c>
      <c r="C33" s="13">
        <v>1</v>
      </c>
      <c r="D33" s="10">
        <v>0</v>
      </c>
      <c r="E33" s="18">
        <v>0</v>
      </c>
      <c r="F33" s="10">
        <f>SUM(E33*25%)</f>
        <v>0</v>
      </c>
      <c r="G33" s="10">
        <f t="shared" si="1"/>
        <v>0</v>
      </c>
      <c r="H33" s="10">
        <v>0</v>
      </c>
      <c r="I33" s="13">
        <v>0</v>
      </c>
      <c r="J33" s="13"/>
      <c r="K33" s="13"/>
      <c r="L33" s="16">
        <f t="shared" si="0"/>
        <v>0</v>
      </c>
    </row>
    <row r="34" spans="1:12" ht="15.75" x14ac:dyDescent="0.25">
      <c r="A34" s="8">
        <v>14</v>
      </c>
      <c r="B34" s="17" t="s">
        <v>47</v>
      </c>
      <c r="C34" s="13">
        <v>0</v>
      </c>
      <c r="D34" s="10">
        <v>0</v>
      </c>
      <c r="E34" s="18">
        <v>0</v>
      </c>
      <c r="F34" s="10">
        <f t="shared" ref="F34:F37" si="4">SUM(E34*25%)</f>
        <v>0</v>
      </c>
      <c r="G34" s="10">
        <f t="shared" si="1"/>
        <v>0</v>
      </c>
      <c r="H34" s="10">
        <f t="shared" si="2"/>
        <v>0</v>
      </c>
      <c r="I34" s="13">
        <v>0</v>
      </c>
      <c r="J34" s="13"/>
      <c r="K34" s="13"/>
      <c r="L34" s="16">
        <f t="shared" si="0"/>
        <v>0</v>
      </c>
    </row>
    <row r="35" spans="1:12" ht="15.75" x14ac:dyDescent="0.25">
      <c r="A35" s="8">
        <v>15</v>
      </c>
      <c r="B35" s="9" t="s">
        <v>61</v>
      </c>
      <c r="C35" s="13">
        <v>9</v>
      </c>
      <c r="D35" s="10">
        <v>1</v>
      </c>
      <c r="E35" s="18">
        <v>5005</v>
      </c>
      <c r="F35" s="10">
        <v>0</v>
      </c>
      <c r="G35" s="10">
        <f>E35+F35</f>
        <v>5005</v>
      </c>
      <c r="H35" s="10">
        <v>744.25</v>
      </c>
      <c r="I35" s="13">
        <v>6500</v>
      </c>
      <c r="J35" s="13"/>
      <c r="K35" s="13">
        <f>E35*15%</f>
        <v>750.75</v>
      </c>
      <c r="L35" s="16">
        <f t="shared" si="0"/>
        <v>6500</v>
      </c>
    </row>
    <row r="36" spans="1:12" ht="31.5" x14ac:dyDescent="0.25">
      <c r="A36" s="8">
        <v>16</v>
      </c>
      <c r="B36" s="9" t="s">
        <v>41</v>
      </c>
      <c r="C36" s="13">
        <v>8</v>
      </c>
      <c r="D36" s="10">
        <v>1</v>
      </c>
      <c r="E36" s="18">
        <v>4745</v>
      </c>
      <c r="F36" s="10">
        <v>0</v>
      </c>
      <c r="G36" s="10">
        <f t="shared" si="1"/>
        <v>4745</v>
      </c>
      <c r="H36" s="10">
        <f t="shared" si="2"/>
        <v>1755</v>
      </c>
      <c r="I36" s="13">
        <v>6500</v>
      </c>
      <c r="J36" s="13"/>
      <c r="K36" s="13"/>
      <c r="L36" s="16">
        <f t="shared" si="0"/>
        <v>6500</v>
      </c>
    </row>
    <row r="37" spans="1:12" ht="31.5" x14ac:dyDescent="0.25">
      <c r="A37" s="8">
        <v>17</v>
      </c>
      <c r="B37" s="9" t="s">
        <v>14</v>
      </c>
      <c r="C37" s="13">
        <v>4</v>
      </c>
      <c r="D37" s="10">
        <v>0</v>
      </c>
      <c r="E37" s="18">
        <v>0</v>
      </c>
      <c r="F37" s="10">
        <f t="shared" si="4"/>
        <v>0</v>
      </c>
      <c r="G37" s="10">
        <f t="shared" si="1"/>
        <v>0</v>
      </c>
      <c r="H37" s="10">
        <v>0</v>
      </c>
      <c r="I37" s="13">
        <v>6500</v>
      </c>
      <c r="J37" s="13"/>
      <c r="K37" s="13"/>
      <c r="L37" s="16">
        <f t="shared" si="0"/>
        <v>0</v>
      </c>
    </row>
    <row r="38" spans="1:12" ht="15.75" x14ac:dyDescent="0.25">
      <c r="A38" s="17"/>
      <c r="B38" s="19" t="s">
        <v>1</v>
      </c>
      <c r="C38" s="19"/>
      <c r="D38" s="19">
        <f>SUM(D22:D37)</f>
        <v>12.5</v>
      </c>
      <c r="E38" s="20"/>
      <c r="F38" s="16"/>
      <c r="G38" s="16"/>
      <c r="H38" s="19"/>
      <c r="I38" s="19"/>
      <c r="J38" s="19"/>
      <c r="K38" s="19"/>
      <c r="L38" s="16">
        <f>SUM(L22:L37)</f>
        <v>82407.199999999997</v>
      </c>
    </row>
    <row r="39" spans="1:12" ht="15.75" x14ac:dyDescent="0.25">
      <c r="A39" s="3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"/>
    </row>
    <row r="40" spans="1:12" ht="15.75" x14ac:dyDescent="0.25">
      <c r="A40" s="3"/>
      <c r="B40" s="3"/>
      <c r="C40" s="3"/>
      <c r="D40" s="3"/>
      <c r="E40" s="3"/>
      <c r="F40" s="3"/>
      <c r="G40" s="3" t="s">
        <v>63</v>
      </c>
      <c r="H40" s="3"/>
      <c r="I40" s="3"/>
      <c r="J40" s="3"/>
      <c r="K40" s="3"/>
      <c r="L40" s="3"/>
    </row>
    <row r="41" spans="1:1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x14ac:dyDescent="0.25">
      <c r="A42" s="3"/>
      <c r="B42" s="3"/>
      <c r="C42" s="3"/>
      <c r="D42" s="3"/>
      <c r="E42" s="3" t="s">
        <v>67</v>
      </c>
      <c r="F42" s="3"/>
      <c r="G42" s="3"/>
      <c r="H42" s="3"/>
      <c r="I42" s="3"/>
      <c r="J42" s="3"/>
      <c r="K42" s="3"/>
      <c r="L42" s="3"/>
    </row>
    <row r="43" spans="1:12" ht="15.75" x14ac:dyDescent="0.25">
      <c r="A43" s="3"/>
      <c r="B43" s="3"/>
      <c r="C43" s="3"/>
      <c r="D43" s="3"/>
      <c r="E43" s="3"/>
      <c r="F43" s="3"/>
      <c r="G43" s="3" t="s">
        <v>62</v>
      </c>
      <c r="H43" s="3"/>
      <c r="I43" s="3"/>
      <c r="J43" s="3"/>
      <c r="K43" s="3"/>
      <c r="L43" s="3"/>
    </row>
    <row r="44" spans="1:12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mergeCells count="10">
    <mergeCell ref="D10:G10"/>
    <mergeCell ref="C14:H16"/>
    <mergeCell ref="C18:I18"/>
    <mergeCell ref="B39:K39"/>
    <mergeCell ref="G2:K2"/>
    <mergeCell ref="F3:L3"/>
    <mergeCell ref="F5:L5"/>
    <mergeCell ref="F6:L6"/>
    <mergeCell ref="J8:L8"/>
    <mergeCell ref="C9:H9"/>
  </mergeCells>
  <pageMargins left="0.7" right="0.7" top="0.75" bottom="0.75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O20" sqref="O20"/>
    </sheetView>
  </sheetViews>
  <sheetFormatPr defaultRowHeight="15" x14ac:dyDescent="0.25"/>
  <cols>
    <col min="1" max="1" width="6.7109375" customWidth="1"/>
    <col min="2" max="2" width="35.85546875" customWidth="1"/>
    <col min="3" max="3" width="7.85546875" customWidth="1"/>
    <col min="4" max="4" width="6.5703125" customWidth="1"/>
    <col min="5" max="5" width="10.5703125" customWidth="1"/>
    <col min="6" max="6" width="7.5703125" customWidth="1"/>
    <col min="9" max="9" width="9.140625" customWidth="1"/>
    <col min="10" max="10" width="7" customWidth="1"/>
    <col min="11" max="11" width="9.85546875" customWidth="1"/>
    <col min="12" max="12" width="12.140625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3"/>
      <c r="C2" s="3"/>
      <c r="D2" s="3"/>
      <c r="E2" s="3"/>
      <c r="F2" s="3"/>
      <c r="G2" s="38" t="s">
        <v>37</v>
      </c>
      <c r="H2" s="38"/>
      <c r="I2" s="38"/>
      <c r="J2" s="38"/>
      <c r="K2" s="38"/>
      <c r="L2" s="3"/>
    </row>
    <row r="3" spans="1:12" ht="30" customHeight="1" x14ac:dyDescent="0.25">
      <c r="A3" s="3"/>
      <c r="B3" s="3"/>
      <c r="C3" s="3"/>
      <c r="D3" s="3"/>
      <c r="E3" s="3"/>
      <c r="F3" s="39" t="s">
        <v>68</v>
      </c>
      <c r="G3" s="39"/>
      <c r="H3" s="39"/>
      <c r="I3" s="39"/>
      <c r="J3" s="39"/>
      <c r="K3" s="39"/>
      <c r="L3" s="39"/>
    </row>
    <row r="4" spans="1:12" ht="15.75" x14ac:dyDescent="0.25">
      <c r="A4" s="3"/>
      <c r="B4" s="3"/>
      <c r="C4" s="3"/>
      <c r="D4" s="3"/>
      <c r="E4" s="3"/>
      <c r="F4" s="34"/>
      <c r="G4" s="34"/>
      <c r="H4" s="34"/>
      <c r="I4" s="34"/>
      <c r="J4" s="34"/>
      <c r="K4" s="34"/>
      <c r="L4" s="34"/>
    </row>
    <row r="5" spans="1:12" ht="15.75" x14ac:dyDescent="0.25">
      <c r="A5" s="3"/>
      <c r="B5" s="3"/>
      <c r="C5" s="3"/>
      <c r="D5" s="3"/>
      <c r="E5" s="3"/>
      <c r="F5" s="40" t="s">
        <v>40</v>
      </c>
      <c r="G5" s="40"/>
      <c r="H5" s="40"/>
      <c r="I5" s="40"/>
      <c r="J5" s="40"/>
      <c r="K5" s="40"/>
      <c r="L5" s="40"/>
    </row>
    <row r="6" spans="1:12" ht="15.75" x14ac:dyDescent="0.25">
      <c r="A6" s="3"/>
      <c r="B6" s="3"/>
      <c r="C6" s="3"/>
      <c r="D6" s="3"/>
      <c r="E6" s="3"/>
      <c r="F6" s="38" t="s">
        <v>55</v>
      </c>
      <c r="G6" s="38"/>
      <c r="H6" s="38"/>
      <c r="I6" s="38"/>
      <c r="J6" s="38"/>
      <c r="K6" s="38"/>
      <c r="L6" s="38"/>
    </row>
    <row r="7" spans="1:12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"/>
      <c r="J8" s="37" t="s">
        <v>64</v>
      </c>
      <c r="K8" s="37"/>
      <c r="L8" s="37"/>
    </row>
    <row r="9" spans="1:12" ht="15.75" x14ac:dyDescent="0.25">
      <c r="A9" s="3"/>
      <c r="B9" s="3"/>
      <c r="C9" s="37" t="s">
        <v>56</v>
      </c>
      <c r="D9" s="37"/>
      <c r="E9" s="37"/>
      <c r="F9" s="37"/>
      <c r="G9" s="37"/>
      <c r="H9" s="37"/>
      <c r="I9" s="3"/>
      <c r="J9" s="3"/>
      <c r="K9" s="3"/>
      <c r="L9" s="3"/>
    </row>
    <row r="10" spans="1:12" ht="15.75" x14ac:dyDescent="0.25">
      <c r="A10" s="3"/>
      <c r="B10" s="3"/>
      <c r="C10" s="3"/>
      <c r="D10" s="37" t="s">
        <v>65</v>
      </c>
      <c r="E10" s="37"/>
      <c r="F10" s="37"/>
      <c r="G10" s="37"/>
      <c r="H10" s="3"/>
      <c r="I10" s="3"/>
      <c r="J10" s="3"/>
      <c r="K10" s="3"/>
      <c r="L10" s="3"/>
    </row>
    <row r="11" spans="1:12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ht="15.75" x14ac:dyDescent="0.25">
      <c r="A14" s="3"/>
      <c r="B14" s="3"/>
      <c r="C14" s="40" t="s">
        <v>66</v>
      </c>
      <c r="D14" s="40"/>
      <c r="E14" s="40"/>
      <c r="F14" s="40"/>
      <c r="G14" s="40"/>
      <c r="H14" s="40"/>
      <c r="I14" s="3"/>
      <c r="J14" s="3"/>
      <c r="K14" s="3"/>
      <c r="L14" s="3"/>
    </row>
    <row r="15" spans="1:12" ht="15.75" x14ac:dyDescent="0.25">
      <c r="A15" s="3"/>
      <c r="B15" s="3"/>
      <c r="C15" s="40"/>
      <c r="D15" s="40"/>
      <c r="E15" s="40"/>
      <c r="F15" s="40"/>
      <c r="G15" s="40"/>
      <c r="H15" s="40"/>
      <c r="I15" s="3"/>
      <c r="J15" s="3"/>
      <c r="K15" s="3"/>
      <c r="L15" s="3"/>
    </row>
    <row r="16" spans="1:12" ht="15.75" x14ac:dyDescent="0.25">
      <c r="A16" s="3"/>
      <c r="B16" s="3"/>
      <c r="C16" s="40"/>
      <c r="D16" s="40"/>
      <c r="E16" s="40"/>
      <c r="F16" s="40"/>
      <c r="G16" s="40"/>
      <c r="H16" s="40"/>
      <c r="I16" s="3"/>
      <c r="J16" s="3"/>
      <c r="K16" s="3"/>
      <c r="L16" s="3"/>
    </row>
    <row r="17" spans="1:12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3"/>
      <c r="B18" s="3"/>
      <c r="C18" s="37" t="s">
        <v>57</v>
      </c>
      <c r="D18" s="37"/>
      <c r="E18" s="37"/>
      <c r="F18" s="37"/>
      <c r="G18" s="37"/>
      <c r="H18" s="37"/>
      <c r="I18" s="37"/>
      <c r="J18" s="33"/>
      <c r="K18" s="3"/>
      <c r="L18" s="3"/>
    </row>
    <row r="19" spans="1:12" ht="15.75" x14ac:dyDescent="0.25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12" ht="94.5" x14ac:dyDescent="0.25">
      <c r="A20" s="6" t="s">
        <v>36</v>
      </c>
      <c r="B20" s="43" t="s">
        <v>30</v>
      </c>
      <c r="C20" s="6" t="s">
        <v>32</v>
      </c>
      <c r="D20" s="7" t="s">
        <v>53</v>
      </c>
      <c r="E20" s="7" t="s">
        <v>19</v>
      </c>
      <c r="F20" s="6" t="s">
        <v>58</v>
      </c>
      <c r="G20" s="7" t="s">
        <v>20</v>
      </c>
      <c r="H20" s="7" t="s">
        <v>21</v>
      </c>
      <c r="I20" s="7" t="s">
        <v>27</v>
      </c>
      <c r="J20" s="7" t="s">
        <v>22</v>
      </c>
      <c r="K20" s="7" t="s">
        <v>23</v>
      </c>
      <c r="L20" s="7" t="s">
        <v>38</v>
      </c>
    </row>
    <row r="21" spans="1:12" ht="31.5" x14ac:dyDescent="0.25">
      <c r="A21" s="8">
        <v>1</v>
      </c>
      <c r="B21" s="9" t="s">
        <v>5</v>
      </c>
      <c r="C21" s="44"/>
      <c r="D21" s="10"/>
      <c r="E21" s="11"/>
      <c r="F21" s="10"/>
      <c r="G21" s="10"/>
      <c r="H21" s="10"/>
      <c r="I21" s="10"/>
      <c r="J21" s="10"/>
      <c r="K21" s="10"/>
      <c r="L21" s="16"/>
    </row>
    <row r="22" spans="1:12" ht="15.75" x14ac:dyDescent="0.25">
      <c r="A22" s="8">
        <v>2</v>
      </c>
      <c r="B22" s="12" t="s">
        <v>39</v>
      </c>
      <c r="C22" s="44">
        <v>7</v>
      </c>
      <c r="D22" s="10">
        <v>1</v>
      </c>
      <c r="E22" s="10">
        <v>4455</v>
      </c>
      <c r="F22" s="10">
        <v>0</v>
      </c>
      <c r="G22" s="10">
        <f>SUM(E22+F22)</f>
        <v>4455</v>
      </c>
      <c r="H22" s="10">
        <f>(I22-G22)</f>
        <v>2045</v>
      </c>
      <c r="I22" s="13">
        <v>6500</v>
      </c>
      <c r="J22" s="13"/>
      <c r="K22" s="10"/>
      <c r="L22" s="16">
        <f t="shared" ref="L22:L38" si="0">(G22+H22+K22)*D22</f>
        <v>6500</v>
      </c>
    </row>
    <row r="23" spans="1:12" ht="31.5" x14ac:dyDescent="0.25">
      <c r="A23" s="8">
        <v>3</v>
      </c>
      <c r="B23" s="12" t="s">
        <v>26</v>
      </c>
      <c r="C23" s="10">
        <v>1</v>
      </c>
      <c r="D23" s="10">
        <v>4</v>
      </c>
      <c r="E23" s="10">
        <v>2893</v>
      </c>
      <c r="F23" s="10">
        <v>0</v>
      </c>
      <c r="G23" s="10">
        <f t="shared" ref="G23:G38" si="1">SUM(E23+F23)</f>
        <v>2893</v>
      </c>
      <c r="H23" s="10">
        <f>(I23-G23)</f>
        <v>3607</v>
      </c>
      <c r="I23" s="13">
        <v>6500</v>
      </c>
      <c r="J23" s="13"/>
      <c r="K23" s="10">
        <f>G23*10%</f>
        <v>289.3</v>
      </c>
      <c r="L23" s="16">
        <f t="shared" si="0"/>
        <v>27157.200000000001</v>
      </c>
    </row>
    <row r="24" spans="1:12" ht="15.75" x14ac:dyDescent="0.25">
      <c r="A24" s="8">
        <v>4</v>
      </c>
      <c r="B24" s="12" t="s">
        <v>6</v>
      </c>
      <c r="C24" s="10">
        <v>4</v>
      </c>
      <c r="D24" s="10">
        <v>1</v>
      </c>
      <c r="E24" s="10">
        <v>3674</v>
      </c>
      <c r="F24" s="10">
        <v>0</v>
      </c>
      <c r="G24" s="10">
        <f t="shared" si="1"/>
        <v>3674</v>
      </c>
      <c r="H24" s="10">
        <f t="shared" ref="H24:H37" si="2">(I24-G24)</f>
        <v>2826</v>
      </c>
      <c r="I24" s="13">
        <v>6500</v>
      </c>
      <c r="J24" s="13"/>
      <c r="K24" s="10"/>
      <c r="L24" s="16">
        <f t="shared" si="0"/>
        <v>6500</v>
      </c>
    </row>
    <row r="25" spans="1:12" ht="15.75" x14ac:dyDescent="0.25">
      <c r="A25" s="8">
        <v>5</v>
      </c>
      <c r="B25" s="12" t="s">
        <v>59</v>
      </c>
      <c r="C25" s="10">
        <v>1</v>
      </c>
      <c r="D25" s="10">
        <v>1</v>
      </c>
      <c r="E25" s="10">
        <v>2893</v>
      </c>
      <c r="F25" s="10">
        <v>0</v>
      </c>
      <c r="G25" s="10">
        <f t="shared" si="1"/>
        <v>2893</v>
      </c>
      <c r="H25" s="10">
        <f t="shared" si="2"/>
        <v>3607</v>
      </c>
      <c r="I25" s="13">
        <v>6500</v>
      </c>
      <c r="J25" s="13"/>
      <c r="K25" s="10"/>
      <c r="L25" s="16">
        <f t="shared" si="0"/>
        <v>6500</v>
      </c>
    </row>
    <row r="26" spans="1:12" ht="63" x14ac:dyDescent="0.25">
      <c r="A26" s="8">
        <v>7</v>
      </c>
      <c r="B26" s="12" t="s">
        <v>7</v>
      </c>
      <c r="C26" s="15">
        <v>4</v>
      </c>
      <c r="D26" s="10">
        <v>1.5</v>
      </c>
      <c r="E26" s="10">
        <v>3674</v>
      </c>
      <c r="F26" s="10">
        <v>0</v>
      </c>
      <c r="G26" s="10">
        <f t="shared" si="1"/>
        <v>3674</v>
      </c>
      <c r="H26" s="10">
        <f t="shared" si="2"/>
        <v>2826</v>
      </c>
      <c r="I26" s="13">
        <v>6500</v>
      </c>
      <c r="J26" s="13"/>
      <c r="K26" s="10"/>
      <c r="L26" s="16">
        <f t="shared" si="0"/>
        <v>9750</v>
      </c>
    </row>
    <row r="27" spans="1:12" ht="47.25" x14ac:dyDescent="0.25">
      <c r="A27" s="8">
        <v>8</v>
      </c>
      <c r="B27" s="12" t="s">
        <v>8</v>
      </c>
      <c r="C27" s="15">
        <v>5</v>
      </c>
      <c r="D27" s="10">
        <v>0.5</v>
      </c>
      <c r="E27" s="10">
        <v>3934</v>
      </c>
      <c r="F27" s="10">
        <v>0</v>
      </c>
      <c r="G27" s="10">
        <f t="shared" si="1"/>
        <v>3934</v>
      </c>
      <c r="H27" s="10">
        <f t="shared" si="2"/>
        <v>2566</v>
      </c>
      <c r="I27" s="13">
        <v>6500</v>
      </c>
      <c r="J27" s="13"/>
      <c r="K27" s="10"/>
      <c r="L27" s="16">
        <f t="shared" si="0"/>
        <v>3250</v>
      </c>
    </row>
    <row r="28" spans="1:12" ht="31.5" x14ac:dyDescent="0.25">
      <c r="A28" s="8">
        <v>9</v>
      </c>
      <c r="B28" s="12" t="s">
        <v>9</v>
      </c>
      <c r="C28" s="15">
        <v>5</v>
      </c>
      <c r="D28" s="10">
        <v>1</v>
      </c>
      <c r="E28" s="10">
        <v>3934</v>
      </c>
      <c r="F28" s="10">
        <v>0</v>
      </c>
      <c r="G28" s="10">
        <f t="shared" si="1"/>
        <v>3934</v>
      </c>
      <c r="H28" s="10">
        <f t="shared" si="2"/>
        <v>2566</v>
      </c>
      <c r="I28" s="13">
        <v>6500</v>
      </c>
      <c r="J28" s="13"/>
      <c r="K28" s="10"/>
      <c r="L28" s="16">
        <f t="shared" si="0"/>
        <v>6500</v>
      </c>
    </row>
    <row r="29" spans="1:12" ht="31.5" x14ac:dyDescent="0.25">
      <c r="A29" s="8">
        <v>10</v>
      </c>
      <c r="B29" s="12" t="s">
        <v>25</v>
      </c>
      <c r="C29" s="15">
        <v>5</v>
      </c>
      <c r="D29" s="10">
        <v>1</v>
      </c>
      <c r="E29" s="10">
        <v>3934</v>
      </c>
      <c r="F29" s="10">
        <v>0</v>
      </c>
      <c r="G29" s="10">
        <f t="shared" si="1"/>
        <v>3934</v>
      </c>
      <c r="H29" s="10">
        <f t="shared" si="2"/>
        <v>2566</v>
      </c>
      <c r="I29" s="13">
        <v>6500</v>
      </c>
      <c r="J29" s="13"/>
      <c r="K29" s="10"/>
      <c r="L29" s="16">
        <f t="shared" si="0"/>
        <v>6500</v>
      </c>
    </row>
    <row r="30" spans="1:12" ht="15.75" x14ac:dyDescent="0.25">
      <c r="A30" s="8">
        <v>11</v>
      </c>
      <c r="B30" s="14" t="s">
        <v>15</v>
      </c>
      <c r="C30" s="15">
        <v>2</v>
      </c>
      <c r="D30" s="10">
        <v>0</v>
      </c>
      <c r="E30" s="10">
        <v>0</v>
      </c>
      <c r="F30" s="10">
        <f t="shared" ref="F30:F33" si="3">SUM(E30*25%)</f>
        <v>0</v>
      </c>
      <c r="G30" s="10">
        <f t="shared" si="1"/>
        <v>0</v>
      </c>
      <c r="H30" s="10">
        <v>0</v>
      </c>
      <c r="I30" s="13">
        <v>0</v>
      </c>
      <c r="J30" s="13"/>
      <c r="K30" s="10">
        <f>(G30*35%)</f>
        <v>0</v>
      </c>
      <c r="L30" s="16">
        <f t="shared" si="0"/>
        <v>0</v>
      </c>
    </row>
    <row r="31" spans="1:12" ht="15.75" x14ac:dyDescent="0.25">
      <c r="A31" s="8">
        <v>12</v>
      </c>
      <c r="B31" s="14" t="s">
        <v>10</v>
      </c>
      <c r="C31" s="15">
        <v>1</v>
      </c>
      <c r="D31" s="10">
        <v>0.25</v>
      </c>
      <c r="E31" s="10">
        <v>2893</v>
      </c>
      <c r="F31" s="10">
        <v>0</v>
      </c>
      <c r="G31" s="10">
        <f t="shared" si="1"/>
        <v>2893</v>
      </c>
      <c r="H31" s="10">
        <f t="shared" si="2"/>
        <v>3607</v>
      </c>
      <c r="I31" s="13">
        <v>6500</v>
      </c>
      <c r="J31" s="13"/>
      <c r="K31" s="10"/>
      <c r="L31" s="16">
        <f t="shared" si="0"/>
        <v>1625</v>
      </c>
    </row>
    <row r="32" spans="1:12" ht="15.75" x14ac:dyDescent="0.25">
      <c r="A32" s="8">
        <v>13</v>
      </c>
      <c r="B32" s="12" t="s">
        <v>44</v>
      </c>
      <c r="C32" s="15">
        <v>1</v>
      </c>
      <c r="D32" s="10">
        <v>0.25</v>
      </c>
      <c r="E32" s="10">
        <v>2893</v>
      </c>
      <c r="F32" s="10">
        <v>0</v>
      </c>
      <c r="G32" s="10">
        <f t="shared" si="1"/>
        <v>2893</v>
      </c>
      <c r="H32" s="10">
        <f t="shared" si="2"/>
        <v>3607</v>
      </c>
      <c r="I32" s="13">
        <v>6500</v>
      </c>
      <c r="J32" s="13"/>
      <c r="K32" s="10"/>
      <c r="L32" s="16">
        <f t="shared" si="0"/>
        <v>1625</v>
      </c>
    </row>
    <row r="33" spans="1:12" ht="47.25" x14ac:dyDescent="0.25">
      <c r="A33" s="8">
        <v>14</v>
      </c>
      <c r="B33" s="12" t="s">
        <v>60</v>
      </c>
      <c r="C33" s="10">
        <v>1</v>
      </c>
      <c r="D33" s="10">
        <v>0</v>
      </c>
      <c r="E33" s="10">
        <v>0</v>
      </c>
      <c r="F33" s="10">
        <f t="shared" si="3"/>
        <v>0</v>
      </c>
      <c r="G33" s="10">
        <f t="shared" si="1"/>
        <v>0</v>
      </c>
      <c r="H33" s="10">
        <v>0</v>
      </c>
      <c r="I33" s="13">
        <v>6500</v>
      </c>
      <c r="J33" s="13"/>
      <c r="K33" s="16"/>
      <c r="L33" s="16">
        <f t="shared" si="0"/>
        <v>0</v>
      </c>
    </row>
    <row r="34" spans="1:12" ht="15.75" x14ac:dyDescent="0.25">
      <c r="A34" s="8">
        <v>15</v>
      </c>
      <c r="B34" s="17" t="s">
        <v>46</v>
      </c>
      <c r="C34" s="13">
        <v>1</v>
      </c>
      <c r="D34" s="10">
        <v>0</v>
      </c>
      <c r="E34" s="18">
        <v>0</v>
      </c>
      <c r="F34" s="10">
        <f>SUM(E34*25%)</f>
        <v>0</v>
      </c>
      <c r="G34" s="10">
        <f t="shared" si="1"/>
        <v>0</v>
      </c>
      <c r="H34" s="10">
        <v>0</v>
      </c>
      <c r="I34" s="13">
        <v>0</v>
      </c>
      <c r="J34" s="13"/>
      <c r="K34" s="13"/>
      <c r="L34" s="16">
        <f t="shared" si="0"/>
        <v>0</v>
      </c>
    </row>
    <row r="35" spans="1:12" ht="15.75" x14ac:dyDescent="0.25">
      <c r="A35" s="8">
        <v>17</v>
      </c>
      <c r="B35" s="17" t="s">
        <v>47</v>
      </c>
      <c r="C35" s="13">
        <v>0</v>
      </c>
      <c r="D35" s="10">
        <v>0</v>
      </c>
      <c r="E35" s="18">
        <v>0</v>
      </c>
      <c r="F35" s="10">
        <f t="shared" ref="F35:F38" si="4">SUM(E35*25%)</f>
        <v>0</v>
      </c>
      <c r="G35" s="10">
        <f t="shared" si="1"/>
        <v>0</v>
      </c>
      <c r="H35" s="10">
        <f t="shared" si="2"/>
        <v>0</v>
      </c>
      <c r="I35" s="13">
        <v>0</v>
      </c>
      <c r="J35" s="13"/>
      <c r="K35" s="13"/>
      <c r="L35" s="16">
        <f t="shared" si="0"/>
        <v>0</v>
      </c>
    </row>
    <row r="36" spans="1:12" ht="15.75" x14ac:dyDescent="0.25">
      <c r="A36" s="8">
        <v>18</v>
      </c>
      <c r="B36" s="9" t="s">
        <v>61</v>
      </c>
      <c r="C36" s="13">
        <v>9</v>
      </c>
      <c r="D36" s="10">
        <v>1</v>
      </c>
      <c r="E36" s="18">
        <v>5005</v>
      </c>
      <c r="F36" s="10">
        <v>0</v>
      </c>
      <c r="G36" s="10">
        <f>E36+F36</f>
        <v>5005</v>
      </c>
      <c r="H36" s="10">
        <v>744.25</v>
      </c>
      <c r="I36" s="13">
        <v>6500</v>
      </c>
      <c r="J36" s="13"/>
      <c r="K36" s="13">
        <f>E36*15%</f>
        <v>750.75</v>
      </c>
      <c r="L36" s="16">
        <f t="shared" si="0"/>
        <v>6500</v>
      </c>
    </row>
    <row r="37" spans="1:12" ht="31.5" x14ac:dyDescent="0.25">
      <c r="A37" s="8">
        <v>19</v>
      </c>
      <c r="B37" s="9" t="s">
        <v>41</v>
      </c>
      <c r="C37" s="13">
        <v>8</v>
      </c>
      <c r="D37" s="10">
        <v>1</v>
      </c>
      <c r="E37" s="18">
        <v>4745</v>
      </c>
      <c r="F37" s="10">
        <v>0</v>
      </c>
      <c r="G37" s="10">
        <f t="shared" si="1"/>
        <v>4745</v>
      </c>
      <c r="H37" s="10">
        <f t="shared" si="2"/>
        <v>1755</v>
      </c>
      <c r="I37" s="13">
        <v>6500</v>
      </c>
      <c r="J37" s="13"/>
      <c r="K37" s="13"/>
      <c r="L37" s="16">
        <f t="shared" si="0"/>
        <v>6500</v>
      </c>
    </row>
    <row r="38" spans="1:12" ht="31.5" x14ac:dyDescent="0.25">
      <c r="A38" s="8">
        <v>20</v>
      </c>
      <c r="B38" s="9" t="s">
        <v>14</v>
      </c>
      <c r="C38" s="13">
        <v>4</v>
      </c>
      <c r="D38" s="10">
        <v>0</v>
      </c>
      <c r="E38" s="18">
        <v>0</v>
      </c>
      <c r="F38" s="10">
        <f t="shared" si="4"/>
        <v>0</v>
      </c>
      <c r="G38" s="10">
        <f t="shared" si="1"/>
        <v>0</v>
      </c>
      <c r="H38" s="10">
        <v>0</v>
      </c>
      <c r="I38" s="13">
        <v>6500</v>
      </c>
      <c r="J38" s="13"/>
      <c r="K38" s="13"/>
      <c r="L38" s="16">
        <f t="shared" si="0"/>
        <v>0</v>
      </c>
    </row>
    <row r="39" spans="1:12" ht="15.75" x14ac:dyDescent="0.25">
      <c r="A39" s="17"/>
      <c r="B39" s="19" t="s">
        <v>1</v>
      </c>
      <c r="C39" s="19"/>
      <c r="D39" s="19">
        <f>SUM(D22:D38)</f>
        <v>13.5</v>
      </c>
      <c r="E39" s="20"/>
      <c r="F39" s="16"/>
      <c r="G39" s="16"/>
      <c r="H39" s="19"/>
      <c r="I39" s="19"/>
      <c r="J39" s="19"/>
      <c r="K39" s="19"/>
      <c r="L39" s="16">
        <f>SUM(L22:L38)</f>
        <v>88907.199999999997</v>
      </c>
    </row>
    <row r="40" spans="1:12" ht="15.75" x14ac:dyDescent="0.25">
      <c r="A40" s="3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3"/>
    </row>
    <row r="41" spans="1:12" ht="15.75" x14ac:dyDescent="0.25">
      <c r="A41" s="3"/>
      <c r="B41" s="3"/>
      <c r="C41" s="3"/>
      <c r="D41" s="3"/>
      <c r="E41" s="3"/>
      <c r="F41" s="3"/>
      <c r="G41" s="3" t="s">
        <v>63</v>
      </c>
      <c r="H41" s="3"/>
      <c r="I41" s="3"/>
      <c r="J41" s="3"/>
      <c r="K41" s="3"/>
      <c r="L41" s="3"/>
    </row>
    <row r="42" spans="1:1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x14ac:dyDescent="0.25">
      <c r="A43" s="3"/>
      <c r="B43" s="3"/>
      <c r="C43" s="3"/>
      <c r="D43" s="3"/>
      <c r="E43" s="3" t="s">
        <v>67</v>
      </c>
      <c r="F43" s="3"/>
      <c r="G43" s="3"/>
      <c r="H43" s="3"/>
      <c r="I43" s="3"/>
      <c r="J43" s="3"/>
      <c r="K43" s="3"/>
      <c r="L43" s="3"/>
    </row>
    <row r="44" spans="1:12" ht="15.75" x14ac:dyDescent="0.25">
      <c r="A44" s="3"/>
      <c r="B44" s="3"/>
      <c r="C44" s="3"/>
      <c r="D44" s="3"/>
      <c r="E44" s="3"/>
      <c r="F44" s="3"/>
      <c r="G44" s="3" t="s">
        <v>62</v>
      </c>
      <c r="H44" s="3"/>
      <c r="I44" s="3"/>
      <c r="J44" s="3"/>
      <c r="K44" s="3"/>
      <c r="L44" s="3"/>
    </row>
    <row r="45" spans="1:12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0">
    <mergeCell ref="D10:G10"/>
    <mergeCell ref="C14:H16"/>
    <mergeCell ref="C18:I18"/>
    <mergeCell ref="B40:K40"/>
    <mergeCell ref="G2:K2"/>
    <mergeCell ref="F3:L3"/>
    <mergeCell ref="F5:L5"/>
    <mergeCell ref="F6:L6"/>
    <mergeCell ref="J8:L8"/>
    <mergeCell ref="C9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4" workbookViewId="0">
      <selection activeCell="D4" sqref="D4"/>
    </sheetView>
  </sheetViews>
  <sheetFormatPr defaultRowHeight="15" x14ac:dyDescent="0.25"/>
  <cols>
    <col min="1" max="1" width="4.85546875" customWidth="1"/>
    <col min="2" max="2" width="31.5703125" customWidth="1"/>
    <col min="3" max="3" width="7.28515625" customWidth="1"/>
    <col min="4" max="9" width="9.28515625" bestFit="1" customWidth="1"/>
    <col min="10" max="10" width="7.42578125" customWidth="1"/>
    <col min="11" max="11" width="11.5703125" customWidth="1"/>
    <col min="12" max="12" width="9.5703125" bestFit="1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3"/>
      <c r="C2" s="3"/>
      <c r="D2" s="3"/>
      <c r="E2" s="3"/>
      <c r="F2" s="3"/>
      <c r="G2" s="38" t="s">
        <v>37</v>
      </c>
      <c r="H2" s="38"/>
      <c r="I2" s="38"/>
      <c r="J2" s="38"/>
      <c r="K2" s="3"/>
      <c r="L2" s="3"/>
    </row>
    <row r="3" spans="1:12" ht="48" customHeight="1" x14ac:dyDescent="0.25">
      <c r="A3" s="3"/>
      <c r="B3" s="3"/>
      <c r="C3" s="3"/>
      <c r="D3" s="3"/>
      <c r="E3" s="3"/>
      <c r="F3" s="39" t="s">
        <v>83</v>
      </c>
      <c r="G3" s="39"/>
      <c r="H3" s="39"/>
      <c r="I3" s="39"/>
      <c r="J3" s="39"/>
      <c r="K3" s="39"/>
      <c r="L3" s="3"/>
    </row>
    <row r="4" spans="1:12" ht="15.75" x14ac:dyDescent="0.25">
      <c r="A4" s="3"/>
      <c r="B4" s="3"/>
      <c r="C4" s="3"/>
      <c r="D4" s="3"/>
      <c r="E4" s="3"/>
      <c r="F4" s="40" t="s">
        <v>40</v>
      </c>
      <c r="G4" s="40"/>
      <c r="H4" s="40"/>
      <c r="I4" s="40"/>
      <c r="J4" s="40"/>
      <c r="K4" s="40"/>
      <c r="L4" s="3"/>
    </row>
    <row r="5" spans="1:12" ht="3.75" customHeight="1" x14ac:dyDescent="0.25">
      <c r="A5" s="3"/>
      <c r="B5" s="3"/>
      <c r="C5" s="3"/>
      <c r="D5" s="3"/>
      <c r="E5" s="3"/>
      <c r="F5" s="40"/>
      <c r="G5" s="40"/>
      <c r="H5" s="40"/>
      <c r="I5" s="40"/>
      <c r="J5" s="40"/>
      <c r="K5" s="40"/>
      <c r="L5" s="3"/>
    </row>
    <row r="6" spans="1:12" ht="15.75" x14ac:dyDescent="0.25">
      <c r="A6" s="3"/>
      <c r="B6" s="3"/>
      <c r="C6" s="3"/>
      <c r="D6" s="3"/>
      <c r="E6" s="3"/>
      <c r="F6" s="38" t="s">
        <v>78</v>
      </c>
      <c r="G6" s="38"/>
      <c r="H6" s="38"/>
      <c r="I6" s="38"/>
      <c r="J6" s="38"/>
      <c r="K6" s="38"/>
      <c r="L6" s="3"/>
    </row>
    <row r="7" spans="1:12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7" t="s">
        <v>84</v>
      </c>
      <c r="J8" s="37"/>
      <c r="K8" s="37"/>
      <c r="L8" s="3"/>
    </row>
    <row r="9" spans="1:12" ht="15.75" x14ac:dyDescent="0.25">
      <c r="A9" s="3"/>
      <c r="B9" s="3"/>
      <c r="C9" s="37" t="s">
        <v>2</v>
      </c>
      <c r="D9" s="37"/>
      <c r="E9" s="37"/>
      <c r="F9" s="37"/>
      <c r="G9" s="37"/>
      <c r="H9" s="37"/>
      <c r="I9" s="3"/>
      <c r="J9" s="3"/>
      <c r="K9" s="3"/>
      <c r="L9" s="3"/>
    </row>
    <row r="10" spans="1:12" ht="15.75" x14ac:dyDescent="0.25">
      <c r="A10" s="3"/>
      <c r="B10" s="3"/>
      <c r="C10" s="3"/>
      <c r="D10" s="37" t="s">
        <v>85</v>
      </c>
      <c r="E10" s="37"/>
      <c r="F10" s="37"/>
      <c r="G10" s="37"/>
      <c r="H10" s="3"/>
      <c r="I10" s="3"/>
      <c r="J10" s="3"/>
      <c r="K10" s="3"/>
      <c r="L10" s="3"/>
    </row>
    <row r="11" spans="1:12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3"/>
      <c r="L13" s="3"/>
    </row>
    <row r="14" spans="1:12" ht="15.75" x14ac:dyDescent="0.25">
      <c r="A14" s="3"/>
      <c r="B14" s="3"/>
      <c r="C14" s="40" t="s">
        <v>79</v>
      </c>
      <c r="D14" s="40"/>
      <c r="E14" s="40"/>
      <c r="F14" s="40"/>
      <c r="G14" s="40"/>
      <c r="H14" s="40"/>
      <c r="I14" s="3"/>
      <c r="J14" s="3"/>
      <c r="K14" s="3"/>
      <c r="L14" s="3"/>
    </row>
    <row r="15" spans="1:12" ht="15.75" x14ac:dyDescent="0.25">
      <c r="A15" s="3"/>
      <c r="B15" s="3"/>
      <c r="C15" s="40"/>
      <c r="D15" s="40"/>
      <c r="E15" s="40"/>
      <c r="F15" s="40"/>
      <c r="G15" s="40"/>
      <c r="H15" s="40"/>
      <c r="I15" s="3"/>
      <c r="J15" s="3"/>
      <c r="K15" s="3"/>
      <c r="L15" s="3"/>
    </row>
    <row r="16" spans="1:12" ht="7.5" customHeight="1" x14ac:dyDescent="0.25">
      <c r="A16" s="3"/>
      <c r="B16" s="3"/>
      <c r="C16" s="40"/>
      <c r="D16" s="40"/>
      <c r="E16" s="40"/>
      <c r="F16" s="40"/>
      <c r="G16" s="40"/>
      <c r="H16" s="40"/>
      <c r="I16" s="3"/>
      <c r="J16" s="3"/>
      <c r="K16" s="3"/>
      <c r="L16" s="3"/>
    </row>
    <row r="17" spans="1:12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3"/>
      <c r="B18" s="3"/>
      <c r="C18" s="37" t="s">
        <v>86</v>
      </c>
      <c r="D18" s="37"/>
      <c r="E18" s="37"/>
      <c r="F18" s="37"/>
      <c r="G18" s="37"/>
      <c r="H18" s="37"/>
      <c r="I18" s="37"/>
      <c r="J18" s="3"/>
      <c r="K18" s="3"/>
      <c r="L18" s="3"/>
    </row>
    <row r="19" spans="1:12" ht="15.75" x14ac:dyDescent="0.25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12" ht="94.5" x14ac:dyDescent="0.25">
      <c r="A20" s="6" t="s">
        <v>36</v>
      </c>
      <c r="B20" s="6" t="s">
        <v>30</v>
      </c>
      <c r="C20" s="6" t="s">
        <v>32</v>
      </c>
      <c r="D20" s="7" t="s">
        <v>53</v>
      </c>
      <c r="E20" s="7" t="s">
        <v>19</v>
      </c>
      <c r="F20" s="6" t="s">
        <v>33</v>
      </c>
      <c r="G20" s="7" t="s">
        <v>20</v>
      </c>
      <c r="H20" s="7" t="s">
        <v>21</v>
      </c>
      <c r="I20" s="7" t="s">
        <v>27</v>
      </c>
      <c r="J20" s="7" t="s">
        <v>22</v>
      </c>
      <c r="K20" s="7" t="s">
        <v>23</v>
      </c>
      <c r="L20" s="7" t="s">
        <v>38</v>
      </c>
    </row>
    <row r="21" spans="1:12" ht="30.75" customHeight="1" x14ac:dyDescent="0.25">
      <c r="A21" s="8">
        <v>1</v>
      </c>
      <c r="B21" s="9" t="s">
        <v>5</v>
      </c>
      <c r="C21" s="44"/>
      <c r="D21" s="10"/>
      <c r="E21" s="11"/>
      <c r="F21" s="10"/>
      <c r="G21" s="10"/>
      <c r="H21" s="10"/>
      <c r="I21" s="10"/>
      <c r="J21" s="10"/>
      <c r="K21" s="10"/>
      <c r="L21" s="16"/>
    </row>
    <row r="22" spans="1:12" ht="25.5" customHeight="1" x14ac:dyDescent="0.25">
      <c r="A22" s="8">
        <v>2</v>
      </c>
      <c r="B22" s="12" t="s">
        <v>39</v>
      </c>
      <c r="C22" s="46">
        <v>7</v>
      </c>
      <c r="D22" s="10">
        <v>1</v>
      </c>
      <c r="E22" s="10">
        <v>4455</v>
      </c>
      <c r="F22" s="10">
        <f>SUM(E22*25%)</f>
        <v>1113.75</v>
      </c>
      <c r="G22" s="10">
        <f>SUM(E22+F22)</f>
        <v>5568.75</v>
      </c>
      <c r="H22" s="10">
        <f>(I22-G22)</f>
        <v>931.25</v>
      </c>
      <c r="I22" s="13">
        <v>6500</v>
      </c>
      <c r="J22" s="13"/>
      <c r="K22" s="10"/>
      <c r="L22" s="16">
        <f>(G22+H22+K22)*D22</f>
        <v>6500</v>
      </c>
    </row>
    <row r="23" spans="1:12" ht="48" customHeight="1" x14ac:dyDescent="0.25">
      <c r="A23" s="8">
        <v>3</v>
      </c>
      <c r="B23" s="12" t="s">
        <v>18</v>
      </c>
      <c r="C23" s="21">
        <v>1</v>
      </c>
      <c r="D23" s="10">
        <v>1.5</v>
      </c>
      <c r="E23" s="10">
        <v>2893</v>
      </c>
      <c r="F23" s="10">
        <f t="shared" ref="F23:F32" si="0">SUM(E23*25%)</f>
        <v>723.25</v>
      </c>
      <c r="G23" s="10">
        <f t="shared" ref="G23:G37" si="1">SUM(E23+F23)</f>
        <v>3616.25</v>
      </c>
      <c r="H23" s="10">
        <f>(I23-G23)</f>
        <v>2883.75</v>
      </c>
      <c r="I23" s="13">
        <v>6500</v>
      </c>
      <c r="J23" s="13"/>
      <c r="K23" s="10">
        <f>G23*10%</f>
        <v>361.625</v>
      </c>
      <c r="L23" s="16">
        <f>(G23+H23+K23)*D23</f>
        <v>10292.4375</v>
      </c>
    </row>
    <row r="24" spans="1:12" ht="19.5" customHeight="1" x14ac:dyDescent="0.25">
      <c r="A24" s="8">
        <v>4</v>
      </c>
      <c r="B24" s="12" t="s">
        <v>6</v>
      </c>
      <c r="C24" s="21">
        <v>4</v>
      </c>
      <c r="D24" s="10">
        <v>0.5</v>
      </c>
      <c r="E24" s="47">
        <v>3674</v>
      </c>
      <c r="F24" s="10">
        <f t="shared" si="0"/>
        <v>918.5</v>
      </c>
      <c r="G24" s="10">
        <f t="shared" si="1"/>
        <v>4592.5</v>
      </c>
      <c r="H24" s="10">
        <f t="shared" ref="H24:H36" si="2">(I24-G24)</f>
        <v>1907.5</v>
      </c>
      <c r="I24" s="13">
        <v>6500</v>
      </c>
      <c r="J24" s="13"/>
      <c r="K24" s="10"/>
      <c r="L24" s="16">
        <f>(G24+H24+K24)*D24</f>
        <v>3250</v>
      </c>
    </row>
    <row r="25" spans="1:12" ht="19.5" customHeight="1" x14ac:dyDescent="0.25">
      <c r="A25" s="8">
        <v>5</v>
      </c>
      <c r="B25" s="12" t="s">
        <v>80</v>
      </c>
      <c r="C25" s="21">
        <v>1</v>
      </c>
      <c r="D25" s="10">
        <v>0.5</v>
      </c>
      <c r="E25" s="47">
        <v>2893</v>
      </c>
      <c r="F25" s="10">
        <f t="shared" si="0"/>
        <v>723.25</v>
      </c>
      <c r="G25" s="10">
        <f t="shared" si="1"/>
        <v>3616.25</v>
      </c>
      <c r="H25" s="10">
        <f t="shared" si="2"/>
        <v>2883.75</v>
      </c>
      <c r="I25" s="13">
        <v>6500</v>
      </c>
      <c r="J25" s="13"/>
      <c r="K25" s="10"/>
      <c r="L25" s="16">
        <f>(G25+H25+K25)*D25</f>
        <v>3250</v>
      </c>
    </row>
    <row r="26" spans="1:12" ht="66" customHeight="1" x14ac:dyDescent="0.25">
      <c r="A26" s="8">
        <v>6</v>
      </c>
      <c r="B26" s="12" t="s">
        <v>7</v>
      </c>
      <c r="C26" s="22">
        <v>4</v>
      </c>
      <c r="D26" s="10">
        <v>1</v>
      </c>
      <c r="E26" s="47">
        <v>3674</v>
      </c>
      <c r="F26" s="10">
        <f t="shared" si="0"/>
        <v>918.5</v>
      </c>
      <c r="G26" s="10">
        <f t="shared" si="1"/>
        <v>4592.5</v>
      </c>
      <c r="H26" s="10">
        <f t="shared" si="2"/>
        <v>1907.5</v>
      </c>
      <c r="I26" s="13">
        <v>6500</v>
      </c>
      <c r="J26" s="13"/>
      <c r="K26" s="10"/>
      <c r="L26" s="16">
        <f t="shared" ref="L26:L37" si="3">(G26+H26+K26)*D26</f>
        <v>6500</v>
      </c>
    </row>
    <row r="27" spans="1:12" ht="51" customHeight="1" x14ac:dyDescent="0.25">
      <c r="A27" s="8">
        <v>7</v>
      </c>
      <c r="B27" s="12" t="s">
        <v>8</v>
      </c>
      <c r="C27" s="22">
        <v>5</v>
      </c>
      <c r="D27" s="10">
        <v>0</v>
      </c>
      <c r="E27" s="47">
        <v>0</v>
      </c>
      <c r="F27" s="10">
        <f t="shared" si="0"/>
        <v>0</v>
      </c>
      <c r="G27" s="10">
        <f t="shared" si="1"/>
        <v>0</v>
      </c>
      <c r="H27" s="10">
        <v>0</v>
      </c>
      <c r="I27" s="13">
        <v>0</v>
      </c>
      <c r="J27" s="13"/>
      <c r="K27" s="10"/>
      <c r="L27" s="16">
        <f t="shared" si="3"/>
        <v>0</v>
      </c>
    </row>
    <row r="28" spans="1:12" ht="54.75" customHeight="1" x14ac:dyDescent="0.25">
      <c r="A28" s="8">
        <v>8</v>
      </c>
      <c r="B28" s="12" t="s">
        <v>9</v>
      </c>
      <c r="C28" s="22">
        <v>5</v>
      </c>
      <c r="D28" s="10">
        <v>0</v>
      </c>
      <c r="E28" s="47">
        <v>0</v>
      </c>
      <c r="F28" s="10">
        <f t="shared" si="0"/>
        <v>0</v>
      </c>
      <c r="G28" s="10">
        <f t="shared" si="1"/>
        <v>0</v>
      </c>
      <c r="H28" s="10">
        <v>0</v>
      </c>
      <c r="I28" s="13">
        <v>0</v>
      </c>
      <c r="J28" s="13"/>
      <c r="K28" s="10"/>
      <c r="L28" s="16">
        <f t="shared" si="3"/>
        <v>0</v>
      </c>
    </row>
    <row r="29" spans="1:12" ht="18" customHeight="1" x14ac:dyDescent="0.25">
      <c r="A29" s="8">
        <v>9</v>
      </c>
      <c r="B29" s="14" t="s">
        <v>15</v>
      </c>
      <c r="C29" s="22">
        <v>2</v>
      </c>
      <c r="D29" s="10">
        <v>0</v>
      </c>
      <c r="E29" s="47">
        <v>0</v>
      </c>
      <c r="F29" s="10">
        <f t="shared" si="0"/>
        <v>0</v>
      </c>
      <c r="G29" s="10">
        <f t="shared" si="1"/>
        <v>0</v>
      </c>
      <c r="H29" s="10">
        <v>0</v>
      </c>
      <c r="I29" s="13">
        <v>0</v>
      </c>
      <c r="J29" s="13"/>
      <c r="K29" s="10">
        <f>(G29*35%)</f>
        <v>0</v>
      </c>
      <c r="L29" s="16">
        <f t="shared" si="3"/>
        <v>0</v>
      </c>
    </row>
    <row r="30" spans="1:12" ht="18.75" customHeight="1" x14ac:dyDescent="0.25">
      <c r="A30" s="8">
        <v>10</v>
      </c>
      <c r="B30" s="14" t="s">
        <v>10</v>
      </c>
      <c r="C30" s="22">
        <v>1</v>
      </c>
      <c r="D30" s="10">
        <v>1</v>
      </c>
      <c r="E30" s="47">
        <v>2893</v>
      </c>
      <c r="F30" s="10">
        <f t="shared" si="0"/>
        <v>723.25</v>
      </c>
      <c r="G30" s="10">
        <f t="shared" si="1"/>
        <v>3616.25</v>
      </c>
      <c r="H30" s="10">
        <f t="shared" si="2"/>
        <v>2883.75</v>
      </c>
      <c r="I30" s="13">
        <v>6500</v>
      </c>
      <c r="J30" s="13"/>
      <c r="K30" s="10"/>
      <c r="L30" s="16">
        <f t="shared" si="3"/>
        <v>6500</v>
      </c>
    </row>
    <row r="31" spans="1:12" ht="18.75" customHeight="1" x14ac:dyDescent="0.25">
      <c r="A31" s="8">
        <v>11</v>
      </c>
      <c r="B31" s="12" t="s">
        <v>44</v>
      </c>
      <c r="C31" s="22">
        <v>1</v>
      </c>
      <c r="D31" s="10">
        <v>0.5</v>
      </c>
      <c r="E31" s="10">
        <v>2893</v>
      </c>
      <c r="F31" s="10">
        <f t="shared" si="0"/>
        <v>723.25</v>
      </c>
      <c r="G31" s="10">
        <f t="shared" si="1"/>
        <v>3616.25</v>
      </c>
      <c r="H31" s="10">
        <f t="shared" si="2"/>
        <v>2883.75</v>
      </c>
      <c r="I31" s="13">
        <v>6500</v>
      </c>
      <c r="J31" s="13"/>
      <c r="K31" s="10"/>
      <c r="L31" s="16">
        <f t="shared" si="3"/>
        <v>3250</v>
      </c>
    </row>
    <row r="32" spans="1:12" ht="44.25" customHeight="1" x14ac:dyDescent="0.25">
      <c r="A32" s="8">
        <v>12</v>
      </c>
      <c r="B32" s="12" t="s">
        <v>31</v>
      </c>
      <c r="C32" s="21">
        <v>1</v>
      </c>
      <c r="D32" s="10">
        <v>0</v>
      </c>
      <c r="E32" s="47">
        <v>0</v>
      </c>
      <c r="F32" s="10">
        <f t="shared" si="0"/>
        <v>0</v>
      </c>
      <c r="G32" s="10">
        <f t="shared" si="1"/>
        <v>0</v>
      </c>
      <c r="H32" s="10">
        <v>0</v>
      </c>
      <c r="I32" s="13">
        <v>6500</v>
      </c>
      <c r="J32" s="13"/>
      <c r="K32" s="16"/>
      <c r="L32" s="16">
        <f t="shared" si="3"/>
        <v>0</v>
      </c>
    </row>
    <row r="33" spans="1:12" ht="16.5" customHeight="1" x14ac:dyDescent="0.25">
      <c r="A33" s="8">
        <v>13</v>
      </c>
      <c r="B33" s="17" t="s">
        <v>12</v>
      </c>
      <c r="C33" s="23">
        <v>1</v>
      </c>
      <c r="D33" s="10">
        <v>0</v>
      </c>
      <c r="E33" s="13">
        <v>0</v>
      </c>
      <c r="F33" s="10">
        <f>SUM(E33*25%)</f>
        <v>0</v>
      </c>
      <c r="G33" s="10">
        <f t="shared" si="1"/>
        <v>0</v>
      </c>
      <c r="H33" s="10">
        <v>0</v>
      </c>
      <c r="I33" s="13">
        <v>6500</v>
      </c>
      <c r="J33" s="13"/>
      <c r="K33" s="13"/>
      <c r="L33" s="16">
        <f t="shared" si="3"/>
        <v>0</v>
      </c>
    </row>
    <row r="34" spans="1:12" ht="19.5" customHeight="1" x14ac:dyDescent="0.25">
      <c r="A34" s="8">
        <v>14</v>
      </c>
      <c r="B34" s="17" t="s">
        <v>13</v>
      </c>
      <c r="C34" s="23">
        <v>0</v>
      </c>
      <c r="D34" s="10">
        <v>0</v>
      </c>
      <c r="E34" s="13">
        <v>0</v>
      </c>
      <c r="F34" s="10">
        <f t="shared" ref="F34:F37" si="4">SUM(E34*25%)</f>
        <v>0</v>
      </c>
      <c r="G34" s="10">
        <f t="shared" si="1"/>
        <v>0</v>
      </c>
      <c r="H34" s="10">
        <v>0</v>
      </c>
      <c r="I34" s="13">
        <v>6500</v>
      </c>
      <c r="J34" s="13"/>
      <c r="K34" s="13"/>
      <c r="L34" s="16">
        <f t="shared" si="3"/>
        <v>0</v>
      </c>
    </row>
    <row r="35" spans="1:12" ht="31.5" x14ac:dyDescent="0.25">
      <c r="A35" s="8">
        <v>15</v>
      </c>
      <c r="B35" s="9" t="s">
        <v>54</v>
      </c>
      <c r="C35" s="23">
        <v>9</v>
      </c>
      <c r="D35" s="10">
        <v>0.5</v>
      </c>
      <c r="E35" s="18">
        <v>5005</v>
      </c>
      <c r="F35" s="10">
        <f t="shared" si="4"/>
        <v>1251.25</v>
      </c>
      <c r="G35" s="10">
        <f t="shared" si="1"/>
        <v>6256.25</v>
      </c>
      <c r="H35" s="10">
        <v>0</v>
      </c>
      <c r="I35" s="13">
        <v>6500</v>
      </c>
      <c r="J35" s="13"/>
      <c r="K35" s="13">
        <v>625.63</v>
      </c>
      <c r="L35" s="16">
        <f t="shared" si="3"/>
        <v>3440.94</v>
      </c>
    </row>
    <row r="36" spans="1:12" ht="34.5" customHeight="1" x14ac:dyDescent="0.25">
      <c r="A36" s="8">
        <v>16</v>
      </c>
      <c r="B36" s="9" t="s">
        <v>41</v>
      </c>
      <c r="C36" s="23">
        <v>8</v>
      </c>
      <c r="D36" s="10">
        <v>1</v>
      </c>
      <c r="E36" s="18">
        <v>4745</v>
      </c>
      <c r="F36" s="10">
        <f t="shared" si="4"/>
        <v>1186.25</v>
      </c>
      <c r="G36" s="10">
        <f t="shared" si="1"/>
        <v>5931.25</v>
      </c>
      <c r="H36" s="10">
        <f t="shared" si="2"/>
        <v>568.75</v>
      </c>
      <c r="I36" s="13">
        <v>6500</v>
      </c>
      <c r="J36" s="13"/>
      <c r="K36" s="13"/>
      <c r="L36" s="16">
        <f t="shared" si="3"/>
        <v>6500</v>
      </c>
    </row>
    <row r="37" spans="1:12" ht="32.25" customHeight="1" x14ac:dyDescent="0.25">
      <c r="A37" s="8">
        <v>17</v>
      </c>
      <c r="B37" s="9" t="s">
        <v>14</v>
      </c>
      <c r="C37" s="23">
        <v>4</v>
      </c>
      <c r="D37" s="10">
        <v>0</v>
      </c>
      <c r="E37" s="18">
        <v>0</v>
      </c>
      <c r="F37" s="10">
        <f t="shared" si="4"/>
        <v>0</v>
      </c>
      <c r="G37" s="10">
        <f t="shared" si="1"/>
        <v>0</v>
      </c>
      <c r="H37" s="10">
        <v>0</v>
      </c>
      <c r="I37" s="13">
        <v>6500</v>
      </c>
      <c r="J37" s="13"/>
      <c r="K37" s="13"/>
      <c r="L37" s="16">
        <f t="shared" si="3"/>
        <v>0</v>
      </c>
    </row>
    <row r="38" spans="1:12" ht="15.75" x14ac:dyDescent="0.25">
      <c r="A38" s="17"/>
      <c r="B38" s="19" t="s">
        <v>1</v>
      </c>
      <c r="C38" s="19"/>
      <c r="D38" s="19">
        <f>SUM(D22:D37)</f>
        <v>7.5</v>
      </c>
      <c r="E38" s="20"/>
      <c r="F38" s="16"/>
      <c r="G38" s="16"/>
      <c r="H38" s="19"/>
      <c r="I38" s="19"/>
      <c r="J38" s="19"/>
      <c r="K38" s="19"/>
      <c r="L38" s="16">
        <f>SUM(L22:L37)</f>
        <v>49483.377500000002</v>
      </c>
    </row>
    <row r="39" spans="1:12" ht="15.75" x14ac:dyDescent="0.25">
      <c r="A39" s="3"/>
      <c r="B39" s="42"/>
      <c r="C39" s="42"/>
      <c r="D39" s="42"/>
      <c r="E39" s="42"/>
      <c r="F39" s="42"/>
      <c r="G39" s="42"/>
      <c r="H39" s="42"/>
      <c r="I39" s="42"/>
      <c r="J39" s="42"/>
      <c r="K39" s="3"/>
      <c r="L39" s="3"/>
    </row>
    <row r="40" spans="1:12" ht="15.75" x14ac:dyDescent="0.25">
      <c r="A40" s="3"/>
      <c r="B40" s="3"/>
      <c r="C40" s="3"/>
      <c r="D40" s="3"/>
      <c r="E40" s="3"/>
      <c r="F40" s="3" t="s">
        <v>81</v>
      </c>
      <c r="G40" s="3"/>
      <c r="H40" s="3"/>
      <c r="I40" s="3"/>
      <c r="J40" s="3"/>
      <c r="K40" s="3"/>
      <c r="L40" s="3"/>
    </row>
    <row r="41" spans="1:1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x14ac:dyDescent="0.25">
      <c r="A42" s="3"/>
      <c r="B42" s="3"/>
      <c r="C42" s="3"/>
      <c r="D42" s="3"/>
      <c r="E42" s="3" t="s">
        <v>28</v>
      </c>
      <c r="F42" s="48" t="s">
        <v>82</v>
      </c>
      <c r="G42" s="48"/>
      <c r="H42" s="48"/>
      <c r="I42" s="48"/>
      <c r="J42" s="48"/>
      <c r="K42" s="48"/>
      <c r="L42" s="3"/>
    </row>
    <row r="43" spans="1:12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mergeCells count="11">
    <mergeCell ref="C14:H16"/>
    <mergeCell ref="C18:I18"/>
    <mergeCell ref="B39:J39"/>
    <mergeCell ref="F42:K42"/>
    <mergeCell ref="G2:J2"/>
    <mergeCell ref="F3:K3"/>
    <mergeCell ref="F4:K5"/>
    <mergeCell ref="F6:K6"/>
    <mergeCell ref="I8:K8"/>
    <mergeCell ref="C9:H9"/>
    <mergeCell ref="D10:G10"/>
  </mergeCells>
  <pageMargins left="0.7" right="0.7" top="0.75" bottom="0.75" header="0.3" footer="0.3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31" workbookViewId="0">
      <selection activeCell="E50" sqref="E50"/>
    </sheetView>
  </sheetViews>
  <sheetFormatPr defaultRowHeight="15" x14ac:dyDescent="0.25"/>
  <cols>
    <col min="1" max="1" width="6.5703125" customWidth="1"/>
    <col min="2" max="2" width="33.28515625" customWidth="1"/>
    <col min="5" max="5" width="10.7109375" customWidth="1"/>
    <col min="10" max="10" width="7.28515625" customWidth="1"/>
    <col min="11" max="11" width="11" customWidth="1"/>
    <col min="12" max="12" width="12.85546875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3"/>
      <c r="C2" s="3"/>
      <c r="D2" s="3"/>
      <c r="E2" s="3"/>
      <c r="F2" s="3"/>
      <c r="G2" s="38" t="s">
        <v>37</v>
      </c>
      <c r="H2" s="38"/>
      <c r="I2" s="38"/>
      <c r="J2" s="38"/>
      <c r="K2" s="3"/>
      <c r="L2" s="3"/>
    </row>
    <row r="3" spans="1:12" ht="46.5" customHeight="1" x14ac:dyDescent="0.25">
      <c r="A3" s="3"/>
      <c r="B3" s="3"/>
      <c r="C3" s="3"/>
      <c r="D3" s="3"/>
      <c r="E3" s="3"/>
      <c r="F3" s="39" t="s">
        <v>77</v>
      </c>
      <c r="G3" s="39"/>
      <c r="H3" s="39"/>
      <c r="I3" s="39"/>
      <c r="J3" s="39"/>
      <c r="K3" s="39"/>
      <c r="L3" s="3"/>
    </row>
    <row r="4" spans="1:12" ht="15.75" x14ac:dyDescent="0.25">
      <c r="A4" s="3"/>
      <c r="B4" s="3"/>
      <c r="C4" s="3"/>
      <c r="D4" s="3"/>
      <c r="E4" s="3"/>
      <c r="F4" s="40" t="s">
        <v>40</v>
      </c>
      <c r="G4" s="40"/>
      <c r="H4" s="40"/>
      <c r="I4" s="40"/>
      <c r="J4" s="40"/>
      <c r="K4" s="40"/>
      <c r="L4" s="3"/>
    </row>
    <row r="5" spans="1:12" ht="15.75" x14ac:dyDescent="0.25">
      <c r="A5" s="3"/>
      <c r="B5" s="3"/>
      <c r="C5" s="3"/>
      <c r="D5" s="3"/>
      <c r="E5" s="3"/>
      <c r="F5" s="40"/>
      <c r="G5" s="40"/>
      <c r="H5" s="40"/>
      <c r="I5" s="40"/>
      <c r="J5" s="40"/>
      <c r="K5" s="40"/>
      <c r="L5" s="3"/>
    </row>
    <row r="6" spans="1:12" ht="15.75" x14ac:dyDescent="0.25">
      <c r="A6" s="3"/>
      <c r="B6" s="3"/>
      <c r="C6" s="3"/>
      <c r="D6" s="3"/>
      <c r="E6" s="3"/>
      <c r="F6" s="38" t="s">
        <v>34</v>
      </c>
      <c r="G6" s="38"/>
      <c r="H6" s="38"/>
      <c r="I6" s="38"/>
      <c r="J6" s="38"/>
      <c r="K6" s="38"/>
      <c r="L6" s="3"/>
    </row>
    <row r="7" spans="1:12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"/>
      <c r="J8" s="45" t="s">
        <v>76</v>
      </c>
      <c r="K8" s="45"/>
      <c r="L8" s="3"/>
    </row>
    <row r="9" spans="1:12" ht="15.75" x14ac:dyDescent="0.25">
      <c r="A9" s="3"/>
      <c r="B9" s="3"/>
      <c r="C9" s="37" t="s">
        <v>2</v>
      </c>
      <c r="D9" s="37"/>
      <c r="E9" s="37"/>
      <c r="F9" s="37"/>
      <c r="G9" s="37"/>
      <c r="H9" s="37"/>
      <c r="I9" s="3"/>
      <c r="J9" s="3"/>
      <c r="K9" s="3"/>
      <c r="L9" s="3"/>
    </row>
    <row r="10" spans="1:12" ht="15.75" x14ac:dyDescent="0.25">
      <c r="A10" s="3"/>
      <c r="B10" s="3"/>
      <c r="C10" s="3"/>
      <c r="D10" s="37" t="s">
        <v>73</v>
      </c>
      <c r="E10" s="37"/>
      <c r="F10" s="37"/>
      <c r="G10" s="37"/>
      <c r="H10" s="3"/>
      <c r="I10" s="3"/>
      <c r="J10" s="3"/>
      <c r="K10" s="3"/>
      <c r="L10" s="3"/>
    </row>
    <row r="11" spans="1:12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3"/>
      <c r="L13" s="3"/>
    </row>
    <row r="14" spans="1:12" ht="15.75" x14ac:dyDescent="0.25">
      <c r="A14" s="3"/>
      <c r="B14" s="3"/>
      <c r="C14" s="40" t="s">
        <v>74</v>
      </c>
      <c r="D14" s="40"/>
      <c r="E14" s="40"/>
      <c r="F14" s="40"/>
      <c r="G14" s="40"/>
      <c r="H14" s="40"/>
      <c r="I14" s="3"/>
      <c r="J14" s="3"/>
      <c r="K14" s="3"/>
      <c r="L14" s="3"/>
    </row>
    <row r="15" spans="1:12" ht="15.75" x14ac:dyDescent="0.25">
      <c r="A15" s="3"/>
      <c r="B15" s="3"/>
      <c r="C15" s="40"/>
      <c r="D15" s="40"/>
      <c r="E15" s="40"/>
      <c r="F15" s="40"/>
      <c r="G15" s="40"/>
      <c r="H15" s="40"/>
      <c r="I15" s="3"/>
      <c r="J15" s="3"/>
      <c r="K15" s="3"/>
      <c r="L15" s="3"/>
    </row>
    <row r="16" spans="1:12" ht="15.75" x14ac:dyDescent="0.25">
      <c r="A16" s="3"/>
      <c r="B16" s="3"/>
      <c r="C16" s="40"/>
      <c r="D16" s="40"/>
      <c r="E16" s="40"/>
      <c r="F16" s="40"/>
      <c r="G16" s="40"/>
      <c r="H16" s="40"/>
      <c r="I16" s="3"/>
      <c r="J16" s="3"/>
      <c r="K16" s="3"/>
      <c r="L16" s="3"/>
    </row>
    <row r="17" spans="1:12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3"/>
      <c r="B18" s="3"/>
      <c r="C18" s="37" t="s">
        <v>29</v>
      </c>
      <c r="D18" s="37"/>
      <c r="E18" s="37"/>
      <c r="F18" s="37"/>
      <c r="G18" s="37"/>
      <c r="H18" s="37"/>
      <c r="I18" s="37"/>
      <c r="J18" s="3"/>
      <c r="K18" s="3"/>
      <c r="L18" s="3"/>
    </row>
    <row r="19" spans="1:12" ht="15.75" x14ac:dyDescent="0.25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12" ht="78.75" x14ac:dyDescent="0.25">
      <c r="A20" s="6" t="s">
        <v>36</v>
      </c>
      <c r="B20" s="6" t="s">
        <v>30</v>
      </c>
      <c r="C20" s="6" t="s">
        <v>32</v>
      </c>
      <c r="D20" s="7" t="s">
        <v>0</v>
      </c>
      <c r="E20" s="7" t="s">
        <v>19</v>
      </c>
      <c r="F20" s="6" t="s">
        <v>33</v>
      </c>
      <c r="G20" s="7" t="s">
        <v>20</v>
      </c>
      <c r="H20" s="7" t="s">
        <v>21</v>
      </c>
      <c r="I20" s="7" t="s">
        <v>27</v>
      </c>
      <c r="J20" s="7" t="s">
        <v>22</v>
      </c>
      <c r="K20" s="7" t="s">
        <v>23</v>
      </c>
      <c r="L20" s="7" t="s">
        <v>38</v>
      </c>
    </row>
    <row r="21" spans="1:12" ht="35.25" customHeight="1" x14ac:dyDescent="0.25">
      <c r="A21" s="8">
        <v>1</v>
      </c>
      <c r="B21" s="9" t="s">
        <v>5</v>
      </c>
      <c r="C21" s="10"/>
      <c r="D21" s="10"/>
      <c r="E21" s="11"/>
      <c r="F21" s="10"/>
      <c r="G21" s="10"/>
      <c r="H21" s="10"/>
      <c r="I21" s="10"/>
      <c r="J21" s="10"/>
      <c r="K21" s="10"/>
      <c r="L21" s="10"/>
    </row>
    <row r="22" spans="1:12" ht="28.5" customHeight="1" x14ac:dyDescent="0.25">
      <c r="A22" s="8">
        <v>2</v>
      </c>
      <c r="B22" s="12" t="s">
        <v>39</v>
      </c>
      <c r="C22" s="10">
        <v>7</v>
      </c>
      <c r="D22" s="10">
        <v>1</v>
      </c>
      <c r="E22" s="10">
        <v>4455</v>
      </c>
      <c r="F22" s="10">
        <f>SUM(E22*25%)</f>
        <v>1113.75</v>
      </c>
      <c r="G22" s="10">
        <f>SUM(E22+F22)</f>
        <v>5568.75</v>
      </c>
      <c r="H22" s="10">
        <f>(I22-G22)</f>
        <v>931.25</v>
      </c>
      <c r="I22" s="13">
        <v>6500</v>
      </c>
      <c r="J22" s="13"/>
      <c r="K22" s="10"/>
      <c r="L22" s="10">
        <f>(G22+H22+K22)*D22</f>
        <v>6500</v>
      </c>
    </row>
    <row r="23" spans="1:12" ht="45" customHeight="1" x14ac:dyDescent="0.25">
      <c r="A23" s="8">
        <v>3</v>
      </c>
      <c r="B23" s="12" t="s">
        <v>18</v>
      </c>
      <c r="C23" s="10">
        <v>1</v>
      </c>
      <c r="D23" s="10">
        <v>8.5</v>
      </c>
      <c r="E23" s="10">
        <v>2893</v>
      </c>
      <c r="F23" s="10">
        <f t="shared" ref="F23:F33" si="0">SUM(E23*25%)</f>
        <v>723.25</v>
      </c>
      <c r="G23" s="10">
        <f t="shared" ref="G23:G39" si="1">SUM(E23+F23)</f>
        <v>3616.25</v>
      </c>
      <c r="H23" s="10">
        <f>(I23-G23)</f>
        <v>2883.75</v>
      </c>
      <c r="I23" s="13">
        <v>6500</v>
      </c>
      <c r="J23" s="13"/>
      <c r="K23" s="10">
        <f>G23*10%</f>
        <v>361.625</v>
      </c>
      <c r="L23" s="10">
        <f>(G23+H23+K23)*D23</f>
        <v>58323.8125</v>
      </c>
    </row>
    <row r="24" spans="1:12" ht="18" customHeight="1" x14ac:dyDescent="0.25">
      <c r="A24" s="8">
        <v>4</v>
      </c>
      <c r="B24" s="12" t="s">
        <v>6</v>
      </c>
      <c r="C24" s="10">
        <v>4</v>
      </c>
      <c r="D24" s="10">
        <v>1</v>
      </c>
      <c r="E24" s="10">
        <v>3674</v>
      </c>
      <c r="F24" s="10">
        <f t="shared" si="0"/>
        <v>918.5</v>
      </c>
      <c r="G24" s="10">
        <f t="shared" si="1"/>
        <v>4592.5</v>
      </c>
      <c r="H24" s="10">
        <f t="shared" ref="H24:H37" si="2">(I24-G24)</f>
        <v>1907.5</v>
      </c>
      <c r="I24" s="13">
        <v>6500</v>
      </c>
      <c r="J24" s="13"/>
      <c r="K24" s="10"/>
      <c r="L24" s="10">
        <f>(G24+H24+K24)*D24</f>
        <v>6500</v>
      </c>
    </row>
    <row r="25" spans="1:12" ht="18.75" customHeight="1" x14ac:dyDescent="0.25">
      <c r="A25" s="8">
        <v>5</v>
      </c>
      <c r="B25" s="14" t="s">
        <v>35</v>
      </c>
      <c r="C25" s="10">
        <v>1</v>
      </c>
      <c r="D25" s="10">
        <v>1</v>
      </c>
      <c r="E25" s="10">
        <v>2893</v>
      </c>
      <c r="F25" s="10">
        <f t="shared" si="0"/>
        <v>723.25</v>
      </c>
      <c r="G25" s="10">
        <f t="shared" si="1"/>
        <v>3616.25</v>
      </c>
      <c r="H25" s="10">
        <f t="shared" si="2"/>
        <v>2883.75</v>
      </c>
      <c r="I25" s="13">
        <v>6500</v>
      </c>
      <c r="J25" s="13"/>
      <c r="K25" s="10"/>
      <c r="L25" s="10">
        <f t="shared" ref="L25:L32" si="3">(G25+H25+K25)*D25</f>
        <v>6500</v>
      </c>
    </row>
    <row r="26" spans="1:12" ht="63" customHeight="1" x14ac:dyDescent="0.25">
      <c r="A26" s="8">
        <v>6</v>
      </c>
      <c r="B26" s="12" t="s">
        <v>7</v>
      </c>
      <c r="C26" s="15">
        <v>4</v>
      </c>
      <c r="D26" s="10">
        <v>1.5</v>
      </c>
      <c r="E26" s="10">
        <v>3674</v>
      </c>
      <c r="F26" s="10">
        <f t="shared" si="0"/>
        <v>918.5</v>
      </c>
      <c r="G26" s="10">
        <f t="shared" si="1"/>
        <v>4592.5</v>
      </c>
      <c r="H26" s="10">
        <f t="shared" si="2"/>
        <v>1907.5</v>
      </c>
      <c r="I26" s="13">
        <v>6500</v>
      </c>
      <c r="J26" s="13"/>
      <c r="K26" s="10"/>
      <c r="L26" s="10">
        <f t="shared" si="3"/>
        <v>9750</v>
      </c>
    </row>
    <row r="27" spans="1:12" ht="60" customHeight="1" x14ac:dyDescent="0.25">
      <c r="A27" s="8">
        <v>7</v>
      </c>
      <c r="B27" s="12" t="s">
        <v>8</v>
      </c>
      <c r="C27" s="15">
        <v>0</v>
      </c>
      <c r="D27" s="10">
        <v>0</v>
      </c>
      <c r="E27" s="10">
        <v>0</v>
      </c>
      <c r="F27" s="10">
        <f t="shared" si="0"/>
        <v>0</v>
      </c>
      <c r="G27" s="10">
        <f t="shared" si="1"/>
        <v>0</v>
      </c>
      <c r="H27" s="10">
        <v>0</v>
      </c>
      <c r="I27" s="13">
        <v>0</v>
      </c>
      <c r="J27" s="13"/>
      <c r="K27" s="10"/>
      <c r="L27" s="10">
        <f t="shared" si="3"/>
        <v>0</v>
      </c>
    </row>
    <row r="28" spans="1:12" ht="54" customHeight="1" x14ac:dyDescent="0.25">
      <c r="A28" s="8">
        <v>8</v>
      </c>
      <c r="B28" s="12" t="s">
        <v>9</v>
      </c>
      <c r="C28" s="15">
        <v>5</v>
      </c>
      <c r="D28" s="10">
        <v>0</v>
      </c>
      <c r="E28" s="10">
        <v>0</v>
      </c>
      <c r="F28" s="10">
        <f t="shared" si="0"/>
        <v>0</v>
      </c>
      <c r="G28" s="10">
        <f t="shared" si="1"/>
        <v>0</v>
      </c>
      <c r="H28" s="10">
        <v>0</v>
      </c>
      <c r="I28" s="13">
        <v>0</v>
      </c>
      <c r="J28" s="13"/>
      <c r="K28" s="10"/>
      <c r="L28" s="10">
        <f t="shared" si="3"/>
        <v>0</v>
      </c>
    </row>
    <row r="29" spans="1:12" ht="42" customHeight="1" x14ac:dyDescent="0.25">
      <c r="A29" s="8">
        <v>9</v>
      </c>
      <c r="B29" s="12" t="s">
        <v>25</v>
      </c>
      <c r="C29" s="15">
        <v>0</v>
      </c>
      <c r="D29" s="10">
        <v>0</v>
      </c>
      <c r="E29" s="10">
        <v>0</v>
      </c>
      <c r="F29" s="10">
        <f t="shared" si="0"/>
        <v>0</v>
      </c>
      <c r="G29" s="10">
        <f t="shared" si="1"/>
        <v>0</v>
      </c>
      <c r="H29" s="10">
        <v>0</v>
      </c>
      <c r="I29" s="13">
        <v>0</v>
      </c>
      <c r="J29" s="13"/>
      <c r="K29" s="10"/>
      <c r="L29" s="10">
        <f t="shared" si="3"/>
        <v>0</v>
      </c>
    </row>
    <row r="30" spans="1:12" ht="15.75" x14ac:dyDescent="0.25">
      <c r="A30" s="8">
        <v>10</v>
      </c>
      <c r="B30" s="14" t="s">
        <v>15</v>
      </c>
      <c r="C30" s="15">
        <v>2</v>
      </c>
      <c r="D30" s="10">
        <v>0</v>
      </c>
      <c r="E30" s="10">
        <v>0</v>
      </c>
      <c r="F30" s="10">
        <f t="shared" si="0"/>
        <v>0</v>
      </c>
      <c r="G30" s="10">
        <f t="shared" si="1"/>
        <v>0</v>
      </c>
      <c r="H30" s="10">
        <v>0</v>
      </c>
      <c r="I30" s="13">
        <v>0</v>
      </c>
      <c r="J30" s="13"/>
      <c r="K30" s="10">
        <f>(G30*35%)</f>
        <v>0</v>
      </c>
      <c r="L30" s="10">
        <f t="shared" si="3"/>
        <v>0</v>
      </c>
    </row>
    <row r="31" spans="1:12" ht="15.75" x14ac:dyDescent="0.25">
      <c r="A31" s="8">
        <v>11</v>
      </c>
      <c r="B31" s="14" t="s">
        <v>10</v>
      </c>
      <c r="C31" s="15">
        <v>1</v>
      </c>
      <c r="D31" s="10">
        <v>0</v>
      </c>
      <c r="E31" s="10">
        <v>0</v>
      </c>
      <c r="F31" s="10">
        <f t="shared" si="0"/>
        <v>0</v>
      </c>
      <c r="G31" s="10">
        <f t="shared" si="1"/>
        <v>0</v>
      </c>
      <c r="H31" s="10">
        <v>0</v>
      </c>
      <c r="I31" s="13">
        <v>0</v>
      </c>
      <c r="J31" s="13"/>
      <c r="K31" s="10"/>
      <c r="L31" s="10">
        <f t="shared" si="3"/>
        <v>0</v>
      </c>
    </row>
    <row r="32" spans="1:12" ht="15.75" x14ac:dyDescent="0.25">
      <c r="A32" s="8">
        <v>12</v>
      </c>
      <c r="B32" s="12" t="s">
        <v>11</v>
      </c>
      <c r="C32" s="15">
        <v>0</v>
      </c>
      <c r="D32" s="10">
        <v>0</v>
      </c>
      <c r="E32" s="10">
        <v>0</v>
      </c>
      <c r="F32" s="10">
        <f t="shared" si="0"/>
        <v>0</v>
      </c>
      <c r="G32" s="10">
        <f t="shared" si="1"/>
        <v>0</v>
      </c>
      <c r="H32" s="10">
        <v>0</v>
      </c>
      <c r="I32" s="13">
        <v>0</v>
      </c>
      <c r="J32" s="13"/>
      <c r="K32" s="10"/>
      <c r="L32" s="10">
        <f t="shared" si="3"/>
        <v>0</v>
      </c>
    </row>
    <row r="33" spans="1:12" ht="47.25" customHeight="1" x14ac:dyDescent="0.25">
      <c r="A33" s="8">
        <v>13</v>
      </c>
      <c r="B33" s="12" t="s">
        <v>60</v>
      </c>
      <c r="C33" s="10">
        <v>1</v>
      </c>
      <c r="D33" s="10">
        <v>8</v>
      </c>
      <c r="E33" s="10">
        <v>2893</v>
      </c>
      <c r="F33" s="10">
        <f t="shared" si="0"/>
        <v>723.25</v>
      </c>
      <c r="G33" s="10">
        <f t="shared" si="1"/>
        <v>3616.25</v>
      </c>
      <c r="H33" s="10">
        <f t="shared" si="2"/>
        <v>2883.75</v>
      </c>
      <c r="I33" s="13">
        <v>6500</v>
      </c>
      <c r="J33" s="13">
        <v>460.85</v>
      </c>
      <c r="K33" s="16"/>
      <c r="L33" s="10">
        <v>55686.8</v>
      </c>
    </row>
    <row r="34" spans="1:12" ht="15.75" x14ac:dyDescent="0.25">
      <c r="A34" s="8">
        <v>14</v>
      </c>
      <c r="B34" s="17" t="s">
        <v>12</v>
      </c>
      <c r="C34" s="13">
        <v>1</v>
      </c>
      <c r="D34" s="10">
        <v>0</v>
      </c>
      <c r="E34" s="18">
        <v>0</v>
      </c>
      <c r="F34" s="10">
        <f>SUM(E34*25%)</f>
        <v>0</v>
      </c>
      <c r="G34" s="10">
        <f t="shared" si="1"/>
        <v>0</v>
      </c>
      <c r="H34" s="10">
        <v>0</v>
      </c>
      <c r="I34" s="13">
        <v>0</v>
      </c>
      <c r="J34" s="13"/>
      <c r="K34" s="13"/>
      <c r="L34" s="10">
        <f t="shared" ref="L34:L39" si="4">(G34+H34+K34)*D34</f>
        <v>0</v>
      </c>
    </row>
    <row r="35" spans="1:12" ht="15.75" x14ac:dyDescent="0.25">
      <c r="A35" s="8">
        <v>16</v>
      </c>
      <c r="B35" s="17" t="s">
        <v>13</v>
      </c>
      <c r="C35" s="13">
        <v>0</v>
      </c>
      <c r="D35" s="10">
        <v>0</v>
      </c>
      <c r="E35" s="18">
        <v>0</v>
      </c>
      <c r="F35" s="10">
        <f t="shared" ref="F35:F39" si="5">SUM(E35*25%)</f>
        <v>0</v>
      </c>
      <c r="G35" s="10">
        <f t="shared" si="1"/>
        <v>0</v>
      </c>
      <c r="H35" s="10">
        <v>0</v>
      </c>
      <c r="I35" s="13">
        <v>0</v>
      </c>
      <c r="J35" s="13"/>
      <c r="K35" s="13"/>
      <c r="L35" s="10">
        <f t="shared" si="4"/>
        <v>0</v>
      </c>
    </row>
    <row r="36" spans="1:12" ht="17.25" customHeight="1" x14ac:dyDescent="0.25">
      <c r="A36" s="8">
        <v>17</v>
      </c>
      <c r="B36" s="9" t="s">
        <v>54</v>
      </c>
      <c r="C36" s="13">
        <v>9</v>
      </c>
      <c r="D36" s="10">
        <v>1</v>
      </c>
      <c r="E36" s="18">
        <v>5005</v>
      </c>
      <c r="F36" s="10">
        <f t="shared" si="5"/>
        <v>1251.25</v>
      </c>
      <c r="G36" s="10">
        <f t="shared" si="1"/>
        <v>6256.25</v>
      </c>
      <c r="H36" s="10"/>
      <c r="I36" s="13">
        <v>6500</v>
      </c>
      <c r="J36" s="13"/>
      <c r="K36" s="13">
        <v>625.63</v>
      </c>
      <c r="L36" s="10">
        <f t="shared" si="4"/>
        <v>6881.88</v>
      </c>
    </row>
    <row r="37" spans="1:12" ht="34.5" customHeight="1" x14ac:dyDescent="0.25">
      <c r="A37" s="8">
        <v>18</v>
      </c>
      <c r="B37" s="9" t="s">
        <v>41</v>
      </c>
      <c r="C37" s="13">
        <v>8</v>
      </c>
      <c r="D37" s="10">
        <v>1</v>
      </c>
      <c r="E37" s="18">
        <v>4745</v>
      </c>
      <c r="F37" s="10">
        <f t="shared" si="5"/>
        <v>1186.25</v>
      </c>
      <c r="G37" s="10">
        <f t="shared" si="1"/>
        <v>5931.25</v>
      </c>
      <c r="H37" s="10">
        <f t="shared" si="2"/>
        <v>568.75</v>
      </c>
      <c r="I37" s="13">
        <v>6500</v>
      </c>
      <c r="J37" s="13"/>
      <c r="K37" s="13"/>
      <c r="L37" s="10">
        <f t="shared" si="4"/>
        <v>6500</v>
      </c>
    </row>
    <row r="38" spans="1:12" ht="18.75" customHeight="1" x14ac:dyDescent="0.25">
      <c r="A38" s="8">
        <v>19</v>
      </c>
      <c r="B38" s="17" t="s">
        <v>75</v>
      </c>
      <c r="C38" s="13">
        <v>2</v>
      </c>
      <c r="D38" s="10">
        <v>0</v>
      </c>
      <c r="E38" s="18">
        <v>0</v>
      </c>
      <c r="F38" s="10">
        <v>0</v>
      </c>
      <c r="G38" s="10">
        <f t="shared" si="1"/>
        <v>0</v>
      </c>
      <c r="H38" s="10">
        <v>0</v>
      </c>
      <c r="I38" s="13">
        <v>0</v>
      </c>
      <c r="J38" s="13"/>
      <c r="K38" s="13"/>
      <c r="L38" s="10">
        <f t="shared" si="4"/>
        <v>0</v>
      </c>
    </row>
    <row r="39" spans="1:12" ht="32.25" customHeight="1" x14ac:dyDescent="0.25">
      <c r="A39" s="8">
        <v>20</v>
      </c>
      <c r="B39" s="9" t="s">
        <v>14</v>
      </c>
      <c r="C39" s="13">
        <v>4</v>
      </c>
      <c r="D39" s="10">
        <v>0</v>
      </c>
      <c r="E39" s="18">
        <v>0</v>
      </c>
      <c r="F39" s="10">
        <f t="shared" si="5"/>
        <v>0</v>
      </c>
      <c r="G39" s="10">
        <f t="shared" si="1"/>
        <v>0</v>
      </c>
      <c r="H39" s="10">
        <v>0</v>
      </c>
      <c r="I39" s="13">
        <v>6500</v>
      </c>
      <c r="J39" s="13"/>
      <c r="K39" s="13"/>
      <c r="L39" s="10">
        <f t="shared" si="4"/>
        <v>0</v>
      </c>
    </row>
    <row r="40" spans="1:12" ht="18.75" customHeight="1" x14ac:dyDescent="0.25">
      <c r="A40" s="17"/>
      <c r="B40" s="19" t="s">
        <v>1</v>
      </c>
      <c r="C40" s="19"/>
      <c r="D40" s="19">
        <f>SUM(D22:D39)</f>
        <v>23</v>
      </c>
      <c r="E40" s="20"/>
      <c r="F40" s="16"/>
      <c r="G40" s="16"/>
      <c r="H40" s="19"/>
      <c r="I40" s="19"/>
      <c r="J40" s="19"/>
      <c r="K40" s="19"/>
      <c r="L40" s="16">
        <f>SUM(L22:L39)</f>
        <v>156642.49249999999</v>
      </c>
    </row>
    <row r="41" spans="1:12" ht="15.75" x14ac:dyDescent="0.25">
      <c r="A41" s="3"/>
      <c r="B41" s="42"/>
      <c r="C41" s="42"/>
      <c r="D41" s="42"/>
      <c r="E41" s="42"/>
      <c r="F41" s="42"/>
      <c r="G41" s="42"/>
      <c r="H41" s="42"/>
      <c r="I41" s="42"/>
      <c r="J41" s="42"/>
      <c r="K41" s="3"/>
      <c r="L41" s="3"/>
    </row>
    <row r="42" spans="1:12" ht="15.75" x14ac:dyDescent="0.25">
      <c r="A42" s="3"/>
      <c r="B42" s="3"/>
      <c r="C42" s="3"/>
      <c r="D42" s="3"/>
      <c r="E42" s="3"/>
      <c r="F42" s="3"/>
      <c r="G42" s="3" t="s">
        <v>87</v>
      </c>
      <c r="H42" s="3"/>
      <c r="I42" s="3"/>
      <c r="J42" s="3"/>
      <c r="K42" s="3"/>
      <c r="L42" s="3"/>
    </row>
    <row r="43" spans="1:12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x14ac:dyDescent="0.25">
      <c r="A44" s="3"/>
      <c r="B44" s="3"/>
      <c r="C44" s="3"/>
      <c r="D44" s="3"/>
      <c r="E44" s="3"/>
      <c r="F44" s="3"/>
      <c r="G44" s="3" t="s">
        <v>88</v>
      </c>
      <c r="H44" s="3"/>
      <c r="I44" s="3"/>
      <c r="J44" s="3"/>
      <c r="K44" s="3"/>
      <c r="L44" s="3"/>
    </row>
    <row r="45" spans="1:12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</sheetData>
  <mergeCells count="9">
    <mergeCell ref="C14:H16"/>
    <mergeCell ref="C18:I18"/>
    <mergeCell ref="B41:J41"/>
    <mergeCell ref="G2:J2"/>
    <mergeCell ref="F3:K3"/>
    <mergeCell ref="F4:K5"/>
    <mergeCell ref="F6:K6"/>
    <mergeCell ref="C9:H9"/>
    <mergeCell ref="D10:G10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ЗЗСО Ріка</vt:lpstr>
      <vt:lpstr>ЗЗСО ВБ №2</vt:lpstr>
      <vt:lpstr>ЗЗСО ВБ №2 -роб.</vt:lpstr>
      <vt:lpstr>Кос.Поляна №2</vt:lpstr>
      <vt:lpstr>ЗЗСО Коб. Поляна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Cibermag</dc:creator>
  <cp:lastModifiedBy>HOL BUH</cp:lastModifiedBy>
  <cp:lastPrinted>2022-09-21T10:10:40Z</cp:lastPrinted>
  <dcterms:created xsi:type="dcterms:W3CDTF">2021-01-16T07:35:06Z</dcterms:created>
  <dcterms:modified xsi:type="dcterms:W3CDTF">2022-09-21T10:14:22Z</dcterms:modified>
</cp:coreProperties>
</file>