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Секретар\Desktop\ДОКУМЕНТИ РАДИ\СЕСІЇ  8  СКЛИКАННЯ- зкомп.26.09.24р\2026рік\52-сесія  17.08.2026р\фінвідділ\"/>
    </mc:Choice>
  </mc:AlternateContent>
  <bookViews>
    <workbookView xWindow="-120" yWindow="-120" windowWidth="29040" windowHeight="15840" activeTab="5"/>
  </bookViews>
  <sheets>
    <sheet name="1" sheetId="7" r:id="rId1"/>
    <sheet name="Додаток 2" sheetId="3" r:id="rId2"/>
    <sheet name="Додаток 2.1" sheetId="4" r:id="rId3"/>
    <sheet name="3" sheetId="9" r:id="rId4"/>
    <sheet name="4" sheetId="11" r:id="rId5"/>
    <sheet name="5" sheetId="10" r:id="rId6"/>
  </sheets>
  <definedNames>
    <definedName name="_xlnm.Print_Area" localSheetId="1">'Додаток 2'!$A$1:$P$78</definedName>
    <definedName name="_xlnm.Print_Area" localSheetId="2">'Додаток 2.1'!$A$1:$P$56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28" i="10" l="1"/>
  <c r="I28" i="10"/>
  <c r="J28" i="10"/>
  <c r="G28" i="10"/>
  <c r="J20" i="10"/>
  <c r="I20" i="10"/>
  <c r="H20" i="10"/>
  <c r="G20" i="10"/>
  <c r="J19" i="10"/>
  <c r="I19" i="10"/>
  <c r="H19" i="10"/>
  <c r="G19" i="10"/>
  <c r="G21" i="10"/>
  <c r="F45" i="4" l="1"/>
  <c r="G45" i="4"/>
  <c r="H45" i="4"/>
  <c r="I45" i="4"/>
  <c r="J45" i="4"/>
  <c r="K45" i="4"/>
  <c r="L45" i="4"/>
  <c r="M45" i="4"/>
  <c r="N45" i="4"/>
  <c r="O45" i="4"/>
  <c r="P45" i="4"/>
  <c r="J12" i="11"/>
  <c r="K12" i="11"/>
  <c r="L12" i="11"/>
  <c r="M12" i="11"/>
  <c r="N12" i="11"/>
  <c r="I12" i="11"/>
  <c r="I8" i="11"/>
  <c r="K8" i="11"/>
  <c r="E45" i="4"/>
  <c r="F50" i="4"/>
  <c r="G50" i="4"/>
  <c r="H50" i="4"/>
  <c r="I50" i="4"/>
  <c r="J50" i="4"/>
  <c r="K50" i="4"/>
  <c r="L50" i="4"/>
  <c r="M50" i="4"/>
  <c r="N50" i="4"/>
  <c r="O50" i="4"/>
  <c r="P50" i="4"/>
  <c r="E50" i="4"/>
  <c r="E51" i="4"/>
  <c r="K51" i="4"/>
  <c r="J51" i="4" s="1"/>
  <c r="F46" i="4"/>
  <c r="E46" i="4"/>
  <c r="K46" i="4"/>
  <c r="J46" i="4" s="1"/>
  <c r="P51" i="4" l="1"/>
  <c r="P46" i="4"/>
  <c r="G40" i="4"/>
  <c r="H40" i="4"/>
  <c r="K40" i="4"/>
  <c r="L40" i="4"/>
  <c r="M40" i="4"/>
  <c r="N40" i="4"/>
  <c r="O40" i="4"/>
  <c r="I42" i="4"/>
  <c r="I40" i="4" s="1"/>
  <c r="D32" i="9"/>
  <c r="P76" i="3"/>
  <c r="P75" i="3"/>
  <c r="P74" i="3"/>
  <c r="P73" i="3"/>
  <c r="P72" i="3"/>
  <c r="P71" i="3"/>
  <c r="P70" i="3"/>
  <c r="P69" i="3"/>
  <c r="P68" i="3"/>
  <c r="P67" i="3"/>
  <c r="P66" i="3"/>
  <c r="P65" i="3"/>
  <c r="P64" i="3"/>
  <c r="P63" i="3"/>
  <c r="P62" i="3"/>
  <c r="P61" i="3"/>
  <c r="P60" i="3"/>
  <c r="P59" i="3"/>
  <c r="P58" i="3"/>
  <c r="P57" i="3"/>
  <c r="P56" i="3"/>
  <c r="P55" i="3"/>
  <c r="P54" i="3"/>
  <c r="P53" i="3"/>
  <c r="P52" i="3"/>
  <c r="P51" i="3"/>
  <c r="P50" i="3"/>
  <c r="P49" i="3"/>
  <c r="P48" i="3"/>
  <c r="P47" i="3"/>
  <c r="P46" i="3"/>
  <c r="P45" i="3"/>
  <c r="P44" i="3"/>
  <c r="P43" i="3"/>
  <c r="P42" i="3"/>
  <c r="P41" i="3"/>
  <c r="P40" i="3"/>
  <c r="P39" i="3"/>
  <c r="P38" i="3"/>
  <c r="P37" i="3"/>
  <c r="P36" i="3"/>
  <c r="P35" i="3"/>
  <c r="P34" i="3"/>
  <c r="P33" i="3"/>
  <c r="P32" i="3"/>
  <c r="P31" i="3"/>
  <c r="P30" i="3"/>
  <c r="P29" i="3"/>
  <c r="P28" i="3"/>
  <c r="P27" i="3"/>
  <c r="P26" i="3"/>
  <c r="P25" i="3"/>
  <c r="P24" i="3"/>
  <c r="P23" i="3"/>
  <c r="P22" i="3"/>
  <c r="P21" i="3"/>
  <c r="P20" i="3"/>
  <c r="P19" i="3"/>
  <c r="P18" i="3"/>
  <c r="P17" i="3"/>
  <c r="P16" i="3"/>
  <c r="P15" i="3"/>
  <c r="P14" i="3"/>
  <c r="H23" i="10"/>
  <c r="I23" i="10"/>
  <c r="J23" i="10"/>
  <c r="I18" i="10"/>
  <c r="G18" i="10" s="1"/>
  <c r="I17" i="10"/>
  <c r="G17" i="10" s="1"/>
  <c r="G30" i="4" l="1"/>
  <c r="H30" i="4"/>
  <c r="I30" i="4"/>
  <c r="J30" i="4"/>
  <c r="K30" i="4"/>
  <c r="L30" i="4"/>
  <c r="M30" i="4"/>
  <c r="N30" i="4"/>
  <c r="O30" i="4"/>
  <c r="H22" i="4"/>
  <c r="L22" i="4"/>
  <c r="M22" i="4"/>
  <c r="N22" i="4"/>
  <c r="O22" i="4"/>
  <c r="K24" i="4"/>
  <c r="J24" i="4" s="1"/>
  <c r="J22" i="4" s="1"/>
  <c r="E24" i="4"/>
  <c r="P24" i="4" s="1"/>
  <c r="K37" i="4"/>
  <c r="K36" i="4" s="1"/>
  <c r="K35" i="4" s="1"/>
  <c r="E38" i="4"/>
  <c r="J38" i="4"/>
  <c r="E37" i="4"/>
  <c r="E36" i="4" s="1"/>
  <c r="E35" i="4" s="1"/>
  <c r="O36" i="4"/>
  <c r="O35" i="4" s="1"/>
  <c r="N36" i="4"/>
  <c r="N35" i="4" s="1"/>
  <c r="M36" i="4"/>
  <c r="M35" i="4" s="1"/>
  <c r="L36" i="4"/>
  <c r="L35" i="4" s="1"/>
  <c r="I36" i="4"/>
  <c r="I35" i="4" s="1"/>
  <c r="H36" i="4"/>
  <c r="H35" i="4" s="1"/>
  <c r="H34" i="4" s="1"/>
  <c r="G36" i="4"/>
  <c r="G35" i="4" s="1"/>
  <c r="F36" i="4"/>
  <c r="F35" i="4" s="1"/>
  <c r="C24" i="7"/>
  <c r="C23" i="7"/>
  <c r="C22" i="7"/>
  <c r="C21" i="7"/>
  <c r="C20" i="7"/>
  <c r="J37" i="4" l="1"/>
  <c r="K22" i="4"/>
  <c r="P38" i="4"/>
  <c r="P37" i="4"/>
  <c r="P36" i="4" s="1"/>
  <c r="P35" i="4" s="1"/>
  <c r="J36" i="4"/>
  <c r="J35" i="4" s="1"/>
  <c r="G18" i="4" l="1"/>
  <c r="H18" i="4"/>
  <c r="I18" i="4"/>
  <c r="L18" i="4"/>
  <c r="M18" i="4"/>
  <c r="N18" i="4"/>
  <c r="O18" i="4"/>
  <c r="J8" i="11"/>
  <c r="H9" i="11"/>
  <c r="E26" i="7" l="1"/>
  <c r="G23" i="4"/>
  <c r="G22" i="4" s="1"/>
  <c r="G12" i="10"/>
  <c r="G13" i="10"/>
  <c r="G14" i="10"/>
  <c r="G15" i="10"/>
  <c r="G16" i="10"/>
  <c r="I23" i="4"/>
  <c r="G27" i="4"/>
  <c r="G26" i="4" s="1"/>
  <c r="H27" i="4"/>
  <c r="H26" i="4" s="1"/>
  <c r="I27" i="4"/>
  <c r="I26" i="4" s="1"/>
  <c r="J27" i="4"/>
  <c r="J26" i="4" s="1"/>
  <c r="K27" i="4"/>
  <c r="K26" i="4" s="1"/>
  <c r="L27" i="4"/>
  <c r="L26" i="4" s="1"/>
  <c r="M27" i="4"/>
  <c r="M26" i="4" s="1"/>
  <c r="N27" i="4"/>
  <c r="N26" i="4" s="1"/>
  <c r="O27" i="4"/>
  <c r="O26" i="4" s="1"/>
  <c r="F19" i="4"/>
  <c r="F18" i="4" s="1"/>
  <c r="F28" i="4"/>
  <c r="F27" i="4" s="1"/>
  <c r="F26" i="4" s="1"/>
  <c r="I22" i="4" l="1"/>
  <c r="F23" i="4"/>
  <c r="E28" i="4"/>
  <c r="P28" i="4" s="1"/>
  <c r="P27" i="4" s="1"/>
  <c r="F22" i="4"/>
  <c r="E27" i="4"/>
  <c r="P26" i="4"/>
  <c r="E26" i="4"/>
  <c r="E23" i="4" l="1"/>
  <c r="C25" i="7"/>
  <c r="C26" i="7" l="1"/>
  <c r="C19" i="7"/>
  <c r="C18" i="7"/>
  <c r="C17" i="7"/>
  <c r="C16" i="7"/>
  <c r="C15" i="7"/>
  <c r="C14" i="7"/>
  <c r="D41" i="9" l="1"/>
  <c r="F41" i="4" l="1"/>
  <c r="F40" i="4" s="1"/>
  <c r="E41" i="4" l="1"/>
  <c r="P41" i="4" s="1"/>
  <c r="F32" i="4"/>
  <c r="F47" i="4"/>
  <c r="E47" i="4" s="1"/>
  <c r="E52" i="4" l="1"/>
  <c r="E49" i="4" s="1"/>
  <c r="E48" i="4" s="1"/>
  <c r="K47" i="4"/>
  <c r="J47" i="4" s="1"/>
  <c r="P47" i="4" s="1"/>
  <c r="E44" i="4"/>
  <c r="E43" i="4" s="1"/>
  <c r="F49" i="4"/>
  <c r="G49" i="4"/>
  <c r="G48" i="4" s="1"/>
  <c r="M49" i="4"/>
  <c r="N49" i="4"/>
  <c r="O49" i="4"/>
  <c r="K52" i="4"/>
  <c r="J52" i="4" s="1"/>
  <c r="I49" i="4"/>
  <c r="L49" i="4"/>
  <c r="L48" i="4" s="1"/>
  <c r="H49" i="4"/>
  <c r="H48" i="4" s="1"/>
  <c r="D30" i="9"/>
  <c r="F31" i="4"/>
  <c r="E31" i="4" s="1"/>
  <c r="P31" i="4" s="1"/>
  <c r="F30" i="4" l="1"/>
  <c r="K49" i="4"/>
  <c r="K48" i="4" s="1"/>
  <c r="K44" i="4"/>
  <c r="K43" i="4" s="1"/>
  <c r="H44" i="4"/>
  <c r="H43" i="4" s="1"/>
  <c r="G44" i="4"/>
  <c r="G43" i="4" s="1"/>
  <c r="F48" i="4"/>
  <c r="F44" i="4" s="1"/>
  <c r="F43" i="4" s="1"/>
  <c r="J49" i="4"/>
  <c r="J48" i="4" s="1"/>
  <c r="J44" i="4" s="1"/>
  <c r="J43" i="4" s="1"/>
  <c r="P52" i="4"/>
  <c r="I48" i="4"/>
  <c r="I44" i="4" s="1"/>
  <c r="I43" i="4" s="1"/>
  <c r="N48" i="4"/>
  <c r="N44" i="4" s="1"/>
  <c r="N43" i="4" s="1"/>
  <c r="O48" i="4"/>
  <c r="O44" i="4"/>
  <c r="O43" i="4" s="1"/>
  <c r="M48" i="4"/>
  <c r="M44" i="4" s="1"/>
  <c r="M43" i="4" s="1"/>
  <c r="L44" i="4"/>
  <c r="L43" i="4" s="1"/>
  <c r="G26" i="10"/>
  <c r="P49" i="4" l="1"/>
  <c r="P48" i="4" s="1"/>
  <c r="P44" i="4"/>
  <c r="P43" i="4" s="1"/>
  <c r="G27" i="10" l="1"/>
  <c r="G24" i="10"/>
  <c r="G23" i="10" l="1"/>
  <c r="H10" i="10"/>
  <c r="I10" i="10"/>
  <c r="J10" i="10"/>
  <c r="D28" i="9"/>
  <c r="E25" i="4" l="1"/>
  <c r="E22" i="4" s="1"/>
  <c r="F39" i="4"/>
  <c r="F34" i="4" s="1"/>
  <c r="I39" i="4"/>
  <c r="I34" i="4" s="1"/>
  <c r="K39" i="4"/>
  <c r="K34" i="4" s="1"/>
  <c r="L39" i="4"/>
  <c r="L34" i="4" s="1"/>
  <c r="M39" i="4"/>
  <c r="M34" i="4" s="1"/>
  <c r="N39" i="4"/>
  <c r="N34" i="4" s="1"/>
  <c r="O39" i="4"/>
  <c r="O34" i="4" s="1"/>
  <c r="E42" i="4"/>
  <c r="E40" i="4" s="1"/>
  <c r="G39" i="4"/>
  <c r="G34" i="4" s="1"/>
  <c r="J42" i="4"/>
  <c r="J40" i="4" s="1"/>
  <c r="E19" i="4"/>
  <c r="E20" i="4"/>
  <c r="K20" i="4"/>
  <c r="J39" i="4" l="1"/>
  <c r="J34" i="4" s="1"/>
  <c r="P25" i="4"/>
  <c r="E18" i="4"/>
  <c r="P42" i="4"/>
  <c r="P40" i="4" s="1"/>
  <c r="E39" i="4"/>
  <c r="E34" i="4" s="1"/>
  <c r="J20" i="4"/>
  <c r="P20" i="4" s="1"/>
  <c r="P23" i="4"/>
  <c r="P22" i="4" l="1"/>
  <c r="P39" i="4"/>
  <c r="P34" i="4" s="1"/>
  <c r="K19" i="4"/>
  <c r="K18" i="4" s="1"/>
  <c r="O17" i="4"/>
  <c r="N17" i="4"/>
  <c r="M17" i="4"/>
  <c r="L17" i="4"/>
  <c r="I17" i="4"/>
  <c r="H17" i="4"/>
  <c r="G17" i="4"/>
  <c r="F17" i="4"/>
  <c r="J19" i="4" l="1"/>
  <c r="J18" i="4" s="1"/>
  <c r="K17" i="4"/>
  <c r="P19" i="4"/>
  <c r="P18" i="4" s="1"/>
  <c r="J17" i="4"/>
  <c r="E17" i="4"/>
  <c r="P17" i="4" l="1"/>
  <c r="G11" i="10" l="1"/>
  <c r="G10" i="10" s="1"/>
  <c r="F21" i="4" l="1"/>
  <c r="G21" i="4"/>
  <c r="H21" i="4"/>
  <c r="I21" i="4"/>
  <c r="K21" i="4"/>
  <c r="L21" i="4"/>
  <c r="M21" i="4"/>
  <c r="N21" i="4"/>
  <c r="O21" i="4"/>
  <c r="J21" i="4"/>
  <c r="P21" i="4" l="1"/>
  <c r="D27" i="9" l="1"/>
  <c r="D18" i="9"/>
  <c r="D21" i="9" s="1"/>
  <c r="E32" i="4" l="1"/>
  <c r="E30" i="4" s="1"/>
  <c r="N29" i="4"/>
  <c r="N16" i="4" s="1"/>
  <c r="M29" i="4"/>
  <c r="M16" i="4" s="1"/>
  <c r="L29" i="4"/>
  <c r="L16" i="4" s="1"/>
  <c r="K29" i="4"/>
  <c r="K16" i="4" s="1"/>
  <c r="J29" i="4"/>
  <c r="J16" i="4" s="1"/>
  <c r="I29" i="4"/>
  <c r="I16" i="4" s="1"/>
  <c r="H29" i="4"/>
  <c r="H16" i="4" s="1"/>
  <c r="G29" i="4"/>
  <c r="G16" i="4" s="1"/>
  <c r="F29" i="4"/>
  <c r="F16" i="4" s="1"/>
  <c r="O29" i="4"/>
  <c r="O16" i="4" s="1"/>
  <c r="P32" i="4" l="1"/>
  <c r="P30" i="4" s="1"/>
  <c r="E21" i="4"/>
  <c r="E29" i="4"/>
  <c r="E16" i="4" l="1"/>
  <c r="P29" i="4"/>
  <c r="P16" i="4" s="1"/>
  <c r="O53" i="4" l="1"/>
  <c r="N53" i="4"/>
  <c r="H53" i="4"/>
  <c r="J22" i="10"/>
  <c r="I22" i="10"/>
  <c r="H22" i="10"/>
  <c r="J9" i="10"/>
  <c r="H9" i="10"/>
  <c r="G53" i="4" l="1"/>
  <c r="K53" i="4"/>
  <c r="I53" i="4"/>
  <c r="L53" i="4"/>
  <c r="M53" i="4"/>
  <c r="G22" i="10"/>
  <c r="I9" i="10"/>
  <c r="F53" i="4"/>
  <c r="G9" i="10"/>
  <c r="J53" i="4" l="1"/>
  <c r="E53" i="4"/>
  <c r="D36" i="9"/>
  <c r="D16" i="9"/>
  <c r="D14" i="9"/>
  <c r="D42" i="9" l="1"/>
  <c r="P53" i="4"/>
  <c r="D40" i="9" l="1"/>
</calcChain>
</file>

<file path=xl/sharedStrings.xml><?xml version="1.0" encoding="utf-8"?>
<sst xmlns="http://schemas.openxmlformats.org/spreadsheetml/2006/main" count="651" uniqueCount="351">
  <si>
    <t>0752500000</t>
  </si>
  <si>
    <t>(код бюджету)</t>
  </si>
  <si>
    <t>(грн)</t>
  </si>
  <si>
    <t>Код</t>
  </si>
  <si>
    <t>Найменування згідно з Класифікацією доходів бюджету</t>
  </si>
  <si>
    <t>Усього</t>
  </si>
  <si>
    <t>Загальний фонд</t>
  </si>
  <si>
    <t>Спеціальний фонд</t>
  </si>
  <si>
    <t>усього</t>
  </si>
  <si>
    <t>у тому числі бюджет розвитку</t>
  </si>
  <si>
    <t>X</t>
  </si>
  <si>
    <t>Разом доходів</t>
  </si>
  <si>
    <t>Секретар ради</t>
  </si>
  <si>
    <t>Валентина БОЖУК</t>
  </si>
  <si>
    <t>(грн.)</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</si>
  <si>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</si>
  <si>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</si>
  <si>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</si>
  <si>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Найменування головного розпорядника коштів місцевого бюджету/ відповідального виконавця, найменування бюджетної програми згідно з Типовою програмною класифікацією видатків та кредитування місцевого бюджету</t>
  </si>
  <si>
    <t>Разом</t>
  </si>
  <si>
    <t>видатки споживання</t>
  </si>
  <si>
    <t>з них</t>
  </si>
  <si>
    <t>видатки розвитку</t>
  </si>
  <si>
    <t>оплата праці</t>
  </si>
  <si>
    <t>комунальні послуги та енергоносії</t>
  </si>
  <si>
    <t>0100000</t>
  </si>
  <si>
    <t>0110000</t>
  </si>
  <si>
    <t>0110150</t>
  </si>
  <si>
    <t>0150</t>
  </si>
  <si>
    <t>0111</t>
  </si>
  <si>
    <t>0180</t>
  </si>
  <si>
    <t>1040</t>
  </si>
  <si>
    <t>0620</t>
  </si>
  <si>
    <t>0116030</t>
  </si>
  <si>
    <t>Організація благоустрою населених пунктів</t>
  </si>
  <si>
    <t>0443</t>
  </si>
  <si>
    <t>0118110</t>
  </si>
  <si>
    <t>8110</t>
  </si>
  <si>
    <t>0320</t>
  </si>
  <si>
    <t>0600000</t>
  </si>
  <si>
    <t>0610000</t>
  </si>
  <si>
    <t>0611010</t>
  </si>
  <si>
    <t>1010</t>
  </si>
  <si>
    <t>0910</t>
  </si>
  <si>
    <t>Надання дошкільної освіти</t>
  </si>
  <si>
    <t>0611021</t>
  </si>
  <si>
    <t>1021</t>
  </si>
  <si>
    <t>0921</t>
  </si>
  <si>
    <t>Надання загальної середньої освіти закладами загальної середньої освіти за рахунок коштів місцевого бюджету</t>
  </si>
  <si>
    <t>0960</t>
  </si>
  <si>
    <t>0990</t>
  </si>
  <si>
    <t>3700000</t>
  </si>
  <si>
    <t>3710000</t>
  </si>
  <si>
    <t>3719770</t>
  </si>
  <si>
    <t>9770</t>
  </si>
  <si>
    <t>Інші субвенції з місцевого бюджету</t>
  </si>
  <si>
    <t>1. Зміни до розподілу у межах змін обсягу доходів селищного бюджету</t>
  </si>
  <si>
    <t>01</t>
  </si>
  <si>
    <r>
      <t xml:space="preserve">Великобичківська селищна рада </t>
    </r>
    <r>
      <rPr>
        <sz val="12"/>
        <rFont val="Times New Roman"/>
        <family val="1"/>
        <charset val="204"/>
      </rPr>
      <t>(головний розпорядник)</t>
    </r>
  </si>
  <si>
    <r>
      <t>Великобичківська селищна рада</t>
    </r>
    <r>
      <rPr>
        <sz val="12"/>
        <rFont val="Times New Roman"/>
        <family val="1"/>
        <charset val="204"/>
      </rPr>
      <t>(відповідальний виконавець)</t>
    </r>
  </si>
  <si>
    <t>06</t>
  </si>
  <si>
    <r>
      <t xml:space="preserve">Відділ освіти, культури, молоді та спорту Великобичківської селищної ради </t>
    </r>
    <r>
      <rPr>
        <sz val="12"/>
        <color rgb="FF000000"/>
        <rFont val="Times New Roman"/>
        <family val="1"/>
        <charset val="204"/>
      </rPr>
      <t>(головний розпорядник)</t>
    </r>
  </si>
  <si>
    <r>
      <t xml:space="preserve">Відділ освіти, культури, молоді та спорту Великобичківської селищної ради </t>
    </r>
    <r>
      <rPr>
        <sz val="12"/>
        <color rgb="FF000000"/>
        <rFont val="Times New Roman"/>
        <family val="1"/>
        <charset val="204"/>
      </rPr>
      <t>(відповідальний розпорядник)</t>
    </r>
  </si>
  <si>
    <t>37</t>
  </si>
  <si>
    <r>
      <t xml:space="preserve">Фінансовий відділ Великобичківської селищної ради </t>
    </r>
    <r>
      <rPr>
        <sz val="12"/>
        <rFont val="Times New Roman"/>
        <family val="1"/>
        <charset val="204"/>
      </rPr>
      <t>(головний розпорядник)</t>
    </r>
  </si>
  <si>
    <r>
      <t>Фінансовий відділ Великобичківської селищної ради</t>
    </r>
    <r>
      <rPr>
        <sz val="12"/>
        <rFont val="Times New Roman"/>
        <family val="1"/>
        <charset val="204"/>
      </rPr>
      <t>(відповідальний виконавець)</t>
    </r>
  </si>
  <si>
    <t>РАЗОМ</t>
  </si>
  <si>
    <t xml:space="preserve">Секретар ради </t>
  </si>
  <si>
    <t>Код Класифікації доходу бюджету/Код бюджету</t>
  </si>
  <si>
    <t>Найменування тансферту/Найменування бюджету-надавача міжбюджетного трансферту</t>
  </si>
  <si>
    <t>І. Трансферти до загального фонду бюджету</t>
  </si>
  <si>
    <t>Х</t>
  </si>
  <si>
    <t>УСЬОГО за розділами І, ІІ, у тому числі:</t>
  </si>
  <si>
    <t>загальний фонд</t>
  </si>
  <si>
    <t>спеціальний фонд</t>
  </si>
  <si>
    <t>Код Програмної класифікації видатків та кредитування місцевого бюджету/Код бюджету</t>
  </si>
  <si>
    <t>Найменування тансферту/Найменування бюджету-отримувача міжбюджетного трансферту</t>
  </si>
  <si>
    <t>гривень</t>
  </si>
  <si>
    <t>Код програмної класифікації видатків та кредитування місцевого бюджету</t>
  </si>
  <si>
    <t>Найменування головного розпорядника коштів місцевого бюджету/ відповідального виконавця, найменування бюджетної програми
згідно з Типовою програмною класифікацією видатків та кредитування місцевого бюджету</t>
  </si>
  <si>
    <t>Найменування місцевої  програми</t>
  </si>
  <si>
    <t>Дата та номер документа, яким затверджено місцеву програму</t>
  </si>
  <si>
    <t xml:space="preserve">злочинністю, забезпечення громадського </t>
  </si>
  <si>
    <t xml:space="preserve">інформаційно-аналітичної системи „ Ситуаційний </t>
  </si>
  <si>
    <t xml:space="preserve">порядку на території Великобичківської </t>
  </si>
  <si>
    <t>центр „ Безпекове Закарпаття” на 2024 рік.</t>
  </si>
  <si>
    <t>Забезпечення харчуванням учнів закладів загальної середньої освіти за рахунок субвенції з державного бюджету місцевим бюджетам</t>
  </si>
  <si>
    <t>Державний бюджет</t>
  </si>
  <si>
    <t xml:space="preserve">Обласний бюджет </t>
  </si>
  <si>
    <t>Субвенція з місцевого бюджету на здійснення підтримки окремих закладів та заходів у системі охорони здоровя за рахунок відповідної субвенції з державного бюджету</t>
  </si>
  <si>
    <t>07525000000</t>
  </si>
  <si>
    <t>Бюджет Великобичківської селищної територіальної громади</t>
  </si>
  <si>
    <t>Бюджет Ясінянської селищної територіальної громади</t>
  </si>
  <si>
    <t>Фінансовий відділ Великобичківської селищної ради (головний розпорядник)</t>
  </si>
  <si>
    <t>Фінансовий відділ Великобичківської селищної ради(відповідальний виконавець)</t>
  </si>
  <si>
    <t xml:space="preserve">2. Перерозподіл видатків в межах загального обсягу </t>
  </si>
  <si>
    <t>0116090</t>
  </si>
  <si>
    <t>0640</t>
  </si>
  <si>
    <t>Інша діяльність у сфері житлово-комунального господарства</t>
  </si>
  <si>
    <t>Зміни до міжбюджетних трансфертів   на 2026  рік</t>
  </si>
  <si>
    <t>1. Показники міжбюджетних трансфертів з інших бюджетів</t>
  </si>
  <si>
    <t>0710000000</t>
  </si>
  <si>
    <t>2. Показники міжбюджетних трансфертів іншим бюджетам</t>
  </si>
  <si>
    <t>І. Трансферти із загального фонду бюджету</t>
  </si>
  <si>
    <t>ІІ. Трансферти із спеціального фонду бюджету</t>
  </si>
  <si>
    <t>Найменування бюджету 2</t>
  </si>
  <si>
    <t xml:space="preserve">                Секретар ради</t>
  </si>
  <si>
    <t xml:space="preserve">                                Валентина БОЖУК</t>
  </si>
  <si>
    <t>Зміни до розподілу витрат Великобичківського селищного бюджету на реалізацію місцевих програм на 2026 рік</t>
  </si>
  <si>
    <t>9900000000</t>
  </si>
  <si>
    <t>0117350</t>
  </si>
  <si>
    <t>Розроблення схем планування та забудови територій (містобудівної документації)</t>
  </si>
  <si>
    <t>Зміни до додатку 3 рішення Великобичківської селищної ради «Про бюджет Великобичківської селищної територіальної громади на 2026 рік» – «Розподіл видатків місцевого бюджету на 2026 рік»</t>
  </si>
  <si>
    <t>Інші дотації з місцевого бюджету</t>
  </si>
  <si>
    <t>Заходи із запобігання та ліквідації надзвичайних ситуацій та наслідків стихійного лиха</t>
  </si>
  <si>
    <t>0117130</t>
  </si>
  <si>
    <t>0421</t>
  </si>
  <si>
    <t>Здійснення заходів із землеустрою</t>
  </si>
  <si>
    <t>0117650</t>
  </si>
  <si>
    <t>Проведення експертної грошової оцінки земельної ділянки чи права на неї</t>
  </si>
  <si>
    <t>0490</t>
  </si>
  <si>
    <t>Організаційне, інформаційно-аналітичне та матеріально-технічне забезпечення діяльності обласної ради, районної ради, районної у місті ради (у разі її створення), міської, селищної, сільської рад</t>
  </si>
  <si>
    <t>3718710</t>
  </si>
  <si>
    <t>0133</t>
  </si>
  <si>
    <t>Резервний фонд місцевого бюджету</t>
  </si>
  <si>
    <t>0800000</t>
  </si>
  <si>
    <t>0810000</t>
  </si>
  <si>
    <t>0813121</t>
  </si>
  <si>
    <t>7350</t>
  </si>
  <si>
    <t>0117693</t>
  </si>
  <si>
    <t>0611080</t>
  </si>
  <si>
    <t>0611702</t>
  </si>
  <si>
    <t>0116020</t>
  </si>
  <si>
    <t>Забезпечення функціонування підприємств, установ та організацій, що виробляють, виконують та/або надають житлово-комунальні послуги</t>
  </si>
  <si>
    <t>3719800</t>
  </si>
  <si>
    <t>9800</t>
  </si>
  <si>
    <t>Субвенція з місцевого бюджету державному бюджету на виконання програм соціально-економічного розвитку регіонів</t>
  </si>
  <si>
    <t>1080</t>
  </si>
  <si>
    <t>Великобичківська селищна рада</t>
  </si>
  <si>
    <t>0112010</t>
  </si>
  <si>
    <t>2010</t>
  </si>
  <si>
    <t>0731</t>
  </si>
  <si>
    <t>Багатопрофільна стаціонарна медична допомога населенню</t>
  </si>
  <si>
    <t>0112111</t>
  </si>
  <si>
    <t>2111</t>
  </si>
  <si>
    <t>0726</t>
  </si>
  <si>
    <t>Первинна медична допомога населенню, що надається центрами первинної медичної (медико-санітарної) допомоги</t>
  </si>
  <si>
    <t>0112152</t>
  </si>
  <si>
    <t>2152</t>
  </si>
  <si>
    <t>0763</t>
  </si>
  <si>
    <t>Інші програми та заходи у сфері охорони здоров`я</t>
  </si>
  <si>
    <t>0116014</t>
  </si>
  <si>
    <t>6014</t>
  </si>
  <si>
    <t>Забезпечення збору та вивезення сміття і відходів</t>
  </si>
  <si>
    <t>6020</t>
  </si>
  <si>
    <t>6030</t>
  </si>
  <si>
    <t>6090</t>
  </si>
  <si>
    <t>7130</t>
  </si>
  <si>
    <t>0117351</t>
  </si>
  <si>
    <t>7351</t>
  </si>
  <si>
    <t>Розроблення комплексних планів просторового розвитку територій територіальних громад</t>
  </si>
  <si>
    <t>7650</t>
  </si>
  <si>
    <t>0117680</t>
  </si>
  <si>
    <t>7680</t>
  </si>
  <si>
    <t>Членські внески до асоціацій органів місцевого самоврядування</t>
  </si>
  <si>
    <t>7693</t>
  </si>
  <si>
    <t>Інші заходи, пов`язані з економічною діяльністю</t>
  </si>
  <si>
    <t>0117700</t>
  </si>
  <si>
    <t>7700</t>
  </si>
  <si>
    <t>Реалізація програм допомоги і грантів Європейського Союзу, урядів іноземних держав, міжнародних організацій, донорських установ</t>
  </si>
  <si>
    <t>0118130</t>
  </si>
  <si>
    <t>8130</t>
  </si>
  <si>
    <t>Забезпечення діяльності місцевої та добровільної пожежної охорони</t>
  </si>
  <si>
    <t>0118220</t>
  </si>
  <si>
    <t>8220</t>
  </si>
  <si>
    <t>0380</t>
  </si>
  <si>
    <t>Заходи та роботи з мобілізаційної підготовки місцевого значення</t>
  </si>
  <si>
    <t>0118330</t>
  </si>
  <si>
    <t>8330</t>
  </si>
  <si>
    <t>0540</t>
  </si>
  <si>
    <t>Інша діяльність у сфері екології та охорони природних ресурсів</t>
  </si>
  <si>
    <t>Відділ освіти,культури,молоді та спорту Великобичківської селищної ради</t>
  </si>
  <si>
    <t>Відділ освіти,культури, молоді та спорту Великобичківської селищної ради</t>
  </si>
  <si>
    <t>0610160</t>
  </si>
  <si>
    <t>0160</t>
  </si>
  <si>
    <t>Керівництво і управління у відповідній сфері у містах (місті Києві), селищах, селах, територіальних громадах</t>
  </si>
  <si>
    <t>0611031</t>
  </si>
  <si>
    <t>1031</t>
  </si>
  <si>
    <t>Надання загальної середньої освіти закладами загальної середньої освіти за рахунок освітньої субвенції</t>
  </si>
  <si>
    <t>Надання спеціалізованої освіти мистецькими школами</t>
  </si>
  <si>
    <t>0611141</t>
  </si>
  <si>
    <t>1141</t>
  </si>
  <si>
    <t>Забезпечення діяльності інших закладів у сфері освіти</t>
  </si>
  <si>
    <t>0611142</t>
  </si>
  <si>
    <t>1142</t>
  </si>
  <si>
    <t>Інші програми та заходи у сфері освіти</t>
  </si>
  <si>
    <t>0611151</t>
  </si>
  <si>
    <t>1151</t>
  </si>
  <si>
    <t>Забезпечення діяльності інклюзивно-ресурсних центрів за рахунок коштів місцевого бюджету</t>
  </si>
  <si>
    <t>0611152</t>
  </si>
  <si>
    <t>1152</t>
  </si>
  <si>
    <t>Забезпечення діяльності інклюзивно-ресурсних центрів за рахунок освітньої субвенції</t>
  </si>
  <si>
    <t>0611183</t>
  </si>
  <si>
    <t>1183</t>
  </si>
  <si>
    <t>Співфінансування заходів, що реалізуються за рахунок субвенції з державного бюджету місцевим бюджетам на реалізацію публічного інвестиційного проекту на забезпечення якісної, сучасної та доступної загальної середньої освіти `Нова українська школа`</t>
  </si>
  <si>
    <t>0611184</t>
  </si>
  <si>
    <t>1184</t>
  </si>
  <si>
    <t>Виконання заходів, спрямованих на реалізацію публічного інвестиційного проекту на забезпечення якісної, сучасної та доступної загальної середньої освіти `Нова українська школа` за рахунок субвенції з державного бюджету місцевим бюджетам</t>
  </si>
  <si>
    <t>0611200</t>
  </si>
  <si>
    <t>1200</t>
  </si>
  <si>
    <t>Проведення (надання) додаткових психолого- педагогічних і корекційно-розвиткових занять (послуг) за рахунок субвенції з державного бюджету місцевим бюджетам на надання державної підтримки особам з особливими освітніми потребами</t>
  </si>
  <si>
    <t>0611600</t>
  </si>
  <si>
    <t>1600</t>
  </si>
  <si>
    <t>Здійснення доплат педагогічним працівникам закладів загальної середньої освіти за рахунок субвенції з державного бюджету місцевим бюджетам</t>
  </si>
  <si>
    <t>1702</t>
  </si>
  <si>
    <t>0613140</t>
  </si>
  <si>
    <t>3140</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</si>
  <si>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</si>
  <si>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0614030</t>
  </si>
  <si>
    <t>4030</t>
  </si>
  <si>
    <t>0824</t>
  </si>
  <si>
    <t>Забезпечення діяльності бібліотек</t>
  </si>
  <si>
    <t>0614040</t>
  </si>
  <si>
    <t>4040</t>
  </si>
  <si>
    <t>Забезпечення діяльності музеїв i виставок</t>
  </si>
  <si>
    <t>0614060</t>
  </si>
  <si>
    <t>4060</t>
  </si>
  <si>
    <t>0828</t>
  </si>
  <si>
    <t>Забезпечення діяльності палаців i будинків культури, клубів, центрів дозвілля та iнших клубних закладів</t>
  </si>
  <si>
    <t>0615031</t>
  </si>
  <si>
    <t>5031</t>
  </si>
  <si>
    <t>0810</t>
  </si>
  <si>
    <t>Розвиток здібностей у дітей та молоді з фізичної культури та спорту комунальними дитячо- юнацькими спортивними школами</t>
  </si>
  <si>
    <t>Відділ соціального захисту населення Великобичківської селищної ради</t>
  </si>
  <si>
    <t>0810160</t>
  </si>
  <si>
    <t>0813032</t>
  </si>
  <si>
    <t>3032</t>
  </si>
  <si>
    <t>1070</t>
  </si>
  <si>
    <t>Надання пільг окремим категоріям громадян з оплати послуг зв`язку</t>
  </si>
  <si>
    <t>3121</t>
  </si>
  <si>
    <t>Здійснення соціальної роботи та надання соціальних послуг центрами соціальних служб та центрами надання соціальних послуг особам/сім`ям, які належать до вразливих груп населення та/або перебувають у складних життєвих обставинах</t>
  </si>
  <si>
    <t>0813160</t>
  </si>
  <si>
    <t>3160</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</si>
  <si>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</si>
  <si>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0813193</t>
  </si>
  <si>
    <t>3193</t>
  </si>
  <si>
    <t>1030</t>
  </si>
  <si>
    <t>Забезпечення діяльності фахівців із супроводу ветеранів війни та демобілізованих осіб та окремі заходи з підтримки осіб, які захищали незалежність, суверенітет та територіальну цілісність України</t>
  </si>
  <si>
    <t>0813230</t>
  </si>
  <si>
    <t>3230</t>
  </si>
  <si>
    <t>Видатки, пов`язані з наданням підтримки внутрішньо перемішеним та/або евакуйованим особам у зв`язку із введенням воєнного стану</t>
  </si>
  <si>
    <t>0813242</t>
  </si>
  <si>
    <t>3242</t>
  </si>
  <si>
    <t>1090</t>
  </si>
  <si>
    <t>Інші заходи та заклади у сфері соціального захисту і соціального забезпечення</t>
  </si>
  <si>
    <t>Фінансовий відділ Великобичківської селищної ради</t>
  </si>
  <si>
    <t>3710160</t>
  </si>
  <si>
    <t>8710</t>
  </si>
  <si>
    <t>3719720</t>
  </si>
  <si>
    <t>9720</t>
  </si>
  <si>
    <t>Субвенція з місцевого бюджету на підготовку та реалізацію публічних інвестиційних проектів / програм публічних інвестицій</t>
  </si>
  <si>
    <t>УСЬОГО</t>
  </si>
  <si>
    <t>Програма фінансової підтримки комунальних підприємств у Великобичківській селищній територіальній громаді на 2026 рік</t>
  </si>
  <si>
    <t>23.12.2025 № 1776</t>
  </si>
  <si>
    <t>0611292</t>
  </si>
  <si>
    <t>Виконання заходів за рахунок освітньої субвенції з державного бюджету місцевим бюджетам (за спеціальним фондом державного бюджету) на забезпечення енергетичної стійкості закладів освіти</t>
  </si>
  <si>
    <t>1292</t>
  </si>
  <si>
    <t xml:space="preserve"> ЗМІНИ ДО ОБСЯГУ ДОХОДІВ
селищного  бюджету на 2026 рік</t>
  </si>
  <si>
    <t>Податкові надходження</t>
  </si>
  <si>
    <t>Податки на доходи, податки на прибуток, податки на збільшення ринкової вартості</t>
  </si>
  <si>
    <t>Податок та збір на доходи фізичних осіб</t>
  </si>
  <si>
    <t>Податок на доходи фізичних осіб, що сплачується податковими агентами, із доходів платника податку у вигляді заробітної плати</t>
  </si>
  <si>
    <t>Податок на доходи фізичних осіб, що сплачується податковими агентами, із доходів платника податку інших ніж заробітна плата</t>
  </si>
  <si>
    <t>Внутрішні податки на товари та послуги</t>
  </si>
  <si>
    <t>Акцизний податок з вироблених в Україні підакцизних товарів (продукції)</t>
  </si>
  <si>
    <t>Пальне</t>
  </si>
  <si>
    <t>Акцизний податок з ввезених на митну територію України підакцизних товарів (продукції)</t>
  </si>
  <si>
    <t>Усього доходів (без урахування міжбюджетних трансфертів)</t>
  </si>
  <si>
    <r>
      <t xml:space="preserve">Великобичківська селищна рада </t>
    </r>
    <r>
      <rPr>
        <sz val="12"/>
        <color theme="1"/>
        <rFont val="Times New Roman"/>
        <family val="1"/>
        <charset val="204"/>
      </rPr>
      <t>(головний розпорядник)</t>
    </r>
  </si>
  <si>
    <r>
      <t>Великобичківська селищна рада</t>
    </r>
    <r>
      <rPr>
        <sz val="12"/>
        <color theme="1"/>
        <rFont val="Times New Roman"/>
        <family val="1"/>
        <charset val="204"/>
      </rPr>
      <t>(відповідальний виконавець)</t>
    </r>
  </si>
  <si>
    <t>Забезпечення діяльності палаців і будинків культури, клубів, центрів дозвілля та інших клубних закладів</t>
  </si>
  <si>
    <t>07549000000</t>
  </si>
  <si>
    <t>Бюджет Рахівської міської територіальної громади</t>
  </si>
  <si>
    <t>Бюджет Рахівської міської територіальної громади (витратні матеріали для проведення процедур гемодіалізу КНП «Рахівська районна лікарня»Рахівської міської ради Закарпатської області</t>
  </si>
  <si>
    <t>Програма розвитку та  фінансової підтримки комунального підприємства Рахівська районна лікарня» Рахівської міської ради Закарпатської області по наданню допомоги хворим з хронічною нирковою недостатністю, які проживають на території Великобичківської  територіальної громади та  будуть отримувавати програмний гемодіаліз та перитоніальний діаліз на 2025-2028 роки</t>
  </si>
  <si>
    <t>23.12.2025 № 1792</t>
  </si>
  <si>
    <t>Програма поліпшення матеріально-технічного забезпечення військової частини А4324 на 2026-2027 роки</t>
  </si>
  <si>
    <t>ЗМІНИ ДО РОЗПОДІЛУ
видатків селищного бюджету Великобичківської селищної територіальної громадина 2026 рік за головним розпорядником коштів  (в межах змін обсягу доходів та перерозподілу видатків в межах загального обсягу)</t>
  </si>
  <si>
    <t xml:space="preserve">до рішення 52-ї  сесії 8-го скл. Великобичківської </t>
  </si>
  <si>
    <t>23.12.2025 № 1787</t>
  </si>
  <si>
    <t>24.03.2026 № 1897</t>
  </si>
  <si>
    <t xml:space="preserve">Субвенція з місцевого бюджету державному бюджету  на виконання програм соціально-економічного розвитку регіонів( на виконання заходів передбачених програмою)(Рахівському РВП ГУНП в Закарпатській області) (матеріально-технічне забезпечення поліцейського офіцера громади )                        </t>
  </si>
  <si>
    <t>Програма забезпечення проведення призову громадян на військову службу під час мобілізації, на особливий Програму забезпечення проведення призову громадян на військову службу під час мобілізації, на особливий період, в Великобичківській територіальній громаді на 2026 рік (Закарпатському обласному
територіальному центру комплектування та соціальної підтримки)</t>
  </si>
  <si>
    <t>Програма «Поліцейський офіцер громади» Великобичківської селищної  ради на 2026-2027 роки (Головному управлінню Національної поліції  Закарпатської області)</t>
  </si>
  <si>
    <t>3719150</t>
  </si>
  <si>
    <t>9150</t>
  </si>
  <si>
    <t>Субвенція з місцевого бюджету державному бюджету на виконання програми соціально-економічного розвитку регіонів (Закарпатському ОТЦК та СП )</t>
  </si>
  <si>
    <t>Податок на доходи фізичних осіб, що сплачується фізичними особами за результатами річного декларування</t>
  </si>
  <si>
    <t>Співфінансування заходів, що реалізуються за рахунок освітньої субвенції з державного бюджету місцевим бюджетам (за спеціальним фондом державного бюджету) на забезпечення енергетичної стійкості закладів освіти</t>
  </si>
  <si>
    <t>0611291</t>
  </si>
  <si>
    <t>3.На виконання листа департаменту фінансів № 02.2-06/613 від 17.06.2026</t>
  </si>
  <si>
    <r>
      <t>4.На виконання листа департаменту фінансів № 02.2-06/637 від</t>
    </r>
    <r>
      <rPr>
        <sz val="14"/>
        <color theme="1"/>
        <rFont val="Times New Roman"/>
        <family val="1"/>
        <charset val="204"/>
      </rPr>
      <t xml:space="preserve"> </t>
    </r>
    <r>
      <rPr>
        <b/>
        <sz val="14"/>
        <color theme="1"/>
        <rFont val="Times New Roman"/>
        <family val="1"/>
        <charset val="204"/>
      </rPr>
      <t>14.07.2026</t>
    </r>
  </si>
  <si>
    <t>Керівництво і управління у відповідній сфері у містах (місті Києві), селищах, селах,  територіальних громадах</t>
  </si>
  <si>
    <t>08</t>
  </si>
  <si>
    <t>Відділ соціального захисту населення Великобичківської селищної ради(головний розпорядник)</t>
  </si>
  <si>
    <t>Відділ соціального захисту населення Великобичківської селищної ради (відповідальний виконавець)</t>
  </si>
  <si>
    <t>0110</t>
  </si>
  <si>
    <t>Додаток 2</t>
  </si>
  <si>
    <t>Додаток 2.1</t>
  </si>
  <si>
    <t>1291</t>
  </si>
  <si>
    <t>Додаток №  1
до рішення 52-ї сесії 8-го скл Великобичківської селищної ради   від 17.08.2026р № 2064</t>
  </si>
  <si>
    <t>селищної ради від 17.08.2026р. № 2064</t>
  </si>
  <si>
    <t xml:space="preserve">Додаток № 3
до рішення 52-ї  сесії 8-го скликання Великобичківської селищної ради від 17.08.2026р. № 2064                    </t>
  </si>
  <si>
    <t xml:space="preserve">Додаток № 4
до рішення 52-ї  сесії 8-го скл.  Великобичківської селищної ради   від  17.08.2026 № 2064  </t>
  </si>
  <si>
    <t>7330</t>
  </si>
  <si>
    <t xml:space="preserve">       Обласний бюджет Закарпатської області</t>
  </si>
  <si>
    <t>Інші дотації з місцевого бюджету (для подальшого перерахування до обласного бюджету Харківської області на придбання захисних споруд цивільного захисту)</t>
  </si>
  <si>
    <t>Зміни до обсягів
 публічних інвестицій у розрізі публічних інвестиційних проєктів та програм публічних інвестицій 
у 2026 році</t>
  </si>
  <si>
    <t>№ з/п</t>
  </si>
  <si>
    <t>Найменування галузі (сектору) для публічного  інвестування / публічного інвестиційного проєкту /  програми публічних інвестицій</t>
  </si>
  <si>
    <t>Унікальний ідентифікатор проєкту / програми</t>
  </si>
  <si>
    <t>Найменування бюджетної програми згідно з Типовою програмною класифікацією видатків та кредитування місцевого бюджету</t>
  </si>
  <si>
    <t>Найменування відповідального головного  розпорядника коштів місцевого бюджету за галузь (сектор) / головного розпорядника коштів місцевого бюджету  / відповідального виконавця</t>
  </si>
  <si>
    <t>Період реалізації публічного інвестиційного проєкту / програми публічних інвестицій
(рік початку і завершення)</t>
  </si>
  <si>
    <t>Загальна вартість публічного інвестиційного проєкту / програми публічних інвестицій</t>
  </si>
  <si>
    <t>Обсяг бюджетних коштів, спрямованих на реалізацію публічного інвестиційного проєкту / програми публічних інвестицій у 2026 році</t>
  </si>
  <si>
    <t>у тому числі за рахунок:</t>
  </si>
  <si>
    <t>коштів місцевого бюджету</t>
  </si>
  <si>
    <t>міжбюджетних трансфертів з державного бюджету</t>
  </si>
  <si>
    <t xml:space="preserve">міжбюджетних трансфертів з інших місцевих бюджетів </t>
  </si>
  <si>
    <t>місцевих запозичень</t>
  </si>
  <si>
    <t>інших джерел</t>
  </si>
  <si>
    <t>7</t>
  </si>
  <si>
    <t>1</t>
  </si>
  <si>
    <t>Муніципальна інфраструктура та послуги</t>
  </si>
  <si>
    <t xml:space="preserve">Великобичівська селищна рада </t>
  </si>
  <si>
    <t>1.1</t>
  </si>
  <si>
    <t>Разом 2.0: Від реагування до стійкості на прикордонних територіях Румунії та України. /Together 2.0: From Response to Resilience in the RO-UA Crossed Areas.(Англійською):</t>
  </si>
  <si>
    <t>240326-AF663CAF</t>
  </si>
  <si>
    <t>0117330</t>
  </si>
  <si>
    <t>Підготовка та реалізація публічних інвестиційних проектів / програм публічних інвестицій за рахунок коштів місцевого бюджету в інших секторах економічної діяльності</t>
  </si>
  <si>
    <t xml:space="preserve">Додаток № 5
до рішення 52-ї  сесії 8-го скл.  Великобичківської селищної ради   від  17.08.2026 № 2064  </t>
  </si>
  <si>
    <t>з них (на оплату посл з них  ( на оплату послуг (крім комунальних), Рахівській районній державній адміністрації, згідно програми 50,0 тис.грн та Управлінню соціального захисту населення та надання соціальних послуг Рахівської районної державної адміністрації 25,0 тис грн)уг (крім комунальних), Рахівській районній державній адміністрації, згідно програми)</t>
  </si>
  <si>
    <t xml:space="preserve">Субвенція з місцевого бюджету державному бюджету  на виконання програм соціально-економічного розвитку регіонів(військова частина А4324) </t>
  </si>
  <si>
    <t>Програма розвитку інфраструктури Великобичківської територіальної громади на 2024-2027 роки</t>
  </si>
  <si>
    <t>15.12.2023 №1150</t>
  </si>
  <si>
    <t>Субвенція з місцевого бюджету державному бюджету на виконання програм соціально-економічного розвитку регіонів (на оплату послуг (крім комунальних), Рахівській районній державній адміністрації, згідно програми)</t>
  </si>
  <si>
    <t>Субвенція з місцевого бюджету державному бюджету на виконання програм соціально-економічного розвитку регіонів (Управлінню соціального захисту населення та надання соціальних послуг Рахівської районної державної адміністрації))</t>
  </si>
  <si>
    <t>Програма фінансової підтримки народного самодіяльного аматорського ансамблю пісні і танцю «Лісоруб» Великобичківського селищного будинку культури на 2026 рік</t>
  </si>
  <si>
    <t>17.08.2026 № 2060</t>
  </si>
  <si>
    <t>17.08.2026 № 2062</t>
  </si>
</sst>
</file>

<file path=xl/styles.xml><?xml version="1.0" encoding="utf-8"?>
<styleSheet xmlns="http://schemas.openxmlformats.org/spreadsheetml/2006/main" xmlns:mc="http://schemas.openxmlformats.org/markup-compatibility/2006" xmlns:x14ac="http://schemas.microsoft.com/office/spreadsheetml/2009/9/ac" mc:Ignorable="x14ac">
  <fonts count="40" x14ac:knownFonts="1">
    <font>
      <sz val="11"/>
      <color theme="1"/>
      <name val="Calibri"/>
      <family val="2"/>
      <scheme val="minor"/>
    </font>
    <font>
      <b/>
      <sz val="10"/>
      <color theme="1"/>
      <name val="Calibri"/>
      <family val="2"/>
      <charset val="204"/>
      <scheme val="minor"/>
    </font>
    <font>
      <sz val="8"/>
      <color theme="1"/>
      <name val="Calibri"/>
      <family val="2"/>
      <charset val="204"/>
      <scheme val="minor"/>
    </font>
    <font>
      <sz val="12"/>
      <color theme="1"/>
      <name val="Times New Roman"/>
      <family val="1"/>
      <charset val="204"/>
    </font>
    <font>
      <b/>
      <sz val="12"/>
      <color theme="1"/>
      <name val="Times New Roman"/>
      <family val="1"/>
      <charset val="204"/>
    </font>
    <font>
      <sz val="11"/>
      <color theme="1"/>
      <name val="Times New Roman"/>
      <family val="1"/>
      <charset val="204"/>
    </font>
    <font>
      <b/>
      <sz val="12"/>
      <color theme="1"/>
      <name val="Calibri"/>
      <family val="2"/>
      <charset val="204"/>
      <scheme val="minor"/>
    </font>
    <font>
      <sz val="12"/>
      <color theme="1"/>
      <name val="Calibri"/>
      <family val="2"/>
      <charset val="204"/>
      <scheme val="minor"/>
    </font>
    <font>
      <sz val="9"/>
      <color theme="1"/>
      <name val="Times New Roman"/>
      <family val="1"/>
      <charset val="204"/>
    </font>
    <font>
      <b/>
      <sz val="9"/>
      <color theme="1"/>
      <name val="Times New Roman"/>
      <family val="1"/>
      <charset val="204"/>
    </font>
    <font>
      <sz val="11"/>
      <color indexed="8"/>
      <name val="Calibri"/>
      <family val="2"/>
      <charset val="204"/>
    </font>
    <font>
      <b/>
      <sz val="12"/>
      <color indexed="8"/>
      <name val="Times New Roman"/>
      <family val="1"/>
      <charset val="204"/>
    </font>
    <font>
      <b/>
      <sz val="12"/>
      <name val="Times New Roman"/>
      <family val="1"/>
      <charset val="204"/>
    </font>
    <font>
      <sz val="10"/>
      <name val="Helv"/>
      <charset val="204"/>
    </font>
    <font>
      <sz val="12"/>
      <name val="Times New Roman"/>
      <family val="1"/>
      <charset val="204"/>
    </font>
    <font>
      <sz val="10"/>
      <name val="Arial"/>
      <family val="2"/>
      <charset val="204"/>
    </font>
    <font>
      <sz val="10"/>
      <name val="Arial Cyr"/>
      <charset val="204"/>
    </font>
    <font>
      <sz val="12"/>
      <color rgb="FF000000"/>
      <name val="Times New Roman"/>
      <family val="1"/>
      <charset val="204"/>
    </font>
    <font>
      <b/>
      <sz val="14"/>
      <color theme="1"/>
      <name val="Times New Roman"/>
      <family val="1"/>
      <charset val="204"/>
    </font>
    <font>
      <b/>
      <sz val="14"/>
      <name val="Times New Roman"/>
      <family val="1"/>
      <charset val="204"/>
    </font>
    <font>
      <b/>
      <u/>
      <sz val="12"/>
      <name val="Times New Roman"/>
      <family val="1"/>
      <charset val="204"/>
    </font>
    <font>
      <sz val="10"/>
      <name val="Times New Roman"/>
      <family val="1"/>
      <charset val="204"/>
    </font>
    <font>
      <sz val="11"/>
      <name val="Times New Roman"/>
      <family val="1"/>
      <charset val="204"/>
    </font>
    <font>
      <b/>
      <sz val="10"/>
      <name val="Times New Roman"/>
      <family val="1"/>
      <charset val="204"/>
    </font>
    <font>
      <sz val="12"/>
      <color indexed="10"/>
      <name val="Times New Roman"/>
      <family val="1"/>
      <charset val="204"/>
    </font>
    <font>
      <b/>
      <sz val="14"/>
      <color rgb="FF000000"/>
      <name val="Times New Roman"/>
      <family val="1"/>
      <charset val="204"/>
    </font>
    <font>
      <sz val="10"/>
      <color theme="1"/>
      <name val="Calibri"/>
      <family val="2"/>
      <charset val="204"/>
      <scheme val="minor"/>
    </font>
    <font>
      <sz val="14"/>
      <name val="Times New Roman"/>
      <family val="1"/>
      <charset val="204"/>
    </font>
    <font>
      <sz val="8"/>
      <name val="Calibri"/>
      <family val="2"/>
      <scheme val="minor"/>
    </font>
    <font>
      <b/>
      <sz val="10"/>
      <color theme="1"/>
      <name val="Times New Roman"/>
      <family val="1"/>
      <charset val="204"/>
    </font>
    <font>
      <sz val="14"/>
      <color theme="1"/>
      <name val="Times New Roman"/>
      <family val="1"/>
      <charset val="204"/>
    </font>
    <font>
      <sz val="8"/>
      <color theme="1"/>
      <name val="Times New Roman"/>
      <family val="1"/>
      <charset val="204"/>
    </font>
    <font>
      <sz val="12"/>
      <color indexed="8"/>
      <name val="Times New Roman"/>
      <family val="1"/>
      <charset val="204"/>
    </font>
    <font>
      <sz val="8"/>
      <name val="Times New Roman"/>
      <family val="1"/>
      <charset val="204"/>
    </font>
    <font>
      <sz val="7"/>
      <name val="Times New Roman"/>
      <family val="1"/>
      <charset val="204"/>
    </font>
    <font>
      <b/>
      <sz val="7"/>
      <name val="Times New Roman"/>
      <family val="1"/>
      <charset val="204"/>
    </font>
    <font>
      <b/>
      <sz val="8"/>
      <name val="Times New Roman"/>
      <family val="1"/>
      <charset val="204"/>
    </font>
    <font>
      <b/>
      <sz val="11"/>
      <color theme="1"/>
      <name val="Times New Roman"/>
      <family val="1"/>
      <charset val="204"/>
    </font>
    <font>
      <sz val="10"/>
      <color rgb="FF333333"/>
      <name val="Times New Roman"/>
      <family val="1"/>
      <charset val="204"/>
    </font>
    <font>
      <sz val="12"/>
      <color rgb="FF333333"/>
      <name val="Times New Roman"/>
      <family val="1"/>
      <charset val="204"/>
    </font>
  </fonts>
  <fills count="6">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theme="0"/>
        <bgColor indexed="64"/>
      </patternFill>
    </fill>
    <fill>
      <patternFill patternType="solid">
        <fgColor rgb="FFCCFFFF"/>
        <bgColor indexed="64"/>
      </patternFill>
    </fill>
  </fills>
  <borders count="1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bottom/>
      <diagonal/>
    </border>
  </borders>
  <cellStyleXfs count="11">
    <xf numFmtId="0" fontId="0" fillId="0" borderId="0"/>
    <xf numFmtId="0" fontId="10" fillId="0" borderId="0"/>
    <xf numFmtId="0" fontId="13" fillId="0" borderId="0"/>
    <xf numFmtId="0" fontId="15" fillId="0" borderId="0"/>
    <xf numFmtId="0" fontId="16" fillId="0" borderId="0"/>
    <xf numFmtId="0" fontId="26" fillId="0" borderId="0"/>
    <xf numFmtId="0" fontId="26" fillId="0" borderId="0"/>
    <xf numFmtId="0" fontId="21" fillId="0" borderId="0"/>
    <xf numFmtId="0" fontId="26" fillId="0" borderId="0"/>
    <xf numFmtId="0" fontId="16" fillId="0" borderId="0"/>
    <xf numFmtId="0" fontId="15" fillId="0" borderId="0"/>
  </cellStyleXfs>
  <cellXfs count="286">
    <xf numFmtId="0" fontId="0" fillId="0" borderId="0" xfId="0"/>
    <xf numFmtId="0" fontId="0" fillId="0" borderId="1" xfId="0" quotePrefix="1" applyBorder="1" applyAlignment="1">
      <alignment horizontal="center"/>
    </xf>
    <xf numFmtId="0" fontId="2" fillId="0" borderId="0" xfId="0" applyFont="1"/>
    <xf numFmtId="0" fontId="0" fillId="0" borderId="0" xfId="0" applyAlignment="1">
      <alignment horizontal="right"/>
    </xf>
    <xf numFmtId="0" fontId="3" fillId="0" borderId="0" xfId="0" applyFont="1"/>
    <xf numFmtId="4" fontId="4" fillId="2" borderId="2" xfId="0" applyNumberFormat="1" applyFont="1" applyFill="1" applyBorder="1" applyAlignment="1">
      <alignment horizontal="center" vertical="center" wrapText="1"/>
    </xf>
    <xf numFmtId="49" fontId="3" fillId="0" borderId="0" xfId="0" applyNumberFormat="1" applyFont="1"/>
    <xf numFmtId="0" fontId="4" fillId="0" borderId="0" xfId="0" applyFont="1"/>
    <xf numFmtId="49" fontId="3" fillId="0" borderId="0" xfId="0" applyNumberFormat="1" applyFont="1" applyAlignment="1">
      <alignment horizontal="left"/>
    </xf>
    <xf numFmtId="49" fontId="8" fillId="0" borderId="0" xfId="0" applyNumberFormat="1" applyFont="1"/>
    <xf numFmtId="0" fontId="8" fillId="0" borderId="0" xfId="0" applyFont="1"/>
    <xf numFmtId="0" fontId="9" fillId="0" borderId="0" xfId="0" applyFont="1"/>
    <xf numFmtId="0" fontId="6" fillId="0" borderId="0" xfId="0" applyFont="1" applyAlignment="1">
      <alignment horizontal="center" vertical="center"/>
    </xf>
    <xf numFmtId="0" fontId="7" fillId="0" borderId="0" xfId="0" applyFont="1" applyAlignment="1">
      <alignment horizontal="center" vertical="center"/>
    </xf>
    <xf numFmtId="49" fontId="12" fillId="0" borderId="2" xfId="2" applyNumberFormat="1" applyFont="1" applyBorder="1" applyAlignment="1">
      <alignment horizontal="center" vertical="center" wrapText="1"/>
    </xf>
    <xf numFmtId="4" fontId="4" fillId="2" borderId="2" xfId="0" applyNumberFormat="1" applyFont="1" applyFill="1" applyBorder="1" applyAlignment="1">
      <alignment vertical="center" wrapText="1"/>
    </xf>
    <xf numFmtId="49" fontId="3" fillId="0" borderId="2" xfId="0" quotePrefix="1" applyNumberFormat="1" applyFont="1" applyBorder="1" applyAlignment="1">
      <alignment horizontal="center" vertical="center" wrapText="1"/>
    </xf>
    <xf numFmtId="4" fontId="3" fillId="2" borderId="2" xfId="0" applyNumberFormat="1" applyFont="1" applyFill="1" applyBorder="1" applyAlignment="1">
      <alignment vertical="center" wrapText="1"/>
    </xf>
    <xf numFmtId="49" fontId="14" fillId="0" borderId="2" xfId="2" applyNumberFormat="1" applyFont="1" applyBorder="1" applyAlignment="1">
      <alignment horizontal="center" vertical="center" wrapText="1"/>
    </xf>
    <xf numFmtId="0" fontId="14" fillId="0" borderId="2" xfId="2" applyFont="1" applyBorder="1" applyAlignment="1">
      <alignment horizontal="center" vertical="center" wrapText="1"/>
    </xf>
    <xf numFmtId="4" fontId="3" fillId="0" borderId="2" xfId="0" applyNumberFormat="1" applyFont="1" applyBorder="1" applyAlignment="1">
      <alignment vertical="center" wrapText="1"/>
    </xf>
    <xf numFmtId="0" fontId="11" fillId="3" borderId="2" xfId="2" applyFont="1" applyFill="1" applyBorder="1" applyAlignment="1">
      <alignment horizontal="left" vertical="center" wrapText="1"/>
    </xf>
    <xf numFmtId="0" fontId="14" fillId="0" borderId="2" xfId="2" applyFont="1" applyBorder="1" applyAlignment="1">
      <alignment horizontal="left" vertical="center" wrapText="1"/>
    </xf>
    <xf numFmtId="49" fontId="12" fillId="0" borderId="2" xfId="0" applyNumberFormat="1" applyFont="1" applyBorder="1" applyAlignment="1">
      <alignment horizontal="center" vertical="center" wrapText="1"/>
    </xf>
    <xf numFmtId="49" fontId="12" fillId="0" borderId="2" xfId="0" applyNumberFormat="1" applyFont="1" applyBorder="1" applyAlignment="1">
      <alignment horizontal="center" vertical="center"/>
    </xf>
    <xf numFmtId="0" fontId="14" fillId="0" borderId="2" xfId="0" applyFont="1" applyBorder="1" applyAlignment="1">
      <alignment vertical="center"/>
    </xf>
    <xf numFmtId="0" fontId="12" fillId="0" borderId="2" xfId="2" applyFont="1" applyBorder="1" applyAlignment="1">
      <alignment horizontal="left" vertical="center" wrapText="1"/>
    </xf>
    <xf numFmtId="0" fontId="14" fillId="0" borderId="2" xfId="0" applyFont="1" applyBorder="1" applyAlignment="1">
      <alignment vertical="center" wrapText="1"/>
    </xf>
    <xf numFmtId="0" fontId="4" fillId="2" borderId="2" xfId="0" applyFont="1" applyFill="1" applyBorder="1" applyAlignment="1">
      <alignment horizontal="center" vertical="center" wrapText="1"/>
    </xf>
    <xf numFmtId="0" fontId="4" fillId="2" borderId="2" xfId="0" quotePrefix="1" applyFont="1" applyFill="1" applyBorder="1" applyAlignment="1">
      <alignment horizontal="center" vertical="center" wrapText="1"/>
    </xf>
    <xf numFmtId="4" fontId="4" fillId="2" borderId="2" xfId="0" quotePrefix="1" applyNumberFormat="1" applyFont="1" applyFill="1" applyBorder="1" applyAlignment="1">
      <alignment vertical="center" wrapText="1"/>
    </xf>
    <xf numFmtId="0" fontId="12" fillId="0" borderId="2" xfId="2" applyFont="1" applyBorder="1" applyAlignment="1">
      <alignment horizontal="center" vertical="center" wrapText="1"/>
    </xf>
    <xf numFmtId="0" fontId="12" fillId="0" borderId="2" xfId="2" applyFont="1" applyBorder="1" applyAlignment="1">
      <alignment vertical="center" wrapText="1"/>
    </xf>
    <xf numFmtId="0" fontId="14" fillId="0" borderId="2" xfId="2" applyFont="1" applyBorder="1" applyAlignment="1">
      <alignment vertical="center" wrapText="1"/>
    </xf>
    <xf numFmtId="49" fontId="14" fillId="0" borderId="2" xfId="0" applyNumberFormat="1" applyFont="1" applyBorder="1" applyAlignment="1">
      <alignment horizontal="center" vertical="center" wrapText="1"/>
    </xf>
    <xf numFmtId="0" fontId="14" fillId="0" borderId="2" xfId="0" applyFont="1" applyBorder="1" applyAlignment="1">
      <alignment horizontal="center" vertical="center"/>
    </xf>
    <xf numFmtId="0" fontId="12" fillId="0" borderId="2" xfId="0" applyFont="1" applyBorder="1" applyAlignment="1">
      <alignment vertical="center" wrapText="1"/>
    </xf>
    <xf numFmtId="0" fontId="3" fillId="0" borderId="2" xfId="0" quotePrefix="1" applyFont="1" applyBorder="1" applyAlignment="1">
      <alignment horizontal="center" vertical="center" wrapText="1"/>
    </xf>
    <xf numFmtId="0" fontId="5" fillId="0" borderId="0" xfId="0" applyFont="1"/>
    <xf numFmtId="0" fontId="18" fillId="0" borderId="0" xfId="0" applyFont="1"/>
    <xf numFmtId="0" fontId="14" fillId="0" borderId="0" xfId="0" applyFont="1"/>
    <xf numFmtId="0" fontId="14" fillId="0" borderId="0" xfId="0" applyFont="1" applyAlignment="1">
      <alignment wrapText="1"/>
    </xf>
    <xf numFmtId="0" fontId="19" fillId="0" borderId="0" xfId="0" applyFont="1"/>
    <xf numFmtId="0" fontId="14" fillId="0" borderId="0" xfId="0" applyFont="1" applyAlignment="1">
      <alignment horizontal="right"/>
    </xf>
    <xf numFmtId="0" fontId="14" fillId="0" borderId="2" xfId="0" applyFont="1" applyBorder="1" applyAlignment="1">
      <alignment horizontal="center"/>
    </xf>
    <xf numFmtId="0" fontId="21" fillId="0" borderId="0" xfId="2" applyFont="1"/>
    <xf numFmtId="0" fontId="21" fillId="0" borderId="0" xfId="2" applyFont="1" applyAlignment="1">
      <alignment horizontal="left" vertical="center" wrapText="1"/>
    </xf>
    <xf numFmtId="0" fontId="14" fillId="0" borderId="0" xfId="2" applyFont="1"/>
    <xf numFmtId="0" fontId="23" fillId="0" borderId="1" xfId="2" applyFont="1" applyBorder="1" applyAlignment="1">
      <alignment vertical="top"/>
    </xf>
    <xf numFmtId="0" fontId="23" fillId="0" borderId="1" xfId="2" applyFont="1" applyBorder="1" applyAlignment="1">
      <alignment horizontal="right" vertical="top"/>
    </xf>
    <xf numFmtId="0" fontId="23" fillId="0" borderId="2" xfId="2" applyFont="1" applyBorder="1" applyAlignment="1">
      <alignment horizontal="center" vertical="center" wrapText="1"/>
    </xf>
    <xf numFmtId="0" fontId="24" fillId="0" borderId="2" xfId="2" applyFont="1" applyBorder="1" applyAlignment="1">
      <alignment horizontal="left" vertical="center" wrapText="1"/>
    </xf>
    <xf numFmtId="4" fontId="12" fillId="0" borderId="2" xfId="2" applyNumberFormat="1" applyFont="1" applyBorder="1" applyAlignment="1">
      <alignment horizontal="right" vertical="center" wrapText="1"/>
    </xf>
    <xf numFmtId="0" fontId="14" fillId="0" borderId="2" xfId="0" applyFont="1" applyBorder="1" applyAlignment="1">
      <alignment horizontal="left" vertical="top" wrapText="1"/>
    </xf>
    <xf numFmtId="0" fontId="14" fillId="0" borderId="6" xfId="2" applyFont="1" applyBorder="1" applyAlignment="1">
      <alignment horizontal="center" vertical="center" wrapText="1"/>
    </xf>
    <xf numFmtId="4" fontId="14" fillId="0" borderId="6" xfId="2" applyNumberFormat="1" applyFont="1" applyBorder="1" applyAlignment="1">
      <alignment horizontal="center" vertical="center" wrapText="1"/>
    </xf>
    <xf numFmtId="4" fontId="14" fillId="0" borderId="2" xfId="2" applyNumberFormat="1" applyFont="1" applyBorder="1" applyAlignment="1">
      <alignment horizontal="center" vertical="center" wrapText="1"/>
    </xf>
    <xf numFmtId="0" fontId="25" fillId="0" borderId="0" xfId="0" applyFont="1" applyAlignment="1">
      <alignment vertical="center"/>
    </xf>
    <xf numFmtId="0" fontId="19" fillId="0" borderId="0" xfId="0" applyFont="1" applyAlignment="1">
      <alignment horizontal="justify" vertical="center"/>
    </xf>
    <xf numFmtId="4" fontId="12" fillId="0" borderId="2" xfId="2" applyNumberFormat="1" applyFont="1" applyBorder="1"/>
    <xf numFmtId="0" fontId="18" fillId="0" borderId="0" xfId="0" applyFont="1" applyAlignment="1">
      <alignment horizontal="left"/>
    </xf>
    <xf numFmtId="0" fontId="19" fillId="0" borderId="0" xfId="0" applyFont="1" applyAlignment="1">
      <alignment vertical="center"/>
    </xf>
    <xf numFmtId="0" fontId="22" fillId="0" borderId="0" xfId="2" applyFont="1"/>
    <xf numFmtId="0" fontId="3" fillId="0" borderId="1" xfId="0" quotePrefix="1" applyFont="1" applyBorder="1" applyAlignment="1">
      <alignment horizontal="center"/>
    </xf>
    <xf numFmtId="0" fontId="3" fillId="0" borderId="0" xfId="0" applyFont="1" applyAlignment="1">
      <alignment horizontal="right"/>
    </xf>
    <xf numFmtId="0" fontId="3" fillId="0" borderId="2" xfId="0" quotePrefix="1" applyFont="1" applyBorder="1" applyAlignment="1">
      <alignment vertical="center" wrapText="1"/>
    </xf>
    <xf numFmtId="4" fontId="0" fillId="0" borderId="0" xfId="0" applyNumberFormat="1"/>
    <xf numFmtId="0" fontId="14" fillId="0" borderId="0" xfId="0" applyFont="1" applyAlignment="1">
      <alignment vertical="center" wrapText="1"/>
    </xf>
    <xf numFmtId="4" fontId="12" fillId="0" borderId="6" xfId="2" applyNumberFormat="1" applyFont="1" applyBorder="1" applyAlignment="1">
      <alignment horizontal="center" vertical="center" wrapText="1"/>
    </xf>
    <xf numFmtId="49" fontId="12" fillId="0" borderId="0" xfId="2" applyNumberFormat="1" applyFont="1" applyAlignment="1">
      <alignment horizontal="center" vertical="center" wrapText="1"/>
    </xf>
    <xf numFmtId="0" fontId="14" fillId="0" borderId="0" xfId="2" applyFont="1" applyAlignment="1">
      <alignment horizontal="center" vertical="center" wrapText="1"/>
    </xf>
    <xf numFmtId="4" fontId="12" fillId="0" borderId="0" xfId="2" applyNumberFormat="1" applyFont="1"/>
    <xf numFmtId="0" fontId="0" fillId="0" borderId="0" xfId="0" applyAlignment="1">
      <alignment horizontal="center"/>
    </xf>
    <xf numFmtId="0" fontId="3" fillId="0" borderId="0" xfId="0" applyFont="1" applyAlignment="1">
      <alignment horizontal="center"/>
    </xf>
    <xf numFmtId="0" fontId="19" fillId="0" borderId="0" xfId="2" applyFont="1" applyAlignment="1">
      <alignment horizontal="center"/>
    </xf>
    <xf numFmtId="0" fontId="23" fillId="0" borderId="7" xfId="2" applyFont="1" applyBorder="1" applyAlignment="1">
      <alignment horizontal="center" vertical="center" wrapText="1"/>
    </xf>
    <xf numFmtId="0" fontId="23" fillId="0" borderId="5" xfId="2" applyFont="1" applyBorder="1" applyAlignment="1">
      <alignment horizontal="center" vertical="center" wrapText="1"/>
    </xf>
    <xf numFmtId="0" fontId="12" fillId="0" borderId="2" xfId="0" applyFont="1" applyBorder="1" applyAlignment="1">
      <alignment horizontal="center" vertical="center"/>
    </xf>
    <xf numFmtId="0" fontId="14" fillId="0" borderId="0" xfId="0" applyFont="1" applyAlignment="1">
      <alignment horizontal="center"/>
    </xf>
    <xf numFmtId="0" fontId="14" fillId="0" borderId="2" xfId="0" applyFont="1" applyBorder="1" applyAlignment="1">
      <alignment horizontal="center" vertical="center" wrapText="1"/>
    </xf>
    <xf numFmtId="3" fontId="12" fillId="0" borderId="2" xfId="0" applyNumberFormat="1" applyFont="1" applyBorder="1" applyAlignment="1">
      <alignment vertical="center"/>
    </xf>
    <xf numFmtId="0" fontId="27" fillId="0" borderId="2" xfId="0" applyFont="1" applyBorder="1" applyAlignment="1">
      <alignment horizontal="center" vertical="center" wrapText="1"/>
    </xf>
    <xf numFmtId="3" fontId="14" fillId="0" borderId="2" xfId="0" applyNumberFormat="1" applyFont="1" applyBorder="1" applyAlignment="1">
      <alignment vertical="center"/>
    </xf>
    <xf numFmtId="3" fontId="12" fillId="0" borderId="2" xfId="0" applyNumberFormat="1" applyFont="1" applyBorder="1" applyAlignment="1">
      <alignment horizontal="right" vertical="center"/>
    </xf>
    <xf numFmtId="0" fontId="27" fillId="0" borderId="2" xfId="0" applyFont="1" applyBorder="1" applyAlignment="1">
      <alignment horizontal="center" vertical="center"/>
    </xf>
    <xf numFmtId="0" fontId="14" fillId="0" borderId="2" xfId="2" applyFont="1" applyBorder="1" applyAlignment="1">
      <alignment horizontal="left" vertical="top" wrapText="1"/>
    </xf>
    <xf numFmtId="0" fontId="3" fillId="0" borderId="2" xfId="8" applyFont="1" applyBorder="1" applyAlignment="1">
      <alignment horizontal="center" vertical="center" wrapText="1"/>
    </xf>
    <xf numFmtId="0" fontId="3" fillId="0" borderId="2" xfId="8" quotePrefix="1" applyFont="1" applyBorder="1" applyAlignment="1">
      <alignment vertical="center" wrapText="1"/>
    </xf>
    <xf numFmtId="0" fontId="12" fillId="0" borderId="7" xfId="0" applyFont="1" applyBorder="1" applyAlignment="1">
      <alignment horizontal="left" vertical="center" wrapText="1"/>
    </xf>
    <xf numFmtId="0" fontId="12" fillId="0" borderId="2" xfId="0" applyFont="1" applyBorder="1" applyAlignment="1">
      <alignment horizontal="left" vertical="top" wrapText="1"/>
    </xf>
    <xf numFmtId="0" fontId="12" fillId="0" borderId="6" xfId="2" applyFont="1" applyBorder="1" applyAlignment="1">
      <alignment horizontal="center" vertical="center" wrapText="1"/>
    </xf>
    <xf numFmtId="0" fontId="3" fillId="0" borderId="0" xfId="0" applyFont="1" applyAlignment="1">
      <alignment horizontal="left"/>
    </xf>
    <xf numFmtId="0" fontId="0" fillId="0" borderId="0" xfId="0" applyAlignment="1">
      <alignment horizontal="center"/>
    </xf>
    <xf numFmtId="0" fontId="0" fillId="0" borderId="2" xfId="0" applyBorder="1" applyAlignment="1">
      <alignment horizontal="center" vertical="center" wrapText="1"/>
    </xf>
    <xf numFmtId="0" fontId="0" fillId="2" borderId="2" xfId="0" applyFill="1" applyBorder="1" applyAlignment="1">
      <alignment horizontal="center" vertical="center" wrapText="1"/>
    </xf>
    <xf numFmtId="0" fontId="0" fillId="0" borderId="0" xfId="0" applyAlignment="1">
      <alignment horizontal="left"/>
    </xf>
    <xf numFmtId="4" fontId="12" fillId="5" borderId="2" xfId="0" applyNumberFormat="1" applyFont="1" applyFill="1" applyBorder="1" applyAlignment="1">
      <alignment horizontal="center" vertical="center" wrapText="1"/>
    </xf>
    <xf numFmtId="0" fontId="12" fillId="0" borderId="2" xfId="0" applyFont="1" applyBorder="1" applyAlignment="1">
      <alignment vertical="center"/>
    </xf>
    <xf numFmtId="4" fontId="14" fillId="0" borderId="0" xfId="0" applyNumberFormat="1" applyFont="1"/>
    <xf numFmtId="4" fontId="12" fillId="0" borderId="5" xfId="0" applyNumberFormat="1" applyFont="1" applyBorder="1"/>
    <xf numFmtId="4" fontId="12" fillId="0" borderId="2" xfId="0" applyNumberFormat="1" applyFont="1" applyBorder="1" applyAlignment="1">
      <alignment horizontal="right" vertical="center"/>
    </xf>
    <xf numFmtId="4" fontId="14" fillId="0" borderId="2" xfId="0" applyNumberFormat="1" applyFont="1" applyBorder="1" applyAlignment="1">
      <alignment vertical="center" wrapText="1"/>
    </xf>
    <xf numFmtId="4" fontId="14" fillId="0" borderId="2" xfId="0" applyNumberFormat="1" applyFont="1" applyBorder="1" applyAlignment="1">
      <alignment horizontal="center"/>
    </xf>
    <xf numFmtId="0" fontId="14" fillId="0" borderId="2" xfId="0" applyFont="1" applyBorder="1"/>
    <xf numFmtId="0" fontId="12" fillId="0" borderId="2" xfId="0" applyFont="1" applyBorder="1" applyAlignment="1">
      <alignment wrapText="1"/>
    </xf>
    <xf numFmtId="4" fontId="12" fillId="0" borderId="2" xfId="0" applyNumberFormat="1" applyFont="1" applyBorder="1" applyAlignment="1">
      <alignment horizontal="right"/>
    </xf>
    <xf numFmtId="0" fontId="12" fillId="0" borderId="2" xfId="0" applyFont="1" applyBorder="1" applyAlignment="1">
      <alignment horizontal="left"/>
    </xf>
    <xf numFmtId="0" fontId="12" fillId="0" borderId="2" xfId="0" applyFont="1" applyBorder="1"/>
    <xf numFmtId="0" fontId="12" fillId="0" borderId="0" xfId="0" applyFont="1"/>
    <xf numFmtId="49" fontId="14" fillId="0" borderId="6" xfId="0" applyNumberFormat="1" applyFont="1" applyBorder="1" applyAlignment="1">
      <alignment horizontal="center" vertical="center"/>
    </xf>
    <xf numFmtId="4" fontId="12" fillId="0" borderId="2" xfId="0" applyNumberFormat="1" applyFont="1" applyBorder="1"/>
    <xf numFmtId="0" fontId="29" fillId="0" borderId="1" xfId="0" quotePrefix="1" applyFont="1" applyBorder="1" applyAlignment="1">
      <alignment horizontal="center"/>
    </xf>
    <xf numFmtId="0" fontId="29" fillId="0" borderId="0" xfId="0" applyFont="1"/>
    <xf numFmtId="0" fontId="4" fillId="0" borderId="2" xfId="0" quotePrefix="1" applyFont="1" applyBorder="1" applyAlignment="1">
      <alignment horizontal="center" vertical="center" wrapText="1"/>
    </xf>
    <xf numFmtId="49" fontId="4" fillId="0" borderId="2" xfId="0" applyNumberFormat="1" applyFont="1" applyBorder="1" applyAlignment="1">
      <alignment horizontal="center" vertical="center" wrapText="1"/>
    </xf>
    <xf numFmtId="4" fontId="4" fillId="0" borderId="2" xfId="0" applyNumberFormat="1" applyFont="1" applyBorder="1" applyAlignment="1">
      <alignment horizontal="center" vertical="center" wrapText="1"/>
    </xf>
    <xf numFmtId="4" fontId="12" fillId="0" borderId="2" xfId="0" applyNumberFormat="1" applyFont="1" applyBorder="1" applyAlignment="1">
      <alignment vertical="center"/>
    </xf>
    <xf numFmtId="4" fontId="3" fillId="4" borderId="2" xfId="0" applyNumberFormat="1" applyFont="1" applyFill="1" applyBorder="1" applyAlignment="1">
      <alignment vertical="center" wrapText="1"/>
    </xf>
    <xf numFmtId="0" fontId="29" fillId="0" borderId="2" xfId="0" quotePrefix="1" applyFont="1" applyBorder="1" applyAlignment="1">
      <alignment horizontal="center" vertical="center" wrapText="1"/>
    </xf>
    <xf numFmtId="0" fontId="29" fillId="0" borderId="2" xfId="0" applyFont="1" applyBorder="1" applyAlignment="1">
      <alignment horizontal="center" vertical="center" wrapText="1"/>
    </xf>
    <xf numFmtId="4" fontId="29" fillId="0" borderId="2" xfId="0" applyNumberFormat="1" applyFont="1" applyBorder="1" applyAlignment="1">
      <alignment horizontal="center" vertical="center" wrapText="1"/>
    </xf>
    <xf numFmtId="4" fontId="29" fillId="0" borderId="2" xfId="0" quotePrefix="1" applyNumberFormat="1" applyFont="1" applyBorder="1" applyAlignment="1">
      <alignment vertical="center" wrapText="1"/>
    </xf>
    <xf numFmtId="4" fontId="29" fillId="2" borderId="2" xfId="0" applyNumberFormat="1" applyFont="1" applyFill="1" applyBorder="1" applyAlignment="1">
      <alignment vertical="center" wrapText="1"/>
    </xf>
    <xf numFmtId="4" fontId="29" fillId="0" borderId="2" xfId="0" applyNumberFormat="1" applyFont="1" applyBorder="1" applyAlignment="1">
      <alignment vertical="center" wrapText="1"/>
    </xf>
    <xf numFmtId="0" fontId="5" fillId="0" borderId="2" xfId="0" quotePrefix="1" applyFont="1" applyBorder="1" applyAlignment="1">
      <alignment horizontal="center" vertical="center" wrapText="1"/>
    </xf>
    <xf numFmtId="4" fontId="5" fillId="0" borderId="2" xfId="0" quotePrefix="1" applyNumberFormat="1" applyFont="1" applyBorder="1" applyAlignment="1">
      <alignment horizontal="center" vertical="center" wrapText="1"/>
    </xf>
    <xf numFmtId="4" fontId="5" fillId="0" borderId="2" xfId="0" applyNumberFormat="1" applyFont="1" applyBorder="1" applyAlignment="1">
      <alignment vertical="center" wrapText="1"/>
    </xf>
    <xf numFmtId="4" fontId="5" fillId="2" borderId="2" xfId="0" applyNumberFormat="1" applyFont="1" applyFill="1" applyBorder="1" applyAlignment="1">
      <alignment vertical="center" wrapText="1"/>
    </xf>
    <xf numFmtId="0" fontId="29" fillId="2" borderId="2" xfId="0" applyFont="1" applyFill="1" applyBorder="1" applyAlignment="1">
      <alignment horizontal="center" vertical="center" wrapText="1"/>
    </xf>
    <xf numFmtId="0" fontId="29" fillId="2" borderId="2" xfId="0" quotePrefix="1" applyFont="1" applyFill="1" applyBorder="1" applyAlignment="1">
      <alignment horizontal="center" vertical="center" wrapText="1"/>
    </xf>
    <xf numFmtId="4" fontId="29" fillId="2" borderId="2" xfId="0" applyNumberFormat="1" applyFont="1" applyFill="1" applyBorder="1" applyAlignment="1">
      <alignment horizontal="center" vertical="center" wrapText="1"/>
    </xf>
    <xf numFmtId="4" fontId="29" fillId="2" borderId="2" xfId="0" quotePrefix="1" applyNumberFormat="1" applyFont="1" applyFill="1" applyBorder="1" applyAlignment="1">
      <alignment vertical="center" wrapText="1"/>
    </xf>
    <xf numFmtId="2" fontId="12" fillId="0" borderId="2" xfId="0" applyNumberFormat="1" applyFont="1" applyBorder="1" applyAlignment="1">
      <alignment vertical="center"/>
    </xf>
    <xf numFmtId="49" fontId="4" fillId="4" borderId="2" xfId="0" applyNumberFormat="1" applyFont="1" applyFill="1" applyBorder="1" applyAlignment="1">
      <alignment horizontal="center" vertical="center" wrapText="1"/>
    </xf>
    <xf numFmtId="49" fontId="4" fillId="4" borderId="2" xfId="0" applyNumberFormat="1" applyFont="1" applyFill="1" applyBorder="1" applyAlignment="1">
      <alignment horizontal="left" vertical="center" wrapText="1"/>
    </xf>
    <xf numFmtId="4" fontId="4" fillId="5" borderId="2" xfId="0" applyNumberFormat="1" applyFont="1" applyFill="1" applyBorder="1" applyAlignment="1">
      <alignment vertical="center" wrapText="1"/>
    </xf>
    <xf numFmtId="4" fontId="32" fillId="0" borderId="2" xfId="0" applyNumberFormat="1" applyFont="1" applyBorder="1" applyAlignment="1">
      <alignment horizontal="right" vertical="center"/>
    </xf>
    <xf numFmtId="0" fontId="14" fillId="0" borderId="7" xfId="0" applyFont="1" applyBorder="1" applyAlignment="1">
      <alignment horizontal="left" vertical="center" wrapText="1"/>
    </xf>
    <xf numFmtId="49" fontId="14" fillId="0" borderId="2" xfId="0" applyNumberFormat="1" applyFont="1" applyBorder="1" applyAlignment="1">
      <alignment horizontal="center" vertical="center"/>
    </xf>
    <xf numFmtId="0" fontId="12" fillId="0" borderId="2" xfId="0" applyFont="1" applyBorder="1" applyAlignment="1">
      <alignment horizontal="center" vertical="center"/>
    </xf>
    <xf numFmtId="0" fontId="14" fillId="0" borderId="6" xfId="0" applyFont="1" applyBorder="1" applyAlignment="1">
      <alignment horizontal="center" vertical="center"/>
    </xf>
    <xf numFmtId="0" fontId="14" fillId="0" borderId="7" xfId="0" applyFont="1" applyBorder="1" applyAlignment="1">
      <alignment horizontal="left" vertical="center" wrapText="1"/>
    </xf>
    <xf numFmtId="0" fontId="12" fillId="0" borderId="2" xfId="0" applyFont="1" applyBorder="1" applyAlignment="1">
      <alignment horizontal="center" vertical="center"/>
    </xf>
    <xf numFmtId="0" fontId="14" fillId="0" borderId="6" xfId="0" applyFont="1" applyBorder="1" applyAlignment="1">
      <alignment horizontal="center" vertical="center"/>
    </xf>
    <xf numFmtId="0" fontId="14" fillId="0" borderId="7" xfId="0" applyFont="1" applyBorder="1" applyAlignment="1">
      <alignment horizontal="left" vertical="center" wrapText="1"/>
    </xf>
    <xf numFmtId="0" fontId="14" fillId="0" borderId="2" xfId="0" applyFont="1" applyBorder="1" applyAlignment="1">
      <alignment horizontal="left" vertical="center" wrapText="1"/>
    </xf>
    <xf numFmtId="4" fontId="14" fillId="0" borderId="2" xfId="0" applyNumberFormat="1" applyFont="1" applyBorder="1" applyAlignment="1">
      <alignment horizontal="right" vertical="center"/>
    </xf>
    <xf numFmtId="0" fontId="3" fillId="0" borderId="2" xfId="0" applyFont="1" applyBorder="1" applyAlignment="1">
      <alignment horizontal="center" vertical="center" wrapText="1"/>
    </xf>
    <xf numFmtId="0" fontId="3" fillId="2" borderId="2" xfId="0" applyFont="1" applyFill="1" applyBorder="1" applyAlignment="1">
      <alignment horizontal="center" vertical="center" wrapText="1"/>
    </xf>
    <xf numFmtId="0" fontId="4" fillId="0" borderId="2" xfId="0" applyFont="1" applyBorder="1" applyAlignment="1">
      <alignment vertical="center"/>
    </xf>
    <xf numFmtId="0" fontId="4" fillId="0" borderId="2" xfId="0" applyFont="1" applyBorder="1" applyAlignment="1">
      <alignment vertical="center" wrapText="1"/>
    </xf>
    <xf numFmtId="4" fontId="4" fillId="2" borderId="2" xfId="0" applyNumberFormat="1" applyFont="1" applyFill="1" applyBorder="1" applyAlignment="1">
      <alignment vertical="center"/>
    </xf>
    <xf numFmtId="4" fontId="4" fillId="0" borderId="2" xfId="0" applyNumberFormat="1" applyFont="1" applyBorder="1" applyAlignment="1">
      <alignment vertical="center"/>
    </xf>
    <xf numFmtId="0" fontId="3" fillId="0" borderId="2" xfId="0" applyFont="1" applyBorder="1" applyAlignment="1">
      <alignment vertical="center"/>
    </xf>
    <xf numFmtId="0" fontId="3" fillId="0" borderId="2" xfId="0" applyFont="1" applyBorder="1" applyAlignment="1">
      <alignment vertical="center" wrapText="1"/>
    </xf>
    <xf numFmtId="4" fontId="3" fillId="2" borderId="2" xfId="0" applyNumberFormat="1" applyFont="1" applyFill="1" applyBorder="1" applyAlignment="1">
      <alignment vertical="center"/>
    </xf>
    <xf numFmtId="4" fontId="3" fillId="0" borderId="2" xfId="0" applyNumberFormat="1" applyFont="1" applyBorder="1" applyAlignment="1">
      <alignment vertical="center"/>
    </xf>
    <xf numFmtId="0" fontId="30" fillId="0" borderId="0" xfId="0" applyFont="1"/>
    <xf numFmtId="0" fontId="0" fillId="0" borderId="2" xfId="0" applyBorder="1"/>
    <xf numFmtId="0" fontId="5" fillId="0" borderId="2" xfId="0" applyFont="1" applyBorder="1" applyAlignment="1">
      <alignment horizontal="center" vertical="center" wrapText="1"/>
    </xf>
    <xf numFmtId="0" fontId="5" fillId="2" borderId="2" xfId="0" applyFont="1" applyFill="1" applyBorder="1" applyAlignment="1">
      <alignment horizontal="center" vertical="center" wrapText="1"/>
    </xf>
    <xf numFmtId="49" fontId="20" fillId="0" borderId="0" xfId="0" applyNumberFormat="1" applyFont="1" applyAlignment="1">
      <alignment vertical="center"/>
    </xf>
    <xf numFmtId="0" fontId="33" fillId="0" borderId="0" xfId="9" applyFont="1" applyAlignment="1">
      <alignment horizontal="center" vertical="center" wrapText="1"/>
    </xf>
    <xf numFmtId="49" fontId="33" fillId="0" borderId="0" xfId="9" applyNumberFormat="1" applyFont="1" applyAlignment="1">
      <alignment horizontal="center" vertical="center" wrapText="1"/>
    </xf>
    <xf numFmtId="0" fontId="34" fillId="0" borderId="0" xfId="9" applyFont="1" applyAlignment="1">
      <alignment horizontal="center" vertical="center" wrapText="1"/>
    </xf>
    <xf numFmtId="0" fontId="35" fillId="0" borderId="0" xfId="9" applyFont="1" applyAlignment="1">
      <alignment horizontal="center" vertical="center" wrapText="1"/>
    </xf>
    <xf numFmtId="0" fontId="36" fillId="0" borderId="0" xfId="9" applyFont="1" applyAlignment="1">
      <alignment horizontal="center" vertical="center" wrapText="1"/>
    </xf>
    <xf numFmtId="4" fontId="36" fillId="0" borderId="0" xfId="9" applyNumberFormat="1" applyFont="1" applyAlignment="1">
      <alignment horizontal="right" vertical="center" wrapText="1"/>
    </xf>
    <xf numFmtId="0" fontId="21" fillId="0" borderId="1" xfId="2" applyFont="1" applyBorder="1" applyAlignment="1">
      <alignment vertical="top"/>
    </xf>
    <xf numFmtId="4" fontId="33" fillId="0" borderId="0" xfId="9" applyNumberFormat="1" applyFont="1" applyAlignment="1">
      <alignment horizontal="right" vertical="center" wrapText="1"/>
    </xf>
    <xf numFmtId="4" fontId="33" fillId="0" borderId="2" xfId="9" applyNumberFormat="1" applyFont="1" applyBorder="1" applyAlignment="1">
      <alignment horizontal="center" vertical="center" textRotation="90" wrapText="1"/>
    </xf>
    <xf numFmtId="49" fontId="33" fillId="0" borderId="2" xfId="9" applyNumberFormat="1" applyFont="1" applyBorder="1" applyAlignment="1">
      <alignment horizontal="center" vertical="center"/>
    </xf>
    <xf numFmtId="0" fontId="34" fillId="0" borderId="2" xfId="9" applyFont="1" applyBorder="1" applyAlignment="1">
      <alignment horizontal="center" vertical="center" wrapText="1"/>
    </xf>
    <xf numFmtId="0" fontId="33" fillId="0" borderId="2" xfId="9" applyFont="1" applyBorder="1" applyAlignment="1">
      <alignment horizontal="center" vertical="center" wrapText="1"/>
    </xf>
    <xf numFmtId="49" fontId="33" fillId="0" borderId="2" xfId="9" applyNumberFormat="1" applyFont="1" applyBorder="1" applyAlignment="1">
      <alignment horizontal="center" vertical="center" wrapText="1"/>
    </xf>
    <xf numFmtId="0" fontId="36" fillId="0" borderId="2" xfId="10" applyFont="1" applyBorder="1" applyAlignment="1">
      <alignment horizontal="center" vertical="center"/>
    </xf>
    <xf numFmtId="0" fontId="35" fillId="0" borderId="2" xfId="10" applyFont="1" applyBorder="1" applyAlignment="1">
      <alignment horizontal="center" vertical="center" wrapText="1"/>
    </xf>
    <xf numFmtId="0" fontId="36" fillId="0" borderId="2" xfId="10" applyFont="1" applyBorder="1" applyAlignment="1">
      <alignment horizontal="center" vertical="center" wrapText="1"/>
    </xf>
    <xf numFmtId="4" fontId="36" fillId="0" borderId="2" xfId="10" applyNumberFormat="1" applyFont="1" applyBorder="1" applyAlignment="1">
      <alignment horizontal="center" vertical="center"/>
    </xf>
    <xf numFmtId="4" fontId="36" fillId="0" borderId="2" xfId="10" applyNumberFormat="1" applyFont="1" applyBorder="1" applyAlignment="1">
      <alignment horizontal="right" vertical="center"/>
    </xf>
    <xf numFmtId="0" fontId="33" fillId="0" borderId="2" xfId="10" applyFont="1" applyBorder="1" applyAlignment="1">
      <alignment horizontal="center" vertical="center"/>
    </xf>
    <xf numFmtId="0" fontId="34" fillId="0" borderId="2" xfId="10" applyFont="1" applyBorder="1" applyAlignment="1">
      <alignment horizontal="center" vertical="center" wrapText="1"/>
    </xf>
    <xf numFmtId="0" fontId="33" fillId="0" borderId="2" xfId="10" applyFont="1" applyBorder="1" applyAlignment="1">
      <alignment horizontal="center" vertical="center" wrapText="1"/>
    </xf>
    <xf numFmtId="4" fontId="33" fillId="0" borderId="2" xfId="10" applyNumberFormat="1" applyFont="1" applyBorder="1" applyAlignment="1">
      <alignment horizontal="right" vertical="center"/>
    </xf>
    <xf numFmtId="0" fontId="34" fillId="0" borderId="2" xfId="9" applyFont="1" applyBorder="1" applyAlignment="1">
      <alignment horizontal="left" vertical="center" wrapText="1"/>
    </xf>
    <xf numFmtId="2" fontId="33" fillId="0" borderId="2" xfId="9" applyNumberFormat="1" applyFont="1" applyBorder="1" applyAlignment="1">
      <alignment horizontal="center" vertical="center" wrapText="1"/>
    </xf>
    <xf numFmtId="0" fontId="37" fillId="0" borderId="2" xfId="0" applyFont="1" applyBorder="1" applyAlignment="1">
      <alignment vertical="center"/>
    </xf>
    <xf numFmtId="0" fontId="37" fillId="0" borderId="2" xfId="0" applyFont="1" applyBorder="1" applyAlignment="1">
      <alignment vertical="center" wrapText="1"/>
    </xf>
    <xf numFmtId="4" fontId="37" fillId="2" borderId="2" xfId="0" applyNumberFormat="1" applyFont="1" applyFill="1" applyBorder="1" applyAlignment="1">
      <alignment vertical="center"/>
    </xf>
    <xf numFmtId="4" fontId="37" fillId="0" borderId="2" xfId="0" applyNumberFormat="1" applyFont="1" applyBorder="1" applyAlignment="1">
      <alignment vertical="center"/>
    </xf>
    <xf numFmtId="0" fontId="5" fillId="0" borderId="2" xfId="0" applyFont="1" applyBorder="1" applyAlignment="1">
      <alignment vertical="center"/>
    </xf>
    <xf numFmtId="0" fontId="5" fillId="0" borderId="2" xfId="0" applyFont="1" applyBorder="1" applyAlignment="1">
      <alignment vertical="center" wrapText="1"/>
    </xf>
    <xf numFmtId="4" fontId="5" fillId="2" borderId="2" xfId="0" applyNumberFormat="1" applyFont="1" applyFill="1" applyBorder="1" applyAlignment="1">
      <alignment vertical="center"/>
    </xf>
    <xf numFmtId="4" fontId="5" fillId="0" borderId="2" xfId="0" applyNumberFormat="1" applyFont="1" applyBorder="1" applyAlignment="1">
      <alignment vertical="center"/>
    </xf>
    <xf numFmtId="49" fontId="3" fillId="4" borderId="2" xfId="0" applyNumberFormat="1" applyFont="1" applyFill="1" applyBorder="1" applyAlignment="1">
      <alignment horizontal="center" vertical="center" wrapText="1"/>
    </xf>
    <xf numFmtId="0" fontId="38" fillId="0" borderId="2" xfId="0" applyFont="1" applyBorder="1" applyAlignment="1">
      <alignment vertical="center" wrapText="1"/>
    </xf>
    <xf numFmtId="4" fontId="3" fillId="0" borderId="2" xfId="0" quotePrefix="1" applyNumberFormat="1" applyFont="1" applyBorder="1" applyAlignment="1">
      <alignment horizontal="center" vertical="center" wrapText="1"/>
    </xf>
    <xf numFmtId="4" fontId="3" fillId="0" borderId="2" xfId="0" quotePrefix="1" applyNumberFormat="1" applyFont="1" applyBorder="1" applyAlignment="1">
      <alignment vertical="center" wrapText="1"/>
    </xf>
    <xf numFmtId="0" fontId="14" fillId="0" borderId="2" xfId="0" applyFont="1" applyBorder="1" applyAlignment="1">
      <alignment vertical="top" wrapText="1"/>
    </xf>
    <xf numFmtId="4" fontId="14" fillId="0" borderId="5" xfId="0" applyNumberFormat="1" applyFont="1" applyBorder="1" applyAlignment="1">
      <alignment vertical="center" wrapText="1"/>
    </xf>
    <xf numFmtId="0" fontId="39" fillId="0" borderId="2" xfId="0" applyFont="1" applyBorder="1" applyAlignment="1">
      <alignment vertical="center" wrapText="1"/>
    </xf>
    <xf numFmtId="0" fontId="3" fillId="0" borderId="6" xfId="0" quotePrefix="1" applyFont="1" applyBorder="1" applyAlignment="1">
      <alignment horizontal="center" vertical="center" wrapText="1"/>
    </xf>
    <xf numFmtId="4" fontId="3" fillId="0" borderId="6" xfId="0" quotePrefix="1" applyNumberFormat="1" applyFont="1" applyBorder="1" applyAlignment="1">
      <alignment horizontal="center" vertical="center" wrapText="1"/>
    </xf>
    <xf numFmtId="0" fontId="37" fillId="0" borderId="0" xfId="0" applyFont="1"/>
    <xf numFmtId="49" fontId="14" fillId="0" borderId="2" xfId="0" applyNumberFormat="1" applyFont="1" applyBorder="1" applyAlignment="1">
      <alignment vertical="center"/>
    </xf>
    <xf numFmtId="0" fontId="5" fillId="0" borderId="0" xfId="0" applyFont="1" applyAlignment="1">
      <alignment horizontal="left" wrapText="1"/>
    </xf>
    <xf numFmtId="0" fontId="4" fillId="0" borderId="0" xfId="0" applyFont="1" applyAlignment="1">
      <alignment horizontal="center" wrapText="1"/>
    </xf>
    <xf numFmtId="0" fontId="3" fillId="0" borderId="6" xfId="0" applyFont="1" applyBorder="1" applyAlignment="1">
      <alignment horizontal="center" vertical="center" wrapText="1"/>
    </xf>
    <xf numFmtId="0" fontId="3" fillId="0" borderId="9" xfId="0" applyFont="1" applyBorder="1" applyAlignment="1">
      <alignment horizontal="center" vertical="center" wrapText="1"/>
    </xf>
    <xf numFmtId="0" fontId="3" fillId="0" borderId="7" xfId="0" applyFont="1" applyBorder="1" applyAlignment="1">
      <alignment horizontal="center" vertical="center" wrapText="1"/>
    </xf>
    <xf numFmtId="0" fontId="3" fillId="2" borderId="6"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0" borderId="3" xfId="0" applyFont="1" applyBorder="1" applyAlignment="1">
      <alignment horizontal="center" vertical="center" wrapText="1"/>
    </xf>
    <xf numFmtId="0" fontId="3" fillId="0" borderId="5" xfId="0" applyFont="1" applyBorder="1" applyAlignment="1">
      <alignment horizontal="center" vertical="center" wrapText="1"/>
    </xf>
    <xf numFmtId="0" fontId="3" fillId="0" borderId="0" xfId="0" applyFont="1" applyAlignment="1">
      <alignment horizontal="left" vertical="top" wrapText="1"/>
    </xf>
    <xf numFmtId="0" fontId="3" fillId="0" borderId="0" xfId="0" applyFont="1" applyAlignment="1">
      <alignment horizontal="left"/>
    </xf>
    <xf numFmtId="0" fontId="1" fillId="0" borderId="0" xfId="0" applyFont="1" applyAlignment="1">
      <alignment horizontal="center" wrapText="1"/>
    </xf>
    <xf numFmtId="0" fontId="0" fillId="0" borderId="0" xfId="0" applyAlignment="1">
      <alignment horizontal="center"/>
    </xf>
    <xf numFmtId="0" fontId="5" fillId="0" borderId="2" xfId="0" applyFont="1" applyBorder="1" applyAlignment="1">
      <alignment horizontal="center" vertical="center" wrapText="1"/>
    </xf>
    <xf numFmtId="0" fontId="4" fillId="4" borderId="0" xfId="0" applyFont="1" applyFill="1" applyAlignment="1">
      <alignment horizontal="center" wrapText="1"/>
    </xf>
    <xf numFmtId="0" fontId="3" fillId="4" borderId="0" xfId="0" applyFont="1" applyFill="1" applyAlignment="1">
      <alignment horizontal="center"/>
    </xf>
    <xf numFmtId="0" fontId="31" fillId="0" borderId="2" xfId="0" applyFont="1" applyBorder="1" applyAlignment="1">
      <alignment horizontal="center" vertical="center" wrapText="1"/>
    </xf>
    <xf numFmtId="0" fontId="5" fillId="2" borderId="2" xfId="0" applyFont="1" applyFill="1" applyBorder="1" applyAlignment="1">
      <alignment horizontal="center" vertical="center" wrapText="1"/>
    </xf>
    <xf numFmtId="49" fontId="4" fillId="4" borderId="3" xfId="0" applyNumberFormat="1" applyFont="1" applyFill="1" applyBorder="1" applyAlignment="1">
      <alignment horizontal="left" vertical="center" wrapText="1"/>
    </xf>
    <xf numFmtId="49" fontId="4" fillId="4" borderId="4" xfId="0" applyNumberFormat="1" applyFont="1" applyFill="1" applyBorder="1" applyAlignment="1">
      <alignment horizontal="left" vertical="center" wrapText="1"/>
    </xf>
    <xf numFmtId="49" fontId="4" fillId="4" borderId="5" xfId="0" applyNumberFormat="1" applyFont="1" applyFill="1" applyBorder="1" applyAlignment="1">
      <alignment horizontal="left" vertical="center" wrapText="1"/>
    </xf>
    <xf numFmtId="0" fontId="12" fillId="0" borderId="3" xfId="0" applyFont="1" applyBorder="1" applyAlignment="1">
      <alignment horizontal="left" vertical="center" wrapText="1"/>
    </xf>
    <xf numFmtId="0" fontId="12" fillId="0" borderId="4" xfId="0" applyFont="1" applyBorder="1" applyAlignment="1">
      <alignment horizontal="left" vertical="center" wrapText="1"/>
    </xf>
    <xf numFmtId="0" fontId="0" fillId="0" borderId="2" xfId="0" applyBorder="1" applyAlignment="1">
      <alignment horizontal="center" vertical="center" wrapText="1"/>
    </xf>
    <xf numFmtId="0" fontId="0" fillId="2" borderId="2" xfId="0" applyFill="1" applyBorder="1" applyAlignment="1">
      <alignment horizontal="center" vertical="center" wrapText="1"/>
    </xf>
    <xf numFmtId="0" fontId="3" fillId="0" borderId="3" xfId="0" quotePrefix="1" applyFont="1" applyBorder="1" applyAlignment="1">
      <alignment horizontal="left" vertical="center" wrapText="1"/>
    </xf>
    <xf numFmtId="0" fontId="3" fillId="0" borderId="4" xfId="0" quotePrefix="1" applyFont="1" applyBorder="1" applyAlignment="1">
      <alignment horizontal="left" vertical="center" wrapText="1"/>
    </xf>
    <xf numFmtId="0" fontId="3" fillId="0" borderId="5" xfId="0" quotePrefix="1" applyFont="1" applyBorder="1" applyAlignment="1">
      <alignment horizontal="left" vertical="center" wrapText="1"/>
    </xf>
    <xf numFmtId="49" fontId="18" fillId="0" borderId="3" xfId="0" quotePrefix="1" applyNumberFormat="1" applyFont="1" applyBorder="1" applyAlignment="1">
      <alignment horizontal="left" vertical="center" wrapText="1"/>
    </xf>
    <xf numFmtId="49" fontId="3" fillId="0" borderId="4" xfId="0" quotePrefix="1" applyNumberFormat="1" applyFont="1" applyBorder="1" applyAlignment="1">
      <alignment horizontal="left" vertical="center" wrapText="1"/>
    </xf>
    <xf numFmtId="49" fontId="3" fillId="0" borderId="5" xfId="0" quotePrefix="1" applyNumberFormat="1" applyFont="1" applyBorder="1" applyAlignment="1">
      <alignment horizontal="left" vertical="center" wrapText="1"/>
    </xf>
    <xf numFmtId="0" fontId="11" fillId="0" borderId="0" xfId="1" applyFont="1" applyAlignment="1">
      <alignment horizontal="center" vertical="center" wrapText="1"/>
    </xf>
    <xf numFmtId="0" fontId="1" fillId="0" borderId="0" xfId="0" applyFont="1" applyAlignment="1">
      <alignment horizontal="center"/>
    </xf>
    <xf numFmtId="0" fontId="2" fillId="0" borderId="2" xfId="0" applyFont="1" applyBorder="1" applyAlignment="1">
      <alignment horizontal="center" vertical="center" wrapText="1"/>
    </xf>
    <xf numFmtId="0" fontId="12" fillId="0" borderId="5" xfId="0" applyFont="1" applyBorder="1" applyAlignment="1">
      <alignment horizontal="left" vertical="center" wrapText="1"/>
    </xf>
    <xf numFmtId="0" fontId="14" fillId="0" borderId="3" xfId="0" applyFont="1" applyBorder="1" applyAlignment="1">
      <alignment horizontal="left" vertical="center"/>
    </xf>
    <xf numFmtId="0" fontId="14" fillId="0" borderId="5" xfId="0" applyFont="1" applyBorder="1" applyAlignment="1">
      <alignment horizontal="left" vertical="center"/>
    </xf>
    <xf numFmtId="0" fontId="14" fillId="0" borderId="0" xfId="0" applyFont="1" applyAlignment="1">
      <alignment horizontal="center"/>
    </xf>
    <xf numFmtId="0" fontId="12" fillId="0" borderId="3" xfId="0" applyFont="1" applyBorder="1" applyAlignment="1">
      <alignment horizontal="center" vertical="center"/>
    </xf>
    <xf numFmtId="0" fontId="0" fillId="0" borderId="5" xfId="0" applyBorder="1"/>
    <xf numFmtId="0" fontId="14" fillId="0" borderId="3" xfId="0" applyFont="1" applyBorder="1" applyAlignment="1">
      <alignment horizontal="center"/>
    </xf>
    <xf numFmtId="0" fontId="12" fillId="0" borderId="2" xfId="0" applyFont="1" applyBorder="1" applyAlignment="1">
      <alignment horizontal="center" vertical="center"/>
    </xf>
    <xf numFmtId="0" fontId="14" fillId="0" borderId="3" xfId="0" applyFont="1" applyBorder="1" applyAlignment="1">
      <alignment horizontal="center" vertical="center" wrapText="1"/>
    </xf>
    <xf numFmtId="0" fontId="14" fillId="0" borderId="5" xfId="0" applyFont="1" applyBorder="1" applyAlignment="1">
      <alignment horizontal="center" vertical="center" wrapText="1"/>
    </xf>
    <xf numFmtId="0" fontId="19" fillId="0" borderId="0" xfId="0" applyFont="1" applyAlignment="1">
      <alignment horizontal="center"/>
    </xf>
    <xf numFmtId="49" fontId="20" fillId="0" borderId="0" xfId="0" applyNumberFormat="1" applyFont="1" applyAlignment="1">
      <alignment horizontal="left" vertical="center"/>
    </xf>
    <xf numFmtId="0" fontId="14" fillId="0" borderId="2" xfId="0" applyFont="1" applyBorder="1" applyAlignment="1">
      <alignment horizontal="center" vertical="center" wrapText="1"/>
    </xf>
    <xf numFmtId="0" fontId="14" fillId="0" borderId="3" xfId="0" applyFont="1" applyBorder="1" applyAlignment="1">
      <alignment horizontal="left" vertical="center" wrapText="1"/>
    </xf>
    <xf numFmtId="0" fontId="14" fillId="0" borderId="5" xfId="0" applyFont="1" applyBorder="1" applyAlignment="1">
      <alignment horizontal="left" vertical="center" wrapText="1"/>
    </xf>
    <xf numFmtId="0" fontId="12" fillId="0" borderId="3" xfId="0" applyFont="1" applyBorder="1" applyAlignment="1">
      <alignment horizontal="center"/>
    </xf>
    <xf numFmtId="0" fontId="12" fillId="0" borderId="4" xfId="0" applyFont="1" applyBorder="1" applyAlignment="1">
      <alignment horizontal="center"/>
    </xf>
    <xf numFmtId="0" fontId="12" fillId="0" borderId="3" xfId="0" applyFont="1" applyBorder="1" applyAlignment="1">
      <alignment horizontal="left" vertical="center"/>
    </xf>
    <xf numFmtId="0" fontId="12" fillId="0" borderId="5" xfId="0" applyFont="1" applyBorder="1" applyAlignment="1">
      <alignment horizontal="left" vertical="center"/>
    </xf>
    <xf numFmtId="0" fontId="19" fillId="0" borderId="8" xfId="0" applyFont="1" applyBorder="1" applyAlignment="1">
      <alignment horizontal="center"/>
    </xf>
    <xf numFmtId="0" fontId="12" fillId="0" borderId="4" xfId="0" applyFont="1" applyBorder="1" applyAlignment="1">
      <alignment horizontal="left" vertical="center"/>
    </xf>
    <xf numFmtId="4" fontId="33" fillId="0" borderId="2" xfId="9" applyNumberFormat="1" applyFont="1" applyBorder="1" applyAlignment="1">
      <alignment horizontal="center" vertical="center" textRotation="90" wrapText="1"/>
    </xf>
    <xf numFmtId="4" fontId="33" fillId="0" borderId="2" xfId="9" applyNumberFormat="1" applyFont="1" applyBorder="1" applyAlignment="1">
      <alignment horizontal="center" vertical="center" wrapText="1"/>
    </xf>
    <xf numFmtId="0" fontId="19" fillId="0" borderId="0" xfId="2" applyFont="1" applyAlignment="1">
      <alignment horizontal="center"/>
    </xf>
    <xf numFmtId="0" fontId="33" fillId="0" borderId="0" xfId="2" applyFont="1" applyAlignment="1">
      <alignment horizontal="left" vertical="center" wrapText="1"/>
    </xf>
    <xf numFmtId="0" fontId="23" fillId="0" borderId="0" xfId="9" applyFont="1" applyAlignment="1">
      <alignment horizontal="center" vertical="center" wrapText="1"/>
    </xf>
    <xf numFmtId="0" fontId="33" fillId="0" borderId="2" xfId="9" applyFont="1" applyBorder="1" applyAlignment="1">
      <alignment horizontal="center" vertical="center" wrapText="1"/>
    </xf>
    <xf numFmtId="0" fontId="33" fillId="0" borderId="2" xfId="9" applyFont="1" applyBorder="1" applyAlignment="1">
      <alignment horizontal="center" vertical="center" textRotation="90" wrapText="1"/>
    </xf>
    <xf numFmtId="49" fontId="33" fillId="0" borderId="2" xfId="9" applyNumberFormat="1" applyFont="1" applyBorder="1" applyAlignment="1">
      <alignment horizontal="center" vertical="center" textRotation="90" wrapText="1"/>
    </xf>
    <xf numFmtId="49" fontId="14" fillId="0" borderId="6" xfId="0" applyNumberFormat="1" applyFont="1" applyBorder="1" applyAlignment="1">
      <alignment horizontal="center" vertical="center" wrapText="1"/>
    </xf>
    <xf numFmtId="49" fontId="14" fillId="0" borderId="9" xfId="0" applyNumberFormat="1" applyFont="1" applyBorder="1" applyAlignment="1">
      <alignment horizontal="center" vertical="center" wrapText="1"/>
    </xf>
    <xf numFmtId="49" fontId="14" fillId="0" borderId="7" xfId="0" applyNumberFormat="1" applyFont="1" applyBorder="1" applyAlignment="1">
      <alignment horizontal="center" vertical="center" wrapText="1"/>
    </xf>
    <xf numFmtId="49" fontId="14" fillId="0" borderId="6" xfId="0" applyNumberFormat="1" applyFont="1" applyBorder="1" applyAlignment="1">
      <alignment horizontal="center" vertical="center"/>
    </xf>
    <xf numFmtId="49" fontId="14" fillId="0" borderId="9" xfId="0" applyNumberFormat="1" applyFont="1" applyBorder="1" applyAlignment="1">
      <alignment horizontal="center" vertical="center"/>
    </xf>
    <xf numFmtId="49" fontId="14" fillId="0" borderId="7" xfId="0" applyNumberFormat="1" applyFont="1" applyBorder="1" applyAlignment="1">
      <alignment horizontal="center" vertical="center"/>
    </xf>
    <xf numFmtId="0" fontId="14" fillId="0" borderId="6" xfId="0" applyFont="1" applyBorder="1" applyAlignment="1">
      <alignment horizontal="center" vertical="center" wrapText="1"/>
    </xf>
    <xf numFmtId="0" fontId="14" fillId="0" borderId="9" xfId="0" applyFont="1" applyBorder="1" applyAlignment="1">
      <alignment horizontal="center" vertical="center" wrapText="1"/>
    </xf>
    <xf numFmtId="0" fontId="14" fillId="0" borderId="7" xfId="0" applyFont="1" applyBorder="1" applyAlignment="1">
      <alignment horizontal="center" vertical="center" wrapText="1"/>
    </xf>
    <xf numFmtId="0" fontId="22" fillId="0" borderId="0" xfId="2" applyFont="1" applyAlignment="1">
      <alignment horizontal="left" vertical="center" wrapText="1"/>
    </xf>
    <xf numFmtId="0" fontId="19" fillId="0" borderId="0" xfId="2" applyFont="1" applyAlignment="1">
      <alignment horizontal="center" vertical="center" wrapText="1"/>
    </xf>
    <xf numFmtId="49" fontId="20" fillId="0" borderId="0" xfId="0" applyNumberFormat="1" applyFont="1" applyAlignment="1">
      <alignment horizontal="center" vertical="center"/>
    </xf>
    <xf numFmtId="0" fontId="23" fillId="0" borderId="1" xfId="2" applyFont="1" applyBorder="1" applyAlignment="1">
      <alignment horizontal="center" vertical="top"/>
    </xf>
    <xf numFmtId="0" fontId="23" fillId="0" borderId="6" xfId="2" applyFont="1" applyBorder="1" applyAlignment="1">
      <alignment horizontal="center" vertical="center" wrapText="1"/>
    </xf>
    <xf numFmtId="0" fontId="23" fillId="0" borderId="7" xfId="2" applyFont="1" applyBorder="1" applyAlignment="1">
      <alignment horizontal="center" vertical="center" wrapText="1"/>
    </xf>
    <xf numFmtId="0" fontId="23" fillId="0" borderId="3" xfId="2" applyFont="1" applyBorder="1" applyAlignment="1">
      <alignment horizontal="center" vertical="center" wrapText="1"/>
    </xf>
    <xf numFmtId="0" fontId="23" fillId="0" borderId="5" xfId="2" applyFont="1" applyBorder="1" applyAlignment="1">
      <alignment horizontal="center" vertical="center" wrapText="1"/>
    </xf>
  </cellXfs>
  <cellStyles count="11">
    <cellStyle name="Звичайний 2 2" xfId="3"/>
    <cellStyle name="Звичайний 23 2" xfId="7"/>
    <cellStyle name="Звичайний 3" xfId="4"/>
    <cellStyle name="Звичайний 31" xfId="5"/>
    <cellStyle name="Звичайний 56" xfId="8"/>
    <cellStyle name="Звичайний 62" xfId="6"/>
    <cellStyle name="Обычный" xfId="0" builtinId="0"/>
    <cellStyle name="Обычный_shabl_dod_1" xfId="10"/>
    <cellStyle name="Обычный_дод.3 до рішення" xfId="1"/>
    <cellStyle name="Обычный_Додатки 3,5,6 на 2021 рік для ОТГ" xfId="2"/>
    <cellStyle name="Обычный_додаток 6 2026" xfId="9"/>
  </cellStyles>
  <dxfs count="24">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s>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30"/>
  <sheetViews>
    <sheetView view="pageBreakPreview" topLeftCell="A13" zoomScale="60" zoomScaleNormal="100" workbookViewId="0">
      <selection activeCell="L20" sqref="L20"/>
    </sheetView>
  </sheetViews>
  <sheetFormatPr defaultRowHeight="15" x14ac:dyDescent="0.25"/>
  <cols>
    <col min="1" max="1" width="11.28515625" customWidth="1"/>
    <col min="2" max="2" width="41" customWidth="1"/>
    <col min="3" max="3" width="14.140625" customWidth="1"/>
    <col min="4" max="4" width="14" customWidth="1"/>
    <col min="5" max="5" width="14.140625" customWidth="1"/>
    <col min="6" max="6" width="13.28515625" customWidth="1"/>
  </cols>
  <sheetData>
    <row r="3" spans="1:6" ht="15" customHeight="1" x14ac:dyDescent="0.25">
      <c r="D3" s="205" t="s">
        <v>310</v>
      </c>
      <c r="E3" s="205"/>
      <c r="F3" s="205"/>
    </row>
    <row r="4" spans="1:6" x14ac:dyDescent="0.25">
      <c r="D4" s="205"/>
      <c r="E4" s="205"/>
      <c r="F4" s="205"/>
    </row>
    <row r="5" spans="1:6" ht="30.75" customHeight="1" x14ac:dyDescent="0.25">
      <c r="D5" s="205"/>
      <c r="E5" s="205"/>
      <c r="F5" s="205"/>
    </row>
    <row r="7" spans="1:6" ht="36.75" customHeight="1" x14ac:dyDescent="0.25">
      <c r="A7" s="206" t="s">
        <v>267</v>
      </c>
      <c r="B7" s="206"/>
      <c r="C7" s="206"/>
      <c r="D7" s="206"/>
      <c r="E7" s="206"/>
      <c r="F7" s="206"/>
    </row>
    <row r="8" spans="1:6" x14ac:dyDescent="0.25">
      <c r="A8" s="111" t="s">
        <v>0</v>
      </c>
      <c r="B8" s="72"/>
      <c r="C8" s="72"/>
      <c r="D8" s="72"/>
      <c r="E8" s="72"/>
      <c r="F8" s="72"/>
    </row>
    <row r="9" spans="1:6" ht="11.25" customHeight="1" x14ac:dyDescent="0.25">
      <c r="A9" s="112" t="s">
        <v>1</v>
      </c>
      <c r="F9" s="3" t="s">
        <v>2</v>
      </c>
    </row>
    <row r="10" spans="1:6" ht="15" customHeight="1" x14ac:dyDescent="0.25">
      <c r="A10" s="207" t="s">
        <v>3</v>
      </c>
      <c r="B10" s="207" t="s">
        <v>4</v>
      </c>
      <c r="C10" s="210" t="s">
        <v>5</v>
      </c>
      <c r="D10" s="207" t="s">
        <v>6</v>
      </c>
      <c r="E10" s="213" t="s">
        <v>7</v>
      </c>
      <c r="F10" s="214"/>
    </row>
    <row r="11" spans="1:6" ht="11.25" customHeight="1" x14ac:dyDescent="0.25">
      <c r="A11" s="208"/>
      <c r="B11" s="208"/>
      <c r="C11" s="211"/>
      <c r="D11" s="208"/>
      <c r="E11" s="207" t="s">
        <v>8</v>
      </c>
      <c r="F11" s="207" t="s">
        <v>9</v>
      </c>
    </row>
    <row r="12" spans="1:6" x14ac:dyDescent="0.25">
      <c r="A12" s="209"/>
      <c r="B12" s="209"/>
      <c r="C12" s="212"/>
      <c r="D12" s="209"/>
      <c r="E12" s="209"/>
      <c r="F12" s="209"/>
    </row>
    <row r="13" spans="1:6" ht="15" customHeight="1" x14ac:dyDescent="0.25">
      <c r="A13" s="147">
        <v>1</v>
      </c>
      <c r="B13" s="147">
        <v>2</v>
      </c>
      <c r="C13" s="148">
        <v>3</v>
      </c>
      <c r="D13" s="147">
        <v>4</v>
      </c>
      <c r="E13" s="147">
        <v>5</v>
      </c>
      <c r="F13" s="147">
        <v>6</v>
      </c>
    </row>
    <row r="14" spans="1:6" ht="15" customHeight="1" x14ac:dyDescent="0.25">
      <c r="A14" s="149">
        <v>10000000</v>
      </c>
      <c r="B14" s="150" t="s">
        <v>268</v>
      </c>
      <c r="C14" s="151">
        <f t="shared" ref="C14:C26" si="0">D14+E14</f>
        <v>2577859</v>
      </c>
      <c r="D14" s="152">
        <v>2577859</v>
      </c>
      <c r="E14" s="152">
        <v>0</v>
      </c>
      <c r="F14" s="152">
        <v>0</v>
      </c>
    </row>
    <row r="15" spans="1:6" ht="47.25" x14ac:dyDescent="0.25">
      <c r="A15" s="149">
        <v>11000000</v>
      </c>
      <c r="B15" s="150" t="s">
        <v>269</v>
      </c>
      <c r="C15" s="151">
        <f t="shared" si="0"/>
        <v>1503000</v>
      </c>
      <c r="D15" s="152">
        <v>1503000</v>
      </c>
      <c r="E15" s="152">
        <v>0</v>
      </c>
      <c r="F15" s="152">
        <v>0</v>
      </c>
    </row>
    <row r="16" spans="1:6" ht="31.5" x14ac:dyDescent="0.25">
      <c r="A16" s="149">
        <v>11010000</v>
      </c>
      <c r="B16" s="150" t="s">
        <v>270</v>
      </c>
      <c r="C16" s="151">
        <f t="shared" si="0"/>
        <v>1503000</v>
      </c>
      <c r="D16" s="152">
        <v>1503000</v>
      </c>
      <c r="E16" s="152">
        <v>0</v>
      </c>
      <c r="F16" s="152">
        <v>0</v>
      </c>
    </row>
    <row r="17" spans="1:6" ht="71.25" customHeight="1" x14ac:dyDescent="0.25">
      <c r="A17" s="153">
        <v>11010100</v>
      </c>
      <c r="B17" s="154" t="s">
        <v>271</v>
      </c>
      <c r="C17" s="155">
        <f t="shared" si="0"/>
        <v>1244900</v>
      </c>
      <c r="D17" s="156">
        <v>1244900</v>
      </c>
      <c r="E17" s="156">
        <v>0</v>
      </c>
      <c r="F17" s="156">
        <v>0</v>
      </c>
    </row>
    <row r="18" spans="1:6" ht="63.75" customHeight="1" x14ac:dyDescent="0.25">
      <c r="A18" s="153">
        <v>11010400</v>
      </c>
      <c r="B18" s="154" t="s">
        <v>272</v>
      </c>
      <c r="C18" s="155">
        <f t="shared" si="0"/>
        <v>191470</v>
      </c>
      <c r="D18" s="156">
        <v>191470</v>
      </c>
      <c r="E18" s="156">
        <v>0</v>
      </c>
      <c r="F18" s="156">
        <v>0</v>
      </c>
    </row>
    <row r="19" spans="1:6" ht="47.25" x14ac:dyDescent="0.25">
      <c r="A19" s="149">
        <v>11010500</v>
      </c>
      <c r="B19" s="150" t="s">
        <v>297</v>
      </c>
      <c r="C19" s="151">
        <f t="shared" si="0"/>
        <v>66630</v>
      </c>
      <c r="D19" s="152">
        <v>66630</v>
      </c>
      <c r="E19" s="152">
        <v>0</v>
      </c>
      <c r="F19" s="152">
        <v>0</v>
      </c>
    </row>
    <row r="20" spans="1:6" ht="31.5" x14ac:dyDescent="0.25">
      <c r="A20" s="149">
        <v>14000000</v>
      </c>
      <c r="B20" s="150" t="s">
        <v>273</v>
      </c>
      <c r="C20" s="151">
        <f t="shared" si="0"/>
        <v>1074859</v>
      </c>
      <c r="D20" s="152">
        <v>1074859</v>
      </c>
      <c r="E20" s="152">
        <v>0</v>
      </c>
      <c r="F20" s="152">
        <v>0</v>
      </c>
    </row>
    <row r="21" spans="1:6" ht="43.5" customHeight="1" x14ac:dyDescent="0.25">
      <c r="A21" s="186">
        <v>14020000</v>
      </c>
      <c r="B21" s="187" t="s">
        <v>274</v>
      </c>
      <c r="C21" s="188">
        <f t="shared" si="0"/>
        <v>74859</v>
      </c>
      <c r="D21" s="189">
        <v>74859</v>
      </c>
      <c r="E21" s="189">
        <v>0</v>
      </c>
      <c r="F21" s="189">
        <v>0</v>
      </c>
    </row>
    <row r="22" spans="1:6" x14ac:dyDescent="0.25">
      <c r="A22" s="190">
        <v>14021900</v>
      </c>
      <c r="B22" s="191" t="s">
        <v>275</v>
      </c>
      <c r="C22" s="192">
        <f t="shared" si="0"/>
        <v>74859</v>
      </c>
      <c r="D22" s="193">
        <v>74859</v>
      </c>
      <c r="E22" s="193">
        <v>0</v>
      </c>
      <c r="F22" s="193">
        <v>0</v>
      </c>
    </row>
    <row r="23" spans="1:6" ht="51.75" customHeight="1" x14ac:dyDescent="0.25">
      <c r="A23" s="186">
        <v>14030000</v>
      </c>
      <c r="B23" s="187" t="s">
        <v>276</v>
      </c>
      <c r="C23" s="188">
        <f t="shared" si="0"/>
        <v>1000000</v>
      </c>
      <c r="D23" s="189">
        <v>1000000</v>
      </c>
      <c r="E23" s="189">
        <v>0</v>
      </c>
      <c r="F23" s="189">
        <v>0</v>
      </c>
    </row>
    <row r="24" spans="1:6" x14ac:dyDescent="0.25">
      <c r="A24" s="190">
        <v>14031900</v>
      </c>
      <c r="B24" s="191" t="s">
        <v>275</v>
      </c>
      <c r="C24" s="192">
        <f t="shared" si="0"/>
        <v>1000000</v>
      </c>
      <c r="D24" s="193">
        <v>1000000</v>
      </c>
      <c r="E24" s="193">
        <v>0</v>
      </c>
      <c r="F24" s="193">
        <v>0</v>
      </c>
    </row>
    <row r="25" spans="1:6" ht="43.5" customHeight="1" x14ac:dyDescent="0.25">
      <c r="A25" s="158"/>
      <c r="B25" s="154" t="s">
        <v>277</v>
      </c>
      <c r="C25" s="155">
        <f>D25+E25</f>
        <v>2577859</v>
      </c>
      <c r="D25" s="156">
        <v>2577859</v>
      </c>
      <c r="E25" s="156">
        <v>0</v>
      </c>
      <c r="F25" s="156">
        <v>0</v>
      </c>
    </row>
    <row r="26" spans="1:6" ht="15.75" x14ac:dyDescent="0.25">
      <c r="A26" s="149" t="s">
        <v>10</v>
      </c>
      <c r="B26" s="150" t="s">
        <v>11</v>
      </c>
      <c r="C26" s="151">
        <f t="shared" si="0"/>
        <v>2577859</v>
      </c>
      <c r="D26" s="152">
        <v>2577859</v>
      </c>
      <c r="E26" s="152">
        <f>F26</f>
        <v>0</v>
      </c>
      <c r="F26" s="152">
        <v>0</v>
      </c>
    </row>
    <row r="30" spans="1:6" ht="15.75" x14ac:dyDescent="0.25">
      <c r="B30" s="7" t="s">
        <v>12</v>
      </c>
      <c r="C30" s="7"/>
      <c r="D30" s="7" t="s">
        <v>13</v>
      </c>
      <c r="E30" s="7"/>
    </row>
  </sheetData>
  <mergeCells count="9">
    <mergeCell ref="D3:F5"/>
    <mergeCell ref="A7:F7"/>
    <mergeCell ref="A10:A12"/>
    <mergeCell ref="B10:B12"/>
    <mergeCell ref="C10:C12"/>
    <mergeCell ref="D10:D12"/>
    <mergeCell ref="E10:F10"/>
    <mergeCell ref="E11:E12"/>
    <mergeCell ref="F11:F12"/>
  </mergeCells>
  <pageMargins left="0.70866141732283472" right="0.70866141732283472" top="0.74803149606299213" bottom="0.74803149606299213" header="0.31496062992125984" footer="0.31496062992125984"/>
  <pageSetup paperSize="9" scale="80"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78"/>
  <sheetViews>
    <sheetView view="pageBreakPreview" topLeftCell="A64" zoomScale="60" zoomScaleNormal="85" workbookViewId="0">
      <selection activeCell="E73" sqref="E73"/>
    </sheetView>
  </sheetViews>
  <sheetFormatPr defaultRowHeight="15" x14ac:dyDescent="0.25"/>
  <cols>
    <col min="1" max="3" width="12" customWidth="1"/>
    <col min="4" max="4" width="40.7109375" customWidth="1"/>
    <col min="5" max="15" width="13.7109375" customWidth="1"/>
    <col min="16" max="16" width="17.140625" customWidth="1"/>
  </cols>
  <sheetData>
    <row r="1" spans="1:19" ht="15.75" x14ac:dyDescent="0.25">
      <c r="M1" s="4" t="s">
        <v>307</v>
      </c>
      <c r="O1" s="4"/>
      <c r="P1" s="4"/>
      <c r="Q1" s="4"/>
      <c r="R1" s="7"/>
    </row>
    <row r="2" spans="1:19" ht="15.75" customHeight="1" x14ac:dyDescent="0.25">
      <c r="M2" s="215" t="s">
        <v>288</v>
      </c>
      <c r="N2" s="215"/>
      <c r="O2" s="215"/>
      <c r="P2" s="215"/>
      <c r="Q2" s="215"/>
      <c r="R2" s="215"/>
      <c r="S2" s="215"/>
    </row>
    <row r="3" spans="1:19" ht="15.75" x14ac:dyDescent="0.25">
      <c r="M3" s="216" t="s">
        <v>311</v>
      </c>
      <c r="N3" s="216"/>
      <c r="O3" s="216"/>
      <c r="P3" s="216"/>
      <c r="Q3" s="216"/>
      <c r="R3" s="216"/>
    </row>
    <row r="5" spans="1:19" x14ac:dyDescent="0.25">
      <c r="A5" s="217"/>
      <c r="B5" s="218"/>
      <c r="C5" s="218"/>
      <c r="D5" s="218"/>
      <c r="E5" s="218"/>
      <c r="F5" s="218"/>
      <c r="G5" s="218"/>
      <c r="H5" s="218"/>
      <c r="I5" s="218"/>
      <c r="J5" s="218"/>
      <c r="K5" s="218"/>
      <c r="L5" s="218"/>
      <c r="M5" s="218"/>
      <c r="N5" s="218"/>
      <c r="O5" s="218"/>
      <c r="P5" s="218"/>
    </row>
    <row r="6" spans="1:19" ht="18.75" customHeight="1" x14ac:dyDescent="0.25">
      <c r="A6" s="220" t="s">
        <v>112</v>
      </c>
      <c r="B6" s="221"/>
      <c r="C6" s="221"/>
      <c r="D6" s="221"/>
      <c r="E6" s="221"/>
      <c r="F6" s="221"/>
      <c r="G6" s="221"/>
      <c r="H6" s="221"/>
      <c r="I6" s="221"/>
      <c r="J6" s="221"/>
      <c r="K6" s="221"/>
      <c r="L6" s="221"/>
      <c r="M6" s="221"/>
      <c r="N6" s="221"/>
      <c r="O6" s="221"/>
      <c r="P6" s="221"/>
    </row>
    <row r="7" spans="1:19" ht="15.75" x14ac:dyDescent="0.25">
      <c r="A7" s="63" t="s">
        <v>0</v>
      </c>
      <c r="B7" s="73"/>
      <c r="C7" s="73"/>
      <c r="D7" s="73"/>
      <c r="E7" s="73"/>
      <c r="F7" s="73"/>
      <c r="G7" s="73"/>
      <c r="H7" s="73"/>
      <c r="I7" s="73"/>
      <c r="J7" s="73"/>
      <c r="K7" s="73"/>
      <c r="L7" s="73"/>
      <c r="M7" s="73"/>
      <c r="N7" s="73"/>
      <c r="O7" s="73"/>
      <c r="P7" s="73"/>
    </row>
    <row r="8" spans="1:19" ht="15.75" x14ac:dyDescent="0.25">
      <c r="A8" s="4" t="s">
        <v>1</v>
      </c>
      <c r="B8" s="4"/>
      <c r="C8" s="4"/>
      <c r="D8" s="4"/>
      <c r="E8" s="4"/>
      <c r="F8" s="4"/>
      <c r="G8" s="4"/>
      <c r="H8" s="4"/>
      <c r="I8" s="4"/>
      <c r="J8" s="4"/>
      <c r="K8" s="4"/>
      <c r="L8" s="4"/>
      <c r="M8" s="4"/>
      <c r="N8" s="4"/>
      <c r="O8" s="4"/>
      <c r="P8" s="64" t="s">
        <v>14</v>
      </c>
    </row>
    <row r="9" spans="1:19" x14ac:dyDescent="0.25">
      <c r="A9" s="222" t="s">
        <v>15</v>
      </c>
      <c r="B9" s="222" t="s">
        <v>16</v>
      </c>
      <c r="C9" s="222" t="s">
        <v>17</v>
      </c>
      <c r="D9" s="219" t="s">
        <v>18</v>
      </c>
      <c r="E9" s="219" t="s">
        <v>6</v>
      </c>
      <c r="F9" s="219"/>
      <c r="G9" s="219"/>
      <c r="H9" s="219"/>
      <c r="I9" s="219"/>
      <c r="J9" s="219" t="s">
        <v>7</v>
      </c>
      <c r="K9" s="219"/>
      <c r="L9" s="219"/>
      <c r="M9" s="219"/>
      <c r="N9" s="219"/>
      <c r="O9" s="219"/>
      <c r="P9" s="223" t="s">
        <v>19</v>
      </c>
    </row>
    <row r="10" spans="1:19" x14ac:dyDescent="0.25">
      <c r="A10" s="219"/>
      <c r="B10" s="219"/>
      <c r="C10" s="219"/>
      <c r="D10" s="219"/>
      <c r="E10" s="223" t="s">
        <v>8</v>
      </c>
      <c r="F10" s="219" t="s">
        <v>20</v>
      </c>
      <c r="G10" s="219" t="s">
        <v>21</v>
      </c>
      <c r="H10" s="219"/>
      <c r="I10" s="219" t="s">
        <v>22</v>
      </c>
      <c r="J10" s="223" t="s">
        <v>8</v>
      </c>
      <c r="K10" s="219" t="s">
        <v>9</v>
      </c>
      <c r="L10" s="219" t="s">
        <v>20</v>
      </c>
      <c r="M10" s="219" t="s">
        <v>21</v>
      </c>
      <c r="N10" s="219"/>
      <c r="O10" s="219" t="s">
        <v>22</v>
      </c>
      <c r="P10" s="219"/>
    </row>
    <row r="11" spans="1:19" x14ac:dyDescent="0.25">
      <c r="A11" s="219"/>
      <c r="B11" s="219"/>
      <c r="C11" s="219"/>
      <c r="D11" s="219"/>
      <c r="E11" s="219"/>
      <c r="F11" s="219"/>
      <c r="G11" s="219" t="s">
        <v>23</v>
      </c>
      <c r="H11" s="219" t="s">
        <v>24</v>
      </c>
      <c r="I11" s="219"/>
      <c r="J11" s="219"/>
      <c r="K11" s="219"/>
      <c r="L11" s="219"/>
      <c r="M11" s="219" t="s">
        <v>23</v>
      </c>
      <c r="N11" s="219" t="s">
        <v>24</v>
      </c>
      <c r="O11" s="219"/>
      <c r="P11" s="219"/>
    </row>
    <row r="12" spans="1:19" ht="44.25" customHeight="1" x14ac:dyDescent="0.25">
      <c r="A12" s="219"/>
      <c r="B12" s="219"/>
      <c r="C12" s="219"/>
      <c r="D12" s="219"/>
      <c r="E12" s="219"/>
      <c r="F12" s="219"/>
      <c r="G12" s="219"/>
      <c r="H12" s="219"/>
      <c r="I12" s="219"/>
      <c r="J12" s="219"/>
      <c r="K12" s="219"/>
      <c r="L12" s="219"/>
      <c r="M12" s="219"/>
      <c r="N12" s="219"/>
      <c r="O12" s="219"/>
      <c r="P12" s="219"/>
    </row>
    <row r="13" spans="1:19" x14ac:dyDescent="0.25">
      <c r="A13" s="159">
        <v>1</v>
      </c>
      <c r="B13" s="159">
        <v>2</v>
      </c>
      <c r="C13" s="159">
        <v>3</v>
      </c>
      <c r="D13" s="159">
        <v>4</v>
      </c>
      <c r="E13" s="160">
        <v>5</v>
      </c>
      <c r="F13" s="159">
        <v>6</v>
      </c>
      <c r="G13" s="159">
        <v>7</v>
      </c>
      <c r="H13" s="159">
        <v>8</v>
      </c>
      <c r="I13" s="159">
        <v>9</v>
      </c>
      <c r="J13" s="160">
        <v>10</v>
      </c>
      <c r="K13" s="159">
        <v>11</v>
      </c>
      <c r="L13" s="159">
        <v>12</v>
      </c>
      <c r="M13" s="159">
        <v>13</v>
      </c>
      <c r="N13" s="159">
        <v>14</v>
      </c>
      <c r="O13" s="159">
        <v>15</v>
      </c>
      <c r="P13" s="160">
        <v>16</v>
      </c>
    </row>
    <row r="14" spans="1:19" x14ac:dyDescent="0.25">
      <c r="A14" s="118" t="s">
        <v>25</v>
      </c>
      <c r="B14" s="119"/>
      <c r="C14" s="120"/>
      <c r="D14" s="121" t="s">
        <v>138</v>
      </c>
      <c r="E14" s="122">
        <v>52718500</v>
      </c>
      <c r="F14" s="123">
        <v>38879500</v>
      </c>
      <c r="G14" s="123">
        <v>20825000</v>
      </c>
      <c r="H14" s="123">
        <v>2280000</v>
      </c>
      <c r="I14" s="123">
        <v>13839000</v>
      </c>
      <c r="J14" s="122">
        <v>5274000</v>
      </c>
      <c r="K14" s="123">
        <v>5000000</v>
      </c>
      <c r="L14" s="123">
        <v>274000</v>
      </c>
      <c r="M14" s="123">
        <v>0</v>
      </c>
      <c r="N14" s="123">
        <v>0</v>
      </c>
      <c r="O14" s="123">
        <v>5000000</v>
      </c>
      <c r="P14" s="122">
        <f t="shared" ref="P14:P76" si="0">E14+J14</f>
        <v>57992500</v>
      </c>
    </row>
    <row r="15" spans="1:19" x14ac:dyDescent="0.25">
      <c r="A15" s="118" t="s">
        <v>26</v>
      </c>
      <c r="B15" s="119"/>
      <c r="C15" s="120"/>
      <c r="D15" s="121" t="s">
        <v>138</v>
      </c>
      <c r="E15" s="122">
        <v>52718500</v>
      </c>
      <c r="F15" s="123">
        <v>38879500</v>
      </c>
      <c r="G15" s="123">
        <v>20825000</v>
      </c>
      <c r="H15" s="123">
        <v>2280000</v>
      </c>
      <c r="I15" s="123">
        <v>13839000</v>
      </c>
      <c r="J15" s="122">
        <v>5274000</v>
      </c>
      <c r="K15" s="123">
        <v>5000000</v>
      </c>
      <c r="L15" s="123">
        <v>274000</v>
      </c>
      <c r="M15" s="123">
        <v>0</v>
      </c>
      <c r="N15" s="123">
        <v>0</v>
      </c>
      <c r="O15" s="123">
        <v>5000000</v>
      </c>
      <c r="P15" s="122">
        <f t="shared" si="0"/>
        <v>57992500</v>
      </c>
    </row>
    <row r="16" spans="1:19" ht="75" x14ac:dyDescent="0.25">
      <c r="A16" s="124" t="s">
        <v>27</v>
      </c>
      <c r="B16" s="124" t="s">
        <v>28</v>
      </c>
      <c r="C16" s="125" t="s">
        <v>29</v>
      </c>
      <c r="D16" s="126" t="s">
        <v>121</v>
      </c>
      <c r="E16" s="127">
        <v>26813500</v>
      </c>
      <c r="F16" s="126">
        <v>26563500</v>
      </c>
      <c r="G16" s="126">
        <v>18725000</v>
      </c>
      <c r="H16" s="126">
        <v>2030000</v>
      </c>
      <c r="I16" s="126">
        <v>250000</v>
      </c>
      <c r="J16" s="127">
        <v>0</v>
      </c>
      <c r="K16" s="126">
        <v>0</v>
      </c>
      <c r="L16" s="126">
        <v>0</v>
      </c>
      <c r="M16" s="126">
        <v>0</v>
      </c>
      <c r="N16" s="126">
        <v>0</v>
      </c>
      <c r="O16" s="126">
        <v>0</v>
      </c>
      <c r="P16" s="127">
        <f t="shared" si="0"/>
        <v>26813500</v>
      </c>
    </row>
    <row r="17" spans="1:16" ht="30" x14ac:dyDescent="0.25">
      <c r="A17" s="124" t="s">
        <v>139</v>
      </c>
      <c r="B17" s="124" t="s">
        <v>140</v>
      </c>
      <c r="C17" s="125" t="s">
        <v>141</v>
      </c>
      <c r="D17" s="126" t="s">
        <v>142</v>
      </c>
      <c r="E17" s="127">
        <v>4534000</v>
      </c>
      <c r="F17" s="126">
        <v>4534000</v>
      </c>
      <c r="G17" s="126">
        <v>0</v>
      </c>
      <c r="H17" s="126">
        <v>0</v>
      </c>
      <c r="I17" s="126">
        <v>0</v>
      </c>
      <c r="J17" s="127">
        <v>0</v>
      </c>
      <c r="K17" s="126">
        <v>0</v>
      </c>
      <c r="L17" s="126">
        <v>0</v>
      </c>
      <c r="M17" s="126">
        <v>0</v>
      </c>
      <c r="N17" s="126">
        <v>0</v>
      </c>
      <c r="O17" s="126">
        <v>0</v>
      </c>
      <c r="P17" s="127">
        <f t="shared" si="0"/>
        <v>4534000</v>
      </c>
    </row>
    <row r="18" spans="1:16" ht="45" x14ac:dyDescent="0.25">
      <c r="A18" s="124" t="s">
        <v>143</v>
      </c>
      <c r="B18" s="124" t="s">
        <v>144</v>
      </c>
      <c r="C18" s="125" t="s">
        <v>145</v>
      </c>
      <c r="D18" s="126" t="s">
        <v>146</v>
      </c>
      <c r="E18" s="127">
        <v>1630000</v>
      </c>
      <c r="F18" s="126">
        <v>1630000</v>
      </c>
      <c r="G18" s="126">
        <v>0</v>
      </c>
      <c r="H18" s="126">
        <v>0</v>
      </c>
      <c r="I18" s="126">
        <v>0</v>
      </c>
      <c r="J18" s="127">
        <v>0</v>
      </c>
      <c r="K18" s="126">
        <v>0</v>
      </c>
      <c r="L18" s="126">
        <v>0</v>
      </c>
      <c r="M18" s="126">
        <v>0</v>
      </c>
      <c r="N18" s="126">
        <v>0</v>
      </c>
      <c r="O18" s="126">
        <v>0</v>
      </c>
      <c r="P18" s="127">
        <f t="shared" si="0"/>
        <v>1630000</v>
      </c>
    </row>
    <row r="19" spans="1:16" ht="30" x14ac:dyDescent="0.25">
      <c r="A19" s="124" t="s">
        <v>147</v>
      </c>
      <c r="B19" s="124" t="s">
        <v>148</v>
      </c>
      <c r="C19" s="125" t="s">
        <v>149</v>
      </c>
      <c r="D19" s="126" t="s">
        <v>150</v>
      </c>
      <c r="E19" s="127">
        <v>1300000</v>
      </c>
      <c r="F19" s="126">
        <v>1300000</v>
      </c>
      <c r="G19" s="126">
        <v>0</v>
      </c>
      <c r="H19" s="126">
        <v>0</v>
      </c>
      <c r="I19" s="126">
        <v>0</v>
      </c>
      <c r="J19" s="127">
        <v>0</v>
      </c>
      <c r="K19" s="126">
        <v>0</v>
      </c>
      <c r="L19" s="126">
        <v>0</v>
      </c>
      <c r="M19" s="126">
        <v>0</v>
      </c>
      <c r="N19" s="126">
        <v>0</v>
      </c>
      <c r="O19" s="126">
        <v>0</v>
      </c>
      <c r="P19" s="127">
        <f t="shared" si="0"/>
        <v>1300000</v>
      </c>
    </row>
    <row r="20" spans="1:16" ht="30" x14ac:dyDescent="0.25">
      <c r="A20" s="124" t="s">
        <v>151</v>
      </c>
      <c r="B20" s="124" t="s">
        <v>152</v>
      </c>
      <c r="C20" s="125" t="s">
        <v>32</v>
      </c>
      <c r="D20" s="126" t="s">
        <v>153</v>
      </c>
      <c r="E20" s="127">
        <v>250000</v>
      </c>
      <c r="F20" s="126">
        <v>250000</v>
      </c>
      <c r="G20" s="126">
        <v>0</v>
      </c>
      <c r="H20" s="126">
        <v>250000</v>
      </c>
      <c r="I20" s="126">
        <v>0</v>
      </c>
      <c r="J20" s="127">
        <v>0</v>
      </c>
      <c r="K20" s="126">
        <v>0</v>
      </c>
      <c r="L20" s="126">
        <v>0</v>
      </c>
      <c r="M20" s="126">
        <v>0</v>
      </c>
      <c r="N20" s="126">
        <v>0</v>
      </c>
      <c r="O20" s="126">
        <v>0</v>
      </c>
      <c r="P20" s="127">
        <f t="shared" si="0"/>
        <v>250000</v>
      </c>
    </row>
    <row r="21" spans="1:16" ht="60" x14ac:dyDescent="0.25">
      <c r="A21" s="124" t="s">
        <v>132</v>
      </c>
      <c r="B21" s="124" t="s">
        <v>154</v>
      </c>
      <c r="C21" s="125" t="s">
        <v>32</v>
      </c>
      <c r="D21" s="126" t="s">
        <v>133</v>
      </c>
      <c r="E21" s="127">
        <v>10689000</v>
      </c>
      <c r="F21" s="126">
        <v>0</v>
      </c>
      <c r="G21" s="126">
        <v>0</v>
      </c>
      <c r="H21" s="126">
        <v>0</v>
      </c>
      <c r="I21" s="126">
        <v>10689000</v>
      </c>
      <c r="J21" s="127">
        <v>0</v>
      </c>
      <c r="K21" s="126">
        <v>0</v>
      </c>
      <c r="L21" s="126">
        <v>0</v>
      </c>
      <c r="M21" s="126">
        <v>0</v>
      </c>
      <c r="N21" s="126">
        <v>0</v>
      </c>
      <c r="O21" s="126">
        <v>0</v>
      </c>
      <c r="P21" s="127">
        <f t="shared" si="0"/>
        <v>10689000</v>
      </c>
    </row>
    <row r="22" spans="1:16" ht="30" x14ac:dyDescent="0.25">
      <c r="A22" s="124" t="s">
        <v>33</v>
      </c>
      <c r="B22" s="124" t="s">
        <v>155</v>
      </c>
      <c r="C22" s="125" t="s">
        <v>32</v>
      </c>
      <c r="D22" s="126" t="s">
        <v>34</v>
      </c>
      <c r="E22" s="127">
        <v>900000</v>
      </c>
      <c r="F22" s="126">
        <v>200000</v>
      </c>
      <c r="G22" s="126">
        <v>0</v>
      </c>
      <c r="H22" s="126">
        <v>0</v>
      </c>
      <c r="I22" s="126">
        <v>700000</v>
      </c>
      <c r="J22" s="127">
        <v>0</v>
      </c>
      <c r="K22" s="126">
        <v>0</v>
      </c>
      <c r="L22" s="126">
        <v>0</v>
      </c>
      <c r="M22" s="126">
        <v>0</v>
      </c>
      <c r="N22" s="126">
        <v>0</v>
      </c>
      <c r="O22" s="126">
        <v>0</v>
      </c>
      <c r="P22" s="127">
        <f t="shared" si="0"/>
        <v>900000</v>
      </c>
    </row>
    <row r="23" spans="1:16" ht="30" x14ac:dyDescent="0.25">
      <c r="A23" s="124" t="s">
        <v>96</v>
      </c>
      <c r="B23" s="124" t="s">
        <v>156</v>
      </c>
      <c r="C23" s="125" t="s">
        <v>97</v>
      </c>
      <c r="D23" s="126" t="s">
        <v>98</v>
      </c>
      <c r="E23" s="127">
        <v>0</v>
      </c>
      <c r="F23" s="126">
        <v>0</v>
      </c>
      <c r="G23" s="126">
        <v>0</v>
      </c>
      <c r="H23" s="126">
        <v>0</v>
      </c>
      <c r="I23" s="126">
        <v>0</v>
      </c>
      <c r="J23" s="127">
        <v>0</v>
      </c>
      <c r="K23" s="126">
        <v>0</v>
      </c>
      <c r="L23" s="126">
        <v>0</v>
      </c>
      <c r="M23" s="126">
        <v>0</v>
      </c>
      <c r="N23" s="126">
        <v>0</v>
      </c>
      <c r="O23" s="126">
        <v>0</v>
      </c>
      <c r="P23" s="127">
        <f t="shared" si="0"/>
        <v>0</v>
      </c>
    </row>
    <row r="24" spans="1:16" x14ac:dyDescent="0.25">
      <c r="A24" s="124" t="s">
        <v>115</v>
      </c>
      <c r="B24" s="124" t="s">
        <v>157</v>
      </c>
      <c r="C24" s="125" t="s">
        <v>116</v>
      </c>
      <c r="D24" s="126" t="s">
        <v>117</v>
      </c>
      <c r="E24" s="127">
        <v>430000</v>
      </c>
      <c r="F24" s="126">
        <v>430000</v>
      </c>
      <c r="G24" s="126">
        <v>0</v>
      </c>
      <c r="H24" s="126">
        <v>0</v>
      </c>
      <c r="I24" s="126">
        <v>0</v>
      </c>
      <c r="J24" s="127">
        <v>0</v>
      </c>
      <c r="K24" s="126">
        <v>0</v>
      </c>
      <c r="L24" s="126">
        <v>0</v>
      </c>
      <c r="M24" s="126">
        <v>0</v>
      </c>
      <c r="N24" s="126">
        <v>0</v>
      </c>
      <c r="O24" s="126">
        <v>0</v>
      </c>
      <c r="P24" s="127">
        <f t="shared" si="0"/>
        <v>430000</v>
      </c>
    </row>
    <row r="25" spans="1:16" ht="75" x14ac:dyDescent="0.25">
      <c r="A25" s="124" t="s">
        <v>339</v>
      </c>
      <c r="B25" s="124" t="s">
        <v>314</v>
      </c>
      <c r="C25" s="125" t="s">
        <v>120</v>
      </c>
      <c r="D25" s="126" t="s">
        <v>340</v>
      </c>
      <c r="E25" s="127">
        <v>0</v>
      </c>
      <c r="F25" s="126">
        <v>0</v>
      </c>
      <c r="G25" s="126">
        <v>0</v>
      </c>
      <c r="H25" s="126">
        <v>0</v>
      </c>
      <c r="I25" s="126">
        <v>0</v>
      </c>
      <c r="J25" s="127">
        <v>5000000</v>
      </c>
      <c r="K25" s="126">
        <v>5000000</v>
      </c>
      <c r="L25" s="126">
        <v>0</v>
      </c>
      <c r="M25" s="126">
        <v>0</v>
      </c>
      <c r="N25" s="126">
        <v>0</v>
      </c>
      <c r="O25" s="126">
        <v>5000000</v>
      </c>
      <c r="P25" s="127">
        <f t="shared" si="0"/>
        <v>5000000</v>
      </c>
    </row>
    <row r="26" spans="1:16" ht="30" x14ac:dyDescent="0.25">
      <c r="A26" s="124" t="s">
        <v>110</v>
      </c>
      <c r="B26" s="124" t="s">
        <v>128</v>
      </c>
      <c r="C26" s="125" t="s">
        <v>35</v>
      </c>
      <c r="D26" s="126" t="s">
        <v>111</v>
      </c>
      <c r="E26" s="127">
        <v>0</v>
      </c>
      <c r="F26" s="126">
        <v>0</v>
      </c>
      <c r="G26" s="126">
        <v>0</v>
      </c>
      <c r="H26" s="126">
        <v>0</v>
      </c>
      <c r="I26" s="126">
        <v>0</v>
      </c>
      <c r="J26" s="127">
        <v>0</v>
      </c>
      <c r="K26" s="126">
        <v>0</v>
      </c>
      <c r="L26" s="126">
        <v>0</v>
      </c>
      <c r="M26" s="126">
        <v>0</v>
      </c>
      <c r="N26" s="126">
        <v>0</v>
      </c>
      <c r="O26" s="126">
        <v>0</v>
      </c>
      <c r="P26" s="127">
        <f t="shared" si="0"/>
        <v>0</v>
      </c>
    </row>
    <row r="27" spans="1:16" ht="45" x14ac:dyDescent="0.25">
      <c r="A27" s="124" t="s">
        <v>158</v>
      </c>
      <c r="B27" s="124" t="s">
        <v>159</v>
      </c>
      <c r="C27" s="125" t="s">
        <v>35</v>
      </c>
      <c r="D27" s="126" t="s">
        <v>160</v>
      </c>
      <c r="E27" s="127">
        <v>0</v>
      </c>
      <c r="F27" s="126">
        <v>0</v>
      </c>
      <c r="G27" s="126">
        <v>0</v>
      </c>
      <c r="H27" s="126">
        <v>0</v>
      </c>
      <c r="I27" s="126">
        <v>0</v>
      </c>
      <c r="J27" s="127">
        <v>0</v>
      </c>
      <c r="K27" s="126">
        <v>0</v>
      </c>
      <c r="L27" s="126">
        <v>0</v>
      </c>
      <c r="M27" s="126">
        <v>0</v>
      </c>
      <c r="N27" s="126">
        <v>0</v>
      </c>
      <c r="O27" s="126">
        <v>0</v>
      </c>
      <c r="P27" s="127">
        <f t="shared" si="0"/>
        <v>0</v>
      </c>
    </row>
    <row r="28" spans="1:16" ht="30" x14ac:dyDescent="0.25">
      <c r="A28" s="124" t="s">
        <v>118</v>
      </c>
      <c r="B28" s="124" t="s">
        <v>161</v>
      </c>
      <c r="C28" s="125" t="s">
        <v>120</v>
      </c>
      <c r="D28" s="126" t="s">
        <v>119</v>
      </c>
      <c r="E28" s="127">
        <v>100000</v>
      </c>
      <c r="F28" s="126">
        <v>0</v>
      </c>
      <c r="G28" s="126">
        <v>0</v>
      </c>
      <c r="H28" s="126">
        <v>0</v>
      </c>
      <c r="I28" s="126">
        <v>100000</v>
      </c>
      <c r="J28" s="127">
        <v>0</v>
      </c>
      <c r="K28" s="126">
        <v>0</v>
      </c>
      <c r="L28" s="126">
        <v>0</v>
      </c>
      <c r="M28" s="126">
        <v>0</v>
      </c>
      <c r="N28" s="126">
        <v>0</v>
      </c>
      <c r="O28" s="126">
        <v>0</v>
      </c>
      <c r="P28" s="127">
        <f t="shared" si="0"/>
        <v>100000</v>
      </c>
    </row>
    <row r="29" spans="1:16" ht="30" x14ac:dyDescent="0.25">
      <c r="A29" s="124" t="s">
        <v>162</v>
      </c>
      <c r="B29" s="124" t="s">
        <v>163</v>
      </c>
      <c r="C29" s="125" t="s">
        <v>120</v>
      </c>
      <c r="D29" s="126" t="s">
        <v>164</v>
      </c>
      <c r="E29" s="127">
        <v>100000</v>
      </c>
      <c r="F29" s="126">
        <v>100000</v>
      </c>
      <c r="G29" s="126">
        <v>0</v>
      </c>
      <c r="H29" s="126">
        <v>0</v>
      </c>
      <c r="I29" s="126">
        <v>0</v>
      </c>
      <c r="J29" s="127">
        <v>0</v>
      </c>
      <c r="K29" s="126">
        <v>0</v>
      </c>
      <c r="L29" s="126">
        <v>0</v>
      </c>
      <c r="M29" s="126">
        <v>0</v>
      </c>
      <c r="N29" s="126">
        <v>0</v>
      </c>
      <c r="O29" s="126">
        <v>0</v>
      </c>
      <c r="P29" s="127">
        <f t="shared" si="0"/>
        <v>100000</v>
      </c>
    </row>
    <row r="30" spans="1:16" ht="30" x14ac:dyDescent="0.25">
      <c r="A30" s="124" t="s">
        <v>129</v>
      </c>
      <c r="B30" s="124" t="s">
        <v>165</v>
      </c>
      <c r="C30" s="125" t="s">
        <v>120</v>
      </c>
      <c r="D30" s="126" t="s">
        <v>166</v>
      </c>
      <c r="E30" s="127">
        <v>600000</v>
      </c>
      <c r="F30" s="126">
        <v>0</v>
      </c>
      <c r="G30" s="126">
        <v>0</v>
      </c>
      <c r="H30" s="126">
        <v>0</v>
      </c>
      <c r="I30" s="126">
        <v>600000</v>
      </c>
      <c r="J30" s="127">
        <v>0</v>
      </c>
      <c r="K30" s="126">
        <v>0</v>
      </c>
      <c r="L30" s="126">
        <v>0</v>
      </c>
      <c r="M30" s="126">
        <v>0</v>
      </c>
      <c r="N30" s="126">
        <v>0</v>
      </c>
      <c r="O30" s="126">
        <v>0</v>
      </c>
      <c r="P30" s="127">
        <f t="shared" si="0"/>
        <v>600000</v>
      </c>
    </row>
    <row r="31" spans="1:16" ht="60" x14ac:dyDescent="0.25">
      <c r="A31" s="124" t="s">
        <v>167</v>
      </c>
      <c r="B31" s="124" t="s">
        <v>168</v>
      </c>
      <c r="C31" s="125" t="s">
        <v>123</v>
      </c>
      <c r="D31" s="126" t="s">
        <v>169</v>
      </c>
      <c r="E31" s="127">
        <v>410000</v>
      </c>
      <c r="F31" s="126">
        <v>410000</v>
      </c>
      <c r="G31" s="126">
        <v>0</v>
      </c>
      <c r="H31" s="126">
        <v>0</v>
      </c>
      <c r="I31" s="126">
        <v>0</v>
      </c>
      <c r="J31" s="127">
        <v>0</v>
      </c>
      <c r="K31" s="126">
        <v>0</v>
      </c>
      <c r="L31" s="126">
        <v>0</v>
      </c>
      <c r="M31" s="126">
        <v>0</v>
      </c>
      <c r="N31" s="126">
        <v>0</v>
      </c>
      <c r="O31" s="126">
        <v>0</v>
      </c>
      <c r="P31" s="127">
        <f t="shared" si="0"/>
        <v>410000</v>
      </c>
    </row>
    <row r="32" spans="1:16" ht="45" x14ac:dyDescent="0.25">
      <c r="A32" s="124" t="s">
        <v>36</v>
      </c>
      <c r="B32" s="124" t="s">
        <v>37</v>
      </c>
      <c r="C32" s="125" t="s">
        <v>38</v>
      </c>
      <c r="D32" s="126" t="s">
        <v>114</v>
      </c>
      <c r="E32" s="127">
        <v>1600000</v>
      </c>
      <c r="F32" s="126">
        <v>100000</v>
      </c>
      <c r="G32" s="126">
        <v>0</v>
      </c>
      <c r="H32" s="126">
        <v>0</v>
      </c>
      <c r="I32" s="126">
        <v>1500000</v>
      </c>
      <c r="J32" s="127">
        <v>0</v>
      </c>
      <c r="K32" s="126">
        <v>0</v>
      </c>
      <c r="L32" s="126">
        <v>0</v>
      </c>
      <c r="M32" s="126">
        <v>0</v>
      </c>
      <c r="N32" s="126">
        <v>0</v>
      </c>
      <c r="O32" s="126">
        <v>0</v>
      </c>
      <c r="P32" s="127">
        <f t="shared" si="0"/>
        <v>1600000</v>
      </c>
    </row>
    <row r="33" spans="1:16" ht="30" x14ac:dyDescent="0.25">
      <c r="A33" s="124" t="s">
        <v>170</v>
      </c>
      <c r="B33" s="124" t="s">
        <v>171</v>
      </c>
      <c r="C33" s="125" t="s">
        <v>38</v>
      </c>
      <c r="D33" s="126" t="s">
        <v>172</v>
      </c>
      <c r="E33" s="127">
        <v>2862000</v>
      </c>
      <c r="F33" s="126">
        <v>2862000</v>
      </c>
      <c r="G33" s="126">
        <v>2100000</v>
      </c>
      <c r="H33" s="126">
        <v>0</v>
      </c>
      <c r="I33" s="126">
        <v>0</v>
      </c>
      <c r="J33" s="127">
        <v>0</v>
      </c>
      <c r="K33" s="126">
        <v>0</v>
      </c>
      <c r="L33" s="126">
        <v>0</v>
      </c>
      <c r="M33" s="126">
        <v>0</v>
      </c>
      <c r="N33" s="126">
        <v>0</v>
      </c>
      <c r="O33" s="126">
        <v>0</v>
      </c>
      <c r="P33" s="127">
        <f t="shared" si="0"/>
        <v>2862000</v>
      </c>
    </row>
    <row r="34" spans="1:16" ht="30" x14ac:dyDescent="0.25">
      <c r="A34" s="124" t="s">
        <v>173</v>
      </c>
      <c r="B34" s="124" t="s">
        <v>174</v>
      </c>
      <c r="C34" s="125" t="s">
        <v>175</v>
      </c>
      <c r="D34" s="126" t="s">
        <v>176</v>
      </c>
      <c r="E34" s="127">
        <v>500000</v>
      </c>
      <c r="F34" s="126">
        <v>500000</v>
      </c>
      <c r="G34" s="126">
        <v>0</v>
      </c>
      <c r="H34" s="126">
        <v>0</v>
      </c>
      <c r="I34" s="126">
        <v>0</v>
      </c>
      <c r="J34" s="127">
        <v>0</v>
      </c>
      <c r="K34" s="126">
        <v>0</v>
      </c>
      <c r="L34" s="126">
        <v>0</v>
      </c>
      <c r="M34" s="126">
        <v>0</v>
      </c>
      <c r="N34" s="126">
        <v>0</v>
      </c>
      <c r="O34" s="126">
        <v>0</v>
      </c>
      <c r="P34" s="127">
        <f t="shared" si="0"/>
        <v>500000</v>
      </c>
    </row>
    <row r="35" spans="1:16" ht="30" x14ac:dyDescent="0.25">
      <c r="A35" s="124" t="s">
        <v>177</v>
      </c>
      <c r="B35" s="124" t="s">
        <v>178</v>
      </c>
      <c r="C35" s="125" t="s">
        <v>179</v>
      </c>
      <c r="D35" s="126" t="s">
        <v>180</v>
      </c>
      <c r="E35" s="127">
        <v>0</v>
      </c>
      <c r="F35" s="126">
        <v>0</v>
      </c>
      <c r="G35" s="126">
        <v>0</v>
      </c>
      <c r="H35" s="126">
        <v>0</v>
      </c>
      <c r="I35" s="126">
        <v>0</v>
      </c>
      <c r="J35" s="127">
        <v>274000</v>
      </c>
      <c r="K35" s="126">
        <v>0</v>
      </c>
      <c r="L35" s="126">
        <v>274000</v>
      </c>
      <c r="M35" s="126">
        <v>0</v>
      </c>
      <c r="N35" s="126">
        <v>0</v>
      </c>
      <c r="O35" s="126">
        <v>0</v>
      </c>
      <c r="P35" s="127">
        <f t="shared" si="0"/>
        <v>274000</v>
      </c>
    </row>
    <row r="36" spans="1:16" ht="25.5" x14ac:dyDescent="0.25">
      <c r="A36" s="118" t="s">
        <v>39</v>
      </c>
      <c r="B36" s="119"/>
      <c r="C36" s="120"/>
      <c r="D36" s="121" t="s">
        <v>181</v>
      </c>
      <c r="E36" s="122">
        <v>255357959</v>
      </c>
      <c r="F36" s="123">
        <v>254613671.18000001</v>
      </c>
      <c r="G36" s="123">
        <v>170933340</v>
      </c>
      <c r="H36" s="123">
        <v>17417788</v>
      </c>
      <c r="I36" s="123">
        <v>744287.82000000007</v>
      </c>
      <c r="J36" s="122">
        <v>16146800</v>
      </c>
      <c r="K36" s="123">
        <v>12674300</v>
      </c>
      <c r="L36" s="123">
        <v>2000000</v>
      </c>
      <c r="M36" s="123">
        <v>245000</v>
      </c>
      <c r="N36" s="123">
        <v>0</v>
      </c>
      <c r="O36" s="123">
        <v>14146800</v>
      </c>
      <c r="P36" s="122">
        <f t="shared" si="0"/>
        <v>271504759</v>
      </c>
    </row>
    <row r="37" spans="1:16" ht="25.5" x14ac:dyDescent="0.25">
      <c r="A37" s="118" t="s">
        <v>40</v>
      </c>
      <c r="B37" s="119"/>
      <c r="C37" s="120"/>
      <c r="D37" s="121" t="s">
        <v>182</v>
      </c>
      <c r="E37" s="122">
        <v>255357959</v>
      </c>
      <c r="F37" s="123">
        <v>254613671.18000001</v>
      </c>
      <c r="G37" s="123">
        <v>170933340</v>
      </c>
      <c r="H37" s="123">
        <v>17417788</v>
      </c>
      <c r="I37" s="123">
        <v>744287.82000000007</v>
      </c>
      <c r="J37" s="122">
        <v>16146800</v>
      </c>
      <c r="K37" s="123">
        <v>12674300</v>
      </c>
      <c r="L37" s="123">
        <v>2000000</v>
      </c>
      <c r="M37" s="123">
        <v>245000</v>
      </c>
      <c r="N37" s="123">
        <v>0</v>
      </c>
      <c r="O37" s="123">
        <v>14146800</v>
      </c>
      <c r="P37" s="122">
        <f t="shared" si="0"/>
        <v>271504759</v>
      </c>
    </row>
    <row r="38" spans="1:16" ht="45" x14ac:dyDescent="0.25">
      <c r="A38" s="124" t="s">
        <v>183</v>
      </c>
      <c r="B38" s="124" t="s">
        <v>184</v>
      </c>
      <c r="C38" s="125" t="s">
        <v>29</v>
      </c>
      <c r="D38" s="126" t="s">
        <v>185</v>
      </c>
      <c r="E38" s="127">
        <v>4074500</v>
      </c>
      <c r="F38" s="126">
        <v>4074500</v>
      </c>
      <c r="G38" s="126">
        <v>3247000</v>
      </c>
      <c r="H38" s="126">
        <v>0</v>
      </c>
      <c r="I38" s="126">
        <v>0</v>
      </c>
      <c r="J38" s="127">
        <v>0</v>
      </c>
      <c r="K38" s="126">
        <v>0</v>
      </c>
      <c r="L38" s="126">
        <v>0</v>
      </c>
      <c r="M38" s="126">
        <v>0</v>
      </c>
      <c r="N38" s="126">
        <v>0</v>
      </c>
      <c r="O38" s="126">
        <v>0</v>
      </c>
      <c r="P38" s="127">
        <f t="shared" si="0"/>
        <v>4074500</v>
      </c>
    </row>
    <row r="39" spans="1:16" x14ac:dyDescent="0.25">
      <c r="A39" s="124" t="s">
        <v>41</v>
      </c>
      <c r="B39" s="124" t="s">
        <v>42</v>
      </c>
      <c r="C39" s="125" t="s">
        <v>43</v>
      </c>
      <c r="D39" s="126" t="s">
        <v>44</v>
      </c>
      <c r="E39" s="127">
        <v>40499700</v>
      </c>
      <c r="F39" s="126">
        <v>40299700</v>
      </c>
      <c r="G39" s="126">
        <v>27830000</v>
      </c>
      <c r="H39" s="126">
        <v>3979600</v>
      </c>
      <c r="I39" s="126">
        <v>200000</v>
      </c>
      <c r="J39" s="127">
        <v>1700000</v>
      </c>
      <c r="K39" s="126">
        <v>0</v>
      </c>
      <c r="L39" s="126">
        <v>1700000</v>
      </c>
      <c r="M39" s="126">
        <v>0</v>
      </c>
      <c r="N39" s="126">
        <v>0</v>
      </c>
      <c r="O39" s="126">
        <v>0</v>
      </c>
      <c r="P39" s="127">
        <f t="shared" si="0"/>
        <v>42199700</v>
      </c>
    </row>
    <row r="40" spans="1:16" ht="45" x14ac:dyDescent="0.25">
      <c r="A40" s="124" t="s">
        <v>45</v>
      </c>
      <c r="B40" s="124" t="s">
        <v>46</v>
      </c>
      <c r="C40" s="125" t="s">
        <v>47</v>
      </c>
      <c r="D40" s="126" t="s">
        <v>48</v>
      </c>
      <c r="E40" s="127">
        <v>47301359</v>
      </c>
      <c r="F40" s="126">
        <v>46898471.18</v>
      </c>
      <c r="G40" s="126">
        <v>19781400</v>
      </c>
      <c r="H40" s="126">
        <v>12608000</v>
      </c>
      <c r="I40" s="126">
        <v>402887.82</v>
      </c>
      <c r="J40" s="127">
        <v>0</v>
      </c>
      <c r="K40" s="126">
        <v>0</v>
      </c>
      <c r="L40" s="126">
        <v>0</v>
      </c>
      <c r="M40" s="126">
        <v>0</v>
      </c>
      <c r="N40" s="126">
        <v>0</v>
      </c>
      <c r="O40" s="126">
        <v>0</v>
      </c>
      <c r="P40" s="127">
        <f t="shared" si="0"/>
        <v>47301359</v>
      </c>
    </row>
    <row r="41" spans="1:16" ht="45" x14ac:dyDescent="0.25">
      <c r="A41" s="124" t="s">
        <v>186</v>
      </c>
      <c r="B41" s="124" t="s">
        <v>187</v>
      </c>
      <c r="C41" s="125" t="s">
        <v>47</v>
      </c>
      <c r="D41" s="126" t="s">
        <v>188</v>
      </c>
      <c r="E41" s="127">
        <v>112096000</v>
      </c>
      <c r="F41" s="126">
        <v>112096000</v>
      </c>
      <c r="G41" s="126">
        <v>92020000</v>
      </c>
      <c r="H41" s="126">
        <v>0</v>
      </c>
      <c r="I41" s="126">
        <v>0</v>
      </c>
      <c r="J41" s="127">
        <v>0</v>
      </c>
      <c r="K41" s="126">
        <v>0</v>
      </c>
      <c r="L41" s="126">
        <v>0</v>
      </c>
      <c r="M41" s="126">
        <v>0</v>
      </c>
      <c r="N41" s="126">
        <v>0</v>
      </c>
      <c r="O41" s="126">
        <v>0</v>
      </c>
      <c r="P41" s="127">
        <f t="shared" si="0"/>
        <v>112096000</v>
      </c>
    </row>
    <row r="42" spans="1:16" ht="30" x14ac:dyDescent="0.25">
      <c r="A42" s="124" t="s">
        <v>130</v>
      </c>
      <c r="B42" s="124" t="s">
        <v>137</v>
      </c>
      <c r="C42" s="125" t="s">
        <v>49</v>
      </c>
      <c r="D42" s="126" t="s">
        <v>189</v>
      </c>
      <c r="E42" s="127">
        <v>9234500</v>
      </c>
      <c r="F42" s="126">
        <v>9234500</v>
      </c>
      <c r="G42" s="126">
        <v>7242160</v>
      </c>
      <c r="H42" s="126">
        <v>320500</v>
      </c>
      <c r="I42" s="126">
        <v>0</v>
      </c>
      <c r="J42" s="127">
        <v>300000</v>
      </c>
      <c r="K42" s="126">
        <v>0</v>
      </c>
      <c r="L42" s="126">
        <v>300000</v>
      </c>
      <c r="M42" s="126">
        <v>245000</v>
      </c>
      <c r="N42" s="126">
        <v>0</v>
      </c>
      <c r="O42" s="126">
        <v>0</v>
      </c>
      <c r="P42" s="127">
        <f t="shared" si="0"/>
        <v>9534500</v>
      </c>
    </row>
    <row r="43" spans="1:16" ht="30" x14ac:dyDescent="0.25">
      <c r="A43" s="124" t="s">
        <v>190</v>
      </c>
      <c r="B43" s="124" t="s">
        <v>191</v>
      </c>
      <c r="C43" s="125" t="s">
        <v>50</v>
      </c>
      <c r="D43" s="126" t="s">
        <v>192</v>
      </c>
      <c r="E43" s="127">
        <v>3257000</v>
      </c>
      <c r="F43" s="126">
        <v>3257000</v>
      </c>
      <c r="G43" s="126">
        <v>2600000</v>
      </c>
      <c r="H43" s="126">
        <v>0</v>
      </c>
      <c r="I43" s="126">
        <v>0</v>
      </c>
      <c r="J43" s="127">
        <v>0</v>
      </c>
      <c r="K43" s="126">
        <v>0</v>
      </c>
      <c r="L43" s="126">
        <v>0</v>
      </c>
      <c r="M43" s="126">
        <v>0</v>
      </c>
      <c r="N43" s="126">
        <v>0</v>
      </c>
      <c r="O43" s="126">
        <v>0</v>
      </c>
      <c r="P43" s="127">
        <f t="shared" si="0"/>
        <v>3257000</v>
      </c>
    </row>
    <row r="44" spans="1:16" x14ac:dyDescent="0.25">
      <c r="A44" s="124" t="s">
        <v>193</v>
      </c>
      <c r="B44" s="124" t="s">
        <v>194</v>
      </c>
      <c r="C44" s="125" t="s">
        <v>50</v>
      </c>
      <c r="D44" s="126" t="s">
        <v>195</v>
      </c>
      <c r="E44" s="127">
        <v>230000</v>
      </c>
      <c r="F44" s="126">
        <v>230000</v>
      </c>
      <c r="G44" s="126">
        <v>0</v>
      </c>
      <c r="H44" s="126">
        <v>0</v>
      </c>
      <c r="I44" s="126">
        <v>0</v>
      </c>
      <c r="J44" s="127">
        <v>0</v>
      </c>
      <c r="K44" s="126">
        <v>0</v>
      </c>
      <c r="L44" s="126">
        <v>0</v>
      </c>
      <c r="M44" s="126">
        <v>0</v>
      </c>
      <c r="N44" s="126">
        <v>0</v>
      </c>
      <c r="O44" s="126">
        <v>0</v>
      </c>
      <c r="P44" s="127">
        <f t="shared" si="0"/>
        <v>230000</v>
      </c>
    </row>
    <row r="45" spans="1:16" ht="45" x14ac:dyDescent="0.25">
      <c r="A45" s="124" t="s">
        <v>196</v>
      </c>
      <c r="B45" s="124" t="s">
        <v>197</v>
      </c>
      <c r="C45" s="125" t="s">
        <v>50</v>
      </c>
      <c r="D45" s="126" t="s">
        <v>198</v>
      </c>
      <c r="E45" s="127">
        <v>159300</v>
      </c>
      <c r="F45" s="126">
        <v>159300</v>
      </c>
      <c r="G45" s="126">
        <v>65000</v>
      </c>
      <c r="H45" s="126">
        <v>0</v>
      </c>
      <c r="I45" s="126">
        <v>0</v>
      </c>
      <c r="J45" s="127">
        <v>0</v>
      </c>
      <c r="K45" s="126">
        <v>0</v>
      </c>
      <c r="L45" s="126">
        <v>0</v>
      </c>
      <c r="M45" s="126">
        <v>0</v>
      </c>
      <c r="N45" s="126">
        <v>0</v>
      </c>
      <c r="O45" s="126">
        <v>0</v>
      </c>
      <c r="P45" s="127">
        <f t="shared" si="0"/>
        <v>159300</v>
      </c>
    </row>
    <row r="46" spans="1:16" ht="45" x14ac:dyDescent="0.25">
      <c r="A46" s="124" t="s">
        <v>199</v>
      </c>
      <c r="B46" s="124" t="s">
        <v>200</v>
      </c>
      <c r="C46" s="125" t="s">
        <v>50</v>
      </c>
      <c r="D46" s="126" t="s">
        <v>201</v>
      </c>
      <c r="E46" s="127">
        <v>906700</v>
      </c>
      <c r="F46" s="126">
        <v>906700</v>
      </c>
      <c r="G46" s="126">
        <v>743180</v>
      </c>
      <c r="H46" s="126">
        <v>0</v>
      </c>
      <c r="I46" s="126">
        <v>0</v>
      </c>
      <c r="J46" s="127">
        <v>0</v>
      </c>
      <c r="K46" s="126">
        <v>0</v>
      </c>
      <c r="L46" s="126">
        <v>0</v>
      </c>
      <c r="M46" s="126">
        <v>0</v>
      </c>
      <c r="N46" s="126">
        <v>0</v>
      </c>
      <c r="O46" s="126">
        <v>0</v>
      </c>
      <c r="P46" s="127">
        <f t="shared" si="0"/>
        <v>906700</v>
      </c>
    </row>
    <row r="47" spans="1:16" ht="105" x14ac:dyDescent="0.25">
      <c r="A47" s="124" t="s">
        <v>202</v>
      </c>
      <c r="B47" s="124" t="s">
        <v>203</v>
      </c>
      <c r="C47" s="125" t="s">
        <v>50</v>
      </c>
      <c r="D47" s="126" t="s">
        <v>204</v>
      </c>
      <c r="E47" s="127">
        <v>0</v>
      </c>
      <c r="F47" s="126">
        <v>0</v>
      </c>
      <c r="G47" s="126">
        <v>0</v>
      </c>
      <c r="H47" s="126">
        <v>0</v>
      </c>
      <c r="I47" s="126">
        <v>0</v>
      </c>
      <c r="J47" s="127">
        <v>718600</v>
      </c>
      <c r="K47" s="126">
        <v>718600</v>
      </c>
      <c r="L47" s="126">
        <v>0</v>
      </c>
      <c r="M47" s="126">
        <v>0</v>
      </c>
      <c r="N47" s="126">
        <v>0</v>
      </c>
      <c r="O47" s="126">
        <v>718600</v>
      </c>
      <c r="P47" s="127">
        <f t="shared" si="0"/>
        <v>718600</v>
      </c>
    </row>
    <row r="48" spans="1:16" ht="105" x14ac:dyDescent="0.25">
      <c r="A48" s="124" t="s">
        <v>205</v>
      </c>
      <c r="B48" s="124" t="s">
        <v>206</v>
      </c>
      <c r="C48" s="125" t="s">
        <v>50</v>
      </c>
      <c r="D48" s="126" t="s">
        <v>207</v>
      </c>
      <c r="E48" s="127">
        <v>0</v>
      </c>
      <c r="F48" s="126">
        <v>0</v>
      </c>
      <c r="G48" s="126">
        <v>0</v>
      </c>
      <c r="H48" s="126">
        <v>0</v>
      </c>
      <c r="I48" s="126">
        <v>0</v>
      </c>
      <c r="J48" s="127">
        <v>11955700</v>
      </c>
      <c r="K48" s="126">
        <v>11955700</v>
      </c>
      <c r="L48" s="126">
        <v>0</v>
      </c>
      <c r="M48" s="126">
        <v>0</v>
      </c>
      <c r="N48" s="126">
        <v>0</v>
      </c>
      <c r="O48" s="126">
        <v>11955700</v>
      </c>
      <c r="P48" s="127">
        <f t="shared" si="0"/>
        <v>11955700</v>
      </c>
    </row>
    <row r="49" spans="1:16" ht="105" x14ac:dyDescent="0.25">
      <c r="A49" s="124" t="s">
        <v>208</v>
      </c>
      <c r="B49" s="124" t="s">
        <v>209</v>
      </c>
      <c r="C49" s="125" t="s">
        <v>50</v>
      </c>
      <c r="D49" s="126" t="s">
        <v>210</v>
      </c>
      <c r="E49" s="127">
        <v>197200</v>
      </c>
      <c r="F49" s="126">
        <v>197200</v>
      </c>
      <c r="G49" s="126">
        <v>161600</v>
      </c>
      <c r="H49" s="126">
        <v>0</v>
      </c>
      <c r="I49" s="126">
        <v>0</v>
      </c>
      <c r="J49" s="127">
        <v>0</v>
      </c>
      <c r="K49" s="126">
        <v>0</v>
      </c>
      <c r="L49" s="126">
        <v>0</v>
      </c>
      <c r="M49" s="126">
        <v>0</v>
      </c>
      <c r="N49" s="126">
        <v>0</v>
      </c>
      <c r="O49" s="126">
        <v>0</v>
      </c>
      <c r="P49" s="127">
        <f t="shared" si="0"/>
        <v>197200</v>
      </c>
    </row>
    <row r="50" spans="1:16" ht="90" x14ac:dyDescent="0.25">
      <c r="A50" s="124" t="s">
        <v>299</v>
      </c>
      <c r="B50" s="124" t="s">
        <v>309</v>
      </c>
      <c r="C50" s="125" t="s">
        <v>50</v>
      </c>
      <c r="D50" s="126" t="s">
        <v>298</v>
      </c>
      <c r="E50" s="127">
        <v>77500</v>
      </c>
      <c r="F50" s="126">
        <v>0</v>
      </c>
      <c r="G50" s="126">
        <v>0</v>
      </c>
      <c r="H50" s="126">
        <v>0</v>
      </c>
      <c r="I50" s="126">
        <v>77500</v>
      </c>
      <c r="J50" s="127">
        <v>0</v>
      </c>
      <c r="K50" s="126">
        <v>0</v>
      </c>
      <c r="L50" s="126">
        <v>0</v>
      </c>
      <c r="M50" s="126">
        <v>0</v>
      </c>
      <c r="N50" s="126">
        <v>0</v>
      </c>
      <c r="O50" s="126">
        <v>0</v>
      </c>
      <c r="P50" s="127">
        <f t="shared" si="0"/>
        <v>77500</v>
      </c>
    </row>
    <row r="51" spans="1:16" ht="75" x14ac:dyDescent="0.25">
      <c r="A51" s="124" t="s">
        <v>264</v>
      </c>
      <c r="B51" s="124" t="s">
        <v>266</v>
      </c>
      <c r="C51" s="125" t="s">
        <v>50</v>
      </c>
      <c r="D51" s="126" t="s">
        <v>265</v>
      </c>
      <c r="E51" s="127">
        <v>0</v>
      </c>
      <c r="F51" s="126">
        <v>0</v>
      </c>
      <c r="G51" s="126">
        <v>0</v>
      </c>
      <c r="H51" s="126">
        <v>0</v>
      </c>
      <c r="I51" s="126">
        <v>0</v>
      </c>
      <c r="J51" s="127">
        <v>1472500</v>
      </c>
      <c r="K51" s="126">
        <v>0</v>
      </c>
      <c r="L51" s="126">
        <v>0</v>
      </c>
      <c r="M51" s="126">
        <v>0</v>
      </c>
      <c r="N51" s="126">
        <v>0</v>
      </c>
      <c r="O51" s="126">
        <v>1472500</v>
      </c>
      <c r="P51" s="127">
        <f t="shared" si="0"/>
        <v>1472500</v>
      </c>
    </row>
    <row r="52" spans="1:16" ht="60" x14ac:dyDescent="0.25">
      <c r="A52" s="124" t="s">
        <v>211</v>
      </c>
      <c r="B52" s="124" t="s">
        <v>212</v>
      </c>
      <c r="C52" s="125" t="s">
        <v>50</v>
      </c>
      <c r="D52" s="126" t="s">
        <v>213</v>
      </c>
      <c r="E52" s="127">
        <v>10930100</v>
      </c>
      <c r="F52" s="126">
        <v>10930100</v>
      </c>
      <c r="G52" s="126">
        <v>8958000</v>
      </c>
      <c r="H52" s="126">
        <v>0</v>
      </c>
      <c r="I52" s="126">
        <v>0</v>
      </c>
      <c r="J52" s="127">
        <v>0</v>
      </c>
      <c r="K52" s="126">
        <v>0</v>
      </c>
      <c r="L52" s="126">
        <v>0</v>
      </c>
      <c r="M52" s="126">
        <v>0</v>
      </c>
      <c r="N52" s="126">
        <v>0</v>
      </c>
      <c r="O52" s="126">
        <v>0</v>
      </c>
      <c r="P52" s="127">
        <f t="shared" si="0"/>
        <v>10930100</v>
      </c>
    </row>
    <row r="53" spans="1:16" ht="60" x14ac:dyDescent="0.25">
      <c r="A53" s="124" t="s">
        <v>131</v>
      </c>
      <c r="B53" s="124" t="s">
        <v>214</v>
      </c>
      <c r="C53" s="125" t="s">
        <v>50</v>
      </c>
      <c r="D53" s="126" t="s">
        <v>86</v>
      </c>
      <c r="E53" s="127">
        <v>14488400</v>
      </c>
      <c r="F53" s="126">
        <v>14488400</v>
      </c>
      <c r="G53" s="126">
        <v>0</v>
      </c>
      <c r="H53" s="126">
        <v>0</v>
      </c>
      <c r="I53" s="126">
        <v>0</v>
      </c>
      <c r="J53" s="127">
        <v>0</v>
      </c>
      <c r="K53" s="126">
        <v>0</v>
      </c>
      <c r="L53" s="126">
        <v>0</v>
      </c>
      <c r="M53" s="126">
        <v>0</v>
      </c>
      <c r="N53" s="126">
        <v>0</v>
      </c>
      <c r="O53" s="126">
        <v>0</v>
      </c>
      <c r="P53" s="127">
        <f t="shared" si="0"/>
        <v>14488400</v>
      </c>
    </row>
    <row r="54" spans="1:16" ht="75" x14ac:dyDescent="0.25">
      <c r="A54" s="124" t="s">
        <v>215</v>
      </c>
      <c r="B54" s="124" t="s">
        <v>216</v>
      </c>
      <c r="C54" s="125" t="s">
        <v>31</v>
      </c>
      <c r="D54" s="126" t="s">
        <v>217</v>
      </c>
      <c r="E54" s="127">
        <v>200000</v>
      </c>
      <c r="F54" s="126">
        <v>200000</v>
      </c>
      <c r="G54" s="126">
        <v>0</v>
      </c>
      <c r="H54" s="126">
        <v>0</v>
      </c>
      <c r="I54" s="126">
        <v>0</v>
      </c>
      <c r="J54" s="127">
        <v>0</v>
      </c>
      <c r="K54" s="126">
        <v>0</v>
      </c>
      <c r="L54" s="126">
        <v>0</v>
      </c>
      <c r="M54" s="126">
        <v>0</v>
      </c>
      <c r="N54" s="126">
        <v>0</v>
      </c>
      <c r="O54" s="126">
        <v>0</v>
      </c>
      <c r="P54" s="127">
        <f t="shared" si="0"/>
        <v>200000</v>
      </c>
    </row>
    <row r="55" spans="1:16" x14ac:dyDescent="0.25">
      <c r="A55" s="124" t="s">
        <v>218</v>
      </c>
      <c r="B55" s="124" t="s">
        <v>219</v>
      </c>
      <c r="C55" s="125" t="s">
        <v>220</v>
      </c>
      <c r="D55" s="126" t="s">
        <v>221</v>
      </c>
      <c r="E55" s="127">
        <v>2971700</v>
      </c>
      <c r="F55" s="126">
        <v>2971700</v>
      </c>
      <c r="G55" s="126">
        <v>2185000</v>
      </c>
      <c r="H55" s="126">
        <v>80000</v>
      </c>
      <c r="I55" s="126">
        <v>0</v>
      </c>
      <c r="J55" s="127">
        <v>0</v>
      </c>
      <c r="K55" s="126">
        <v>0</v>
      </c>
      <c r="L55" s="126">
        <v>0</v>
      </c>
      <c r="M55" s="126">
        <v>0</v>
      </c>
      <c r="N55" s="126">
        <v>0</v>
      </c>
      <c r="O55" s="126">
        <v>0</v>
      </c>
      <c r="P55" s="127">
        <f t="shared" si="0"/>
        <v>2971700</v>
      </c>
    </row>
    <row r="56" spans="1:16" x14ac:dyDescent="0.25">
      <c r="A56" s="124" t="s">
        <v>222</v>
      </c>
      <c r="B56" s="124" t="s">
        <v>223</v>
      </c>
      <c r="C56" s="125" t="s">
        <v>220</v>
      </c>
      <c r="D56" s="126" t="s">
        <v>224</v>
      </c>
      <c r="E56" s="127">
        <v>465200</v>
      </c>
      <c r="F56" s="126">
        <v>465200</v>
      </c>
      <c r="G56" s="126">
        <v>310000</v>
      </c>
      <c r="H56" s="126">
        <v>22000</v>
      </c>
      <c r="I56" s="126">
        <v>0</v>
      </c>
      <c r="J56" s="127">
        <v>0</v>
      </c>
      <c r="K56" s="126">
        <v>0</v>
      </c>
      <c r="L56" s="126">
        <v>0</v>
      </c>
      <c r="M56" s="126">
        <v>0</v>
      </c>
      <c r="N56" s="126">
        <v>0</v>
      </c>
      <c r="O56" s="126">
        <v>0</v>
      </c>
      <c r="P56" s="127">
        <f t="shared" si="0"/>
        <v>465200</v>
      </c>
    </row>
    <row r="57" spans="1:16" ht="45" x14ac:dyDescent="0.25">
      <c r="A57" s="124" t="s">
        <v>225</v>
      </c>
      <c r="B57" s="124" t="s">
        <v>226</v>
      </c>
      <c r="C57" s="125" t="s">
        <v>227</v>
      </c>
      <c r="D57" s="126" t="s">
        <v>228</v>
      </c>
      <c r="E57" s="127">
        <v>5733000</v>
      </c>
      <c r="F57" s="126">
        <v>5669100</v>
      </c>
      <c r="G57" s="126">
        <v>3900000</v>
      </c>
      <c r="H57" s="126">
        <v>405000</v>
      </c>
      <c r="I57" s="126">
        <v>63900</v>
      </c>
      <c r="J57" s="127">
        <v>0</v>
      </c>
      <c r="K57" s="126">
        <v>0</v>
      </c>
      <c r="L57" s="126">
        <v>0</v>
      </c>
      <c r="M57" s="126">
        <v>0</v>
      </c>
      <c r="N57" s="126">
        <v>0</v>
      </c>
      <c r="O57" s="126">
        <v>0</v>
      </c>
      <c r="P57" s="127">
        <f t="shared" si="0"/>
        <v>5733000</v>
      </c>
    </row>
    <row r="58" spans="1:16" ht="60" x14ac:dyDescent="0.25">
      <c r="A58" s="124" t="s">
        <v>229</v>
      </c>
      <c r="B58" s="124" t="s">
        <v>230</v>
      </c>
      <c r="C58" s="125" t="s">
        <v>231</v>
      </c>
      <c r="D58" s="126" t="s">
        <v>232</v>
      </c>
      <c r="E58" s="127">
        <v>2535800</v>
      </c>
      <c r="F58" s="126">
        <v>2535800</v>
      </c>
      <c r="G58" s="126">
        <v>1890000</v>
      </c>
      <c r="H58" s="126">
        <v>2688</v>
      </c>
      <c r="I58" s="126">
        <v>0</v>
      </c>
      <c r="J58" s="127">
        <v>0</v>
      </c>
      <c r="K58" s="126">
        <v>0</v>
      </c>
      <c r="L58" s="126">
        <v>0</v>
      </c>
      <c r="M58" s="126">
        <v>0</v>
      </c>
      <c r="N58" s="126">
        <v>0</v>
      </c>
      <c r="O58" s="126">
        <v>0</v>
      </c>
      <c r="P58" s="127">
        <f t="shared" si="0"/>
        <v>2535800</v>
      </c>
    </row>
    <row r="59" spans="1:16" ht="25.5" x14ac:dyDescent="0.25">
      <c r="A59" s="118" t="s">
        <v>125</v>
      </c>
      <c r="B59" s="119"/>
      <c r="C59" s="120"/>
      <c r="D59" s="121" t="s">
        <v>233</v>
      </c>
      <c r="E59" s="122">
        <v>10751950</v>
      </c>
      <c r="F59" s="123">
        <v>10751950</v>
      </c>
      <c r="G59" s="123">
        <v>5016417.84</v>
      </c>
      <c r="H59" s="123">
        <v>0</v>
      </c>
      <c r="I59" s="123">
        <v>0</v>
      </c>
      <c r="J59" s="122">
        <v>0</v>
      </c>
      <c r="K59" s="123">
        <v>0</v>
      </c>
      <c r="L59" s="123">
        <v>0</v>
      </c>
      <c r="M59" s="123">
        <v>0</v>
      </c>
      <c r="N59" s="123">
        <v>0</v>
      </c>
      <c r="O59" s="123">
        <v>0</v>
      </c>
      <c r="P59" s="122">
        <f t="shared" si="0"/>
        <v>10751950</v>
      </c>
    </row>
    <row r="60" spans="1:16" ht="25.5" x14ac:dyDescent="0.25">
      <c r="A60" s="118" t="s">
        <v>126</v>
      </c>
      <c r="B60" s="119"/>
      <c r="C60" s="120"/>
      <c r="D60" s="121" t="s">
        <v>233</v>
      </c>
      <c r="E60" s="122">
        <v>10751950</v>
      </c>
      <c r="F60" s="123">
        <v>10751950</v>
      </c>
      <c r="G60" s="123">
        <v>5016417.84</v>
      </c>
      <c r="H60" s="123">
        <v>0</v>
      </c>
      <c r="I60" s="123">
        <v>0</v>
      </c>
      <c r="J60" s="122">
        <v>0</v>
      </c>
      <c r="K60" s="123">
        <v>0</v>
      </c>
      <c r="L60" s="123">
        <v>0</v>
      </c>
      <c r="M60" s="123">
        <v>0</v>
      </c>
      <c r="N60" s="123">
        <v>0</v>
      </c>
      <c r="O60" s="123">
        <v>0</v>
      </c>
      <c r="P60" s="122">
        <f t="shared" si="0"/>
        <v>10751950</v>
      </c>
    </row>
    <row r="61" spans="1:16" ht="45" x14ac:dyDescent="0.25">
      <c r="A61" s="124" t="s">
        <v>234</v>
      </c>
      <c r="B61" s="124" t="s">
        <v>184</v>
      </c>
      <c r="C61" s="125" t="s">
        <v>29</v>
      </c>
      <c r="D61" s="126" t="s">
        <v>185</v>
      </c>
      <c r="E61" s="127">
        <v>2260072</v>
      </c>
      <c r="F61" s="126">
        <v>2260072</v>
      </c>
      <c r="G61" s="126">
        <v>1770699.84</v>
      </c>
      <c r="H61" s="126">
        <v>0</v>
      </c>
      <c r="I61" s="126">
        <v>0</v>
      </c>
      <c r="J61" s="127">
        <v>0</v>
      </c>
      <c r="K61" s="126">
        <v>0</v>
      </c>
      <c r="L61" s="126">
        <v>0</v>
      </c>
      <c r="M61" s="126">
        <v>0</v>
      </c>
      <c r="N61" s="126">
        <v>0</v>
      </c>
      <c r="O61" s="126">
        <v>0</v>
      </c>
      <c r="P61" s="127">
        <f t="shared" si="0"/>
        <v>2260072</v>
      </c>
    </row>
    <row r="62" spans="1:16" ht="30" x14ac:dyDescent="0.25">
      <c r="A62" s="124" t="s">
        <v>235</v>
      </c>
      <c r="B62" s="124" t="s">
        <v>236</v>
      </c>
      <c r="C62" s="125" t="s">
        <v>237</v>
      </c>
      <c r="D62" s="126" t="s">
        <v>238</v>
      </c>
      <c r="E62" s="127">
        <v>1500</v>
      </c>
      <c r="F62" s="126">
        <v>1500</v>
      </c>
      <c r="G62" s="126">
        <v>0</v>
      </c>
      <c r="H62" s="126">
        <v>0</v>
      </c>
      <c r="I62" s="126">
        <v>0</v>
      </c>
      <c r="J62" s="127">
        <v>0</v>
      </c>
      <c r="K62" s="126">
        <v>0</v>
      </c>
      <c r="L62" s="126">
        <v>0</v>
      </c>
      <c r="M62" s="126">
        <v>0</v>
      </c>
      <c r="N62" s="126">
        <v>0</v>
      </c>
      <c r="O62" s="126">
        <v>0</v>
      </c>
      <c r="P62" s="127">
        <f t="shared" si="0"/>
        <v>1500</v>
      </c>
    </row>
    <row r="63" spans="1:16" ht="105" x14ac:dyDescent="0.25">
      <c r="A63" s="124" t="s">
        <v>127</v>
      </c>
      <c r="B63" s="124" t="s">
        <v>239</v>
      </c>
      <c r="C63" s="125" t="s">
        <v>31</v>
      </c>
      <c r="D63" s="126" t="s">
        <v>240</v>
      </c>
      <c r="E63" s="127">
        <v>3886193</v>
      </c>
      <c r="F63" s="126">
        <v>3886193</v>
      </c>
      <c r="G63" s="126">
        <v>3211538</v>
      </c>
      <c r="H63" s="126">
        <v>0</v>
      </c>
      <c r="I63" s="126">
        <v>0</v>
      </c>
      <c r="J63" s="127">
        <v>0</v>
      </c>
      <c r="K63" s="126">
        <v>0</v>
      </c>
      <c r="L63" s="126">
        <v>0</v>
      </c>
      <c r="M63" s="126">
        <v>0</v>
      </c>
      <c r="N63" s="126">
        <v>0</v>
      </c>
      <c r="O63" s="126">
        <v>0</v>
      </c>
      <c r="P63" s="127">
        <f t="shared" si="0"/>
        <v>3886193</v>
      </c>
    </row>
    <row r="64" spans="1:16" ht="90" x14ac:dyDescent="0.25">
      <c r="A64" s="124" t="s">
        <v>241</v>
      </c>
      <c r="B64" s="124" t="s">
        <v>242</v>
      </c>
      <c r="C64" s="125" t="s">
        <v>42</v>
      </c>
      <c r="D64" s="126" t="s">
        <v>243</v>
      </c>
      <c r="E64" s="127">
        <v>1212485</v>
      </c>
      <c r="F64" s="126">
        <v>1212485</v>
      </c>
      <c r="G64" s="126">
        <v>0</v>
      </c>
      <c r="H64" s="126">
        <v>0</v>
      </c>
      <c r="I64" s="126">
        <v>0</v>
      </c>
      <c r="J64" s="127">
        <v>0</v>
      </c>
      <c r="K64" s="126">
        <v>0</v>
      </c>
      <c r="L64" s="126">
        <v>0</v>
      </c>
      <c r="M64" s="126">
        <v>0</v>
      </c>
      <c r="N64" s="126">
        <v>0</v>
      </c>
      <c r="O64" s="126">
        <v>0</v>
      </c>
      <c r="P64" s="127">
        <f t="shared" si="0"/>
        <v>1212485</v>
      </c>
    </row>
    <row r="65" spans="1:16" ht="90" x14ac:dyDescent="0.25">
      <c r="A65" s="124" t="s">
        <v>244</v>
      </c>
      <c r="B65" s="124" t="s">
        <v>245</v>
      </c>
      <c r="C65" s="125" t="s">
        <v>246</v>
      </c>
      <c r="D65" s="126" t="s">
        <v>247</v>
      </c>
      <c r="E65" s="127">
        <v>41700</v>
      </c>
      <c r="F65" s="126">
        <v>41700</v>
      </c>
      <c r="G65" s="126">
        <v>34180</v>
      </c>
      <c r="H65" s="126">
        <v>0</v>
      </c>
      <c r="I65" s="126">
        <v>0</v>
      </c>
      <c r="J65" s="127">
        <v>0</v>
      </c>
      <c r="K65" s="126">
        <v>0</v>
      </c>
      <c r="L65" s="126">
        <v>0</v>
      </c>
      <c r="M65" s="126">
        <v>0</v>
      </c>
      <c r="N65" s="126">
        <v>0</v>
      </c>
      <c r="O65" s="126">
        <v>0</v>
      </c>
      <c r="P65" s="127">
        <f t="shared" si="0"/>
        <v>41700</v>
      </c>
    </row>
    <row r="66" spans="1:16" ht="60" x14ac:dyDescent="0.25">
      <c r="A66" s="124" t="s">
        <v>248</v>
      </c>
      <c r="B66" s="124" t="s">
        <v>249</v>
      </c>
      <c r="C66" s="125" t="s">
        <v>237</v>
      </c>
      <c r="D66" s="126" t="s">
        <v>250</v>
      </c>
      <c r="E66" s="127">
        <v>100000</v>
      </c>
      <c r="F66" s="126">
        <v>100000</v>
      </c>
      <c r="G66" s="126">
        <v>0</v>
      </c>
      <c r="H66" s="126">
        <v>0</v>
      </c>
      <c r="I66" s="126">
        <v>0</v>
      </c>
      <c r="J66" s="127">
        <v>0</v>
      </c>
      <c r="K66" s="126">
        <v>0</v>
      </c>
      <c r="L66" s="126">
        <v>0</v>
      </c>
      <c r="M66" s="126">
        <v>0</v>
      </c>
      <c r="N66" s="126">
        <v>0</v>
      </c>
      <c r="O66" s="126">
        <v>0</v>
      </c>
      <c r="P66" s="127">
        <f t="shared" si="0"/>
        <v>100000</v>
      </c>
    </row>
    <row r="67" spans="1:16" ht="30" x14ac:dyDescent="0.25">
      <c r="A67" s="124" t="s">
        <v>251</v>
      </c>
      <c r="B67" s="124" t="s">
        <v>252</v>
      </c>
      <c r="C67" s="125" t="s">
        <v>253</v>
      </c>
      <c r="D67" s="126" t="s">
        <v>254</v>
      </c>
      <c r="E67" s="127">
        <v>3250000</v>
      </c>
      <c r="F67" s="126">
        <v>3250000</v>
      </c>
      <c r="G67" s="126">
        <v>0</v>
      </c>
      <c r="H67" s="126">
        <v>0</v>
      </c>
      <c r="I67" s="126">
        <v>0</v>
      </c>
      <c r="J67" s="127">
        <v>0</v>
      </c>
      <c r="K67" s="126">
        <v>0</v>
      </c>
      <c r="L67" s="126">
        <v>0</v>
      </c>
      <c r="M67" s="126">
        <v>0</v>
      </c>
      <c r="N67" s="126">
        <v>0</v>
      </c>
      <c r="O67" s="126">
        <v>0</v>
      </c>
      <c r="P67" s="127">
        <f t="shared" si="0"/>
        <v>3250000</v>
      </c>
    </row>
    <row r="68" spans="1:16" ht="25.5" x14ac:dyDescent="0.25">
      <c r="A68" s="118" t="s">
        <v>51</v>
      </c>
      <c r="B68" s="119"/>
      <c r="C68" s="120"/>
      <c r="D68" s="121" t="s">
        <v>255</v>
      </c>
      <c r="E68" s="122">
        <v>5791641.3499999996</v>
      </c>
      <c r="F68" s="123">
        <v>3591641.35</v>
      </c>
      <c r="G68" s="123">
        <v>1310000</v>
      </c>
      <c r="H68" s="123">
        <v>0</v>
      </c>
      <c r="I68" s="123">
        <v>2200000</v>
      </c>
      <c r="J68" s="122">
        <v>0</v>
      </c>
      <c r="K68" s="123">
        <v>0</v>
      </c>
      <c r="L68" s="123">
        <v>0</v>
      </c>
      <c r="M68" s="123">
        <v>0</v>
      </c>
      <c r="N68" s="123">
        <v>0</v>
      </c>
      <c r="O68" s="123">
        <v>0</v>
      </c>
      <c r="P68" s="122">
        <f t="shared" si="0"/>
        <v>5791641.3499999996</v>
      </c>
    </row>
    <row r="69" spans="1:16" ht="25.5" x14ac:dyDescent="0.25">
      <c r="A69" s="118" t="s">
        <v>52</v>
      </c>
      <c r="B69" s="119"/>
      <c r="C69" s="120"/>
      <c r="D69" s="121" t="s">
        <v>255</v>
      </c>
      <c r="E69" s="122">
        <v>5791641.3499999996</v>
      </c>
      <c r="F69" s="123">
        <v>3591641.35</v>
      </c>
      <c r="G69" s="123">
        <v>1310000</v>
      </c>
      <c r="H69" s="123">
        <v>0</v>
      </c>
      <c r="I69" s="123">
        <v>2200000</v>
      </c>
      <c r="J69" s="122">
        <v>0</v>
      </c>
      <c r="K69" s="123">
        <v>0</v>
      </c>
      <c r="L69" s="123">
        <v>0</v>
      </c>
      <c r="M69" s="123">
        <v>0</v>
      </c>
      <c r="N69" s="123">
        <v>0</v>
      </c>
      <c r="O69" s="123">
        <v>0</v>
      </c>
      <c r="P69" s="122">
        <f t="shared" si="0"/>
        <v>5791641.3499999996</v>
      </c>
    </row>
    <row r="70" spans="1:16" ht="45" x14ac:dyDescent="0.25">
      <c r="A70" s="124" t="s">
        <v>256</v>
      </c>
      <c r="B70" s="124" t="s">
        <v>184</v>
      </c>
      <c r="C70" s="125" t="s">
        <v>29</v>
      </c>
      <c r="D70" s="126" t="s">
        <v>185</v>
      </c>
      <c r="E70" s="127">
        <v>1617641.35</v>
      </c>
      <c r="F70" s="126">
        <v>1617641.35</v>
      </c>
      <c r="G70" s="126">
        <v>1310000</v>
      </c>
      <c r="H70" s="126">
        <v>0</v>
      </c>
      <c r="I70" s="126">
        <v>0</v>
      </c>
      <c r="J70" s="127">
        <v>0</v>
      </c>
      <c r="K70" s="126">
        <v>0</v>
      </c>
      <c r="L70" s="126">
        <v>0</v>
      </c>
      <c r="M70" s="126">
        <v>0</v>
      </c>
      <c r="N70" s="126">
        <v>0</v>
      </c>
      <c r="O70" s="126">
        <v>0</v>
      </c>
      <c r="P70" s="127">
        <f t="shared" si="0"/>
        <v>1617641.35</v>
      </c>
    </row>
    <row r="71" spans="1:16" x14ac:dyDescent="0.25">
      <c r="A71" s="124" t="s">
        <v>122</v>
      </c>
      <c r="B71" s="124" t="s">
        <v>257</v>
      </c>
      <c r="C71" s="125" t="s">
        <v>123</v>
      </c>
      <c r="D71" s="126" t="s">
        <v>124</v>
      </c>
      <c r="E71" s="127">
        <v>0</v>
      </c>
      <c r="F71" s="126">
        <v>0</v>
      </c>
      <c r="G71" s="126">
        <v>0</v>
      </c>
      <c r="H71" s="126">
        <v>0</v>
      </c>
      <c r="I71" s="126">
        <v>0</v>
      </c>
      <c r="J71" s="127">
        <v>0</v>
      </c>
      <c r="K71" s="126">
        <v>0</v>
      </c>
      <c r="L71" s="126">
        <v>0</v>
      </c>
      <c r="M71" s="126">
        <v>0</v>
      </c>
      <c r="N71" s="126">
        <v>0</v>
      </c>
      <c r="O71" s="126">
        <v>0</v>
      </c>
      <c r="P71" s="127">
        <f t="shared" si="0"/>
        <v>0</v>
      </c>
    </row>
    <row r="72" spans="1:16" x14ac:dyDescent="0.25">
      <c r="A72" s="124" t="s">
        <v>294</v>
      </c>
      <c r="B72" s="124" t="s">
        <v>295</v>
      </c>
      <c r="C72" s="125" t="s">
        <v>30</v>
      </c>
      <c r="D72" s="126" t="s">
        <v>113</v>
      </c>
      <c r="E72" s="127">
        <v>500000</v>
      </c>
      <c r="F72" s="126">
        <v>0</v>
      </c>
      <c r="G72" s="126">
        <v>0</v>
      </c>
      <c r="H72" s="126">
        <v>0</v>
      </c>
      <c r="I72" s="126">
        <v>500000</v>
      </c>
      <c r="J72" s="127">
        <v>0</v>
      </c>
      <c r="K72" s="126">
        <v>0</v>
      </c>
      <c r="L72" s="126">
        <v>0</v>
      </c>
      <c r="M72" s="126">
        <v>0</v>
      </c>
      <c r="N72" s="126">
        <v>0</v>
      </c>
      <c r="O72" s="126">
        <v>0</v>
      </c>
      <c r="P72" s="127">
        <f t="shared" si="0"/>
        <v>500000</v>
      </c>
    </row>
    <row r="73" spans="1:16" ht="60" x14ac:dyDescent="0.25">
      <c r="A73" s="124" t="s">
        <v>258</v>
      </c>
      <c r="B73" s="124" t="s">
        <v>259</v>
      </c>
      <c r="C73" s="125" t="s">
        <v>30</v>
      </c>
      <c r="D73" s="126" t="s">
        <v>260</v>
      </c>
      <c r="E73" s="127">
        <v>0</v>
      </c>
      <c r="F73" s="126">
        <v>0</v>
      </c>
      <c r="G73" s="126">
        <v>0</v>
      </c>
      <c r="H73" s="126">
        <v>0</v>
      </c>
      <c r="I73" s="126">
        <v>0</v>
      </c>
      <c r="J73" s="127">
        <v>0</v>
      </c>
      <c r="K73" s="126">
        <v>0</v>
      </c>
      <c r="L73" s="126">
        <v>0</v>
      </c>
      <c r="M73" s="126">
        <v>0</v>
      </c>
      <c r="N73" s="126">
        <v>0</v>
      </c>
      <c r="O73" s="126">
        <v>0</v>
      </c>
      <c r="P73" s="127">
        <f t="shared" si="0"/>
        <v>0</v>
      </c>
    </row>
    <row r="74" spans="1:16" x14ac:dyDescent="0.25">
      <c r="A74" s="124" t="s">
        <v>53</v>
      </c>
      <c r="B74" s="124" t="s">
        <v>54</v>
      </c>
      <c r="C74" s="125" t="s">
        <v>30</v>
      </c>
      <c r="D74" s="126" t="s">
        <v>55</v>
      </c>
      <c r="E74" s="127">
        <v>524000</v>
      </c>
      <c r="F74" s="126">
        <v>524000</v>
      </c>
      <c r="G74" s="126">
        <v>0</v>
      </c>
      <c r="H74" s="126">
        <v>0</v>
      </c>
      <c r="I74" s="126">
        <v>0</v>
      </c>
      <c r="J74" s="127">
        <v>0</v>
      </c>
      <c r="K74" s="126">
        <v>0</v>
      </c>
      <c r="L74" s="126">
        <v>0</v>
      </c>
      <c r="M74" s="126">
        <v>0</v>
      </c>
      <c r="N74" s="126">
        <v>0</v>
      </c>
      <c r="O74" s="126">
        <v>0</v>
      </c>
      <c r="P74" s="127">
        <f t="shared" si="0"/>
        <v>524000</v>
      </c>
    </row>
    <row r="75" spans="1:16" ht="60" x14ac:dyDescent="0.25">
      <c r="A75" s="124" t="s">
        <v>134</v>
      </c>
      <c r="B75" s="124" t="s">
        <v>135</v>
      </c>
      <c r="C75" s="125" t="s">
        <v>30</v>
      </c>
      <c r="D75" s="126" t="s">
        <v>136</v>
      </c>
      <c r="E75" s="127">
        <v>3150000</v>
      </c>
      <c r="F75" s="126">
        <v>1450000</v>
      </c>
      <c r="G75" s="126">
        <v>0</v>
      </c>
      <c r="H75" s="126">
        <v>0</v>
      </c>
      <c r="I75" s="126">
        <v>1700000</v>
      </c>
      <c r="J75" s="127">
        <v>0</v>
      </c>
      <c r="K75" s="126">
        <v>0</v>
      </c>
      <c r="L75" s="126">
        <v>0</v>
      </c>
      <c r="M75" s="126">
        <v>0</v>
      </c>
      <c r="N75" s="126">
        <v>0</v>
      </c>
      <c r="O75" s="126">
        <v>0</v>
      </c>
      <c r="P75" s="127">
        <f t="shared" si="0"/>
        <v>3150000</v>
      </c>
    </row>
    <row r="76" spans="1:16" x14ac:dyDescent="0.25">
      <c r="A76" s="128" t="s">
        <v>10</v>
      </c>
      <c r="B76" s="129" t="s">
        <v>10</v>
      </c>
      <c r="C76" s="130" t="s">
        <v>10</v>
      </c>
      <c r="D76" s="131" t="s">
        <v>261</v>
      </c>
      <c r="E76" s="122">
        <v>324620050.35000002</v>
      </c>
      <c r="F76" s="122">
        <v>307836762.53000003</v>
      </c>
      <c r="G76" s="122">
        <v>198084757.84</v>
      </c>
      <c r="H76" s="122">
        <v>19697788</v>
      </c>
      <c r="I76" s="122">
        <v>16783287.82</v>
      </c>
      <c r="J76" s="122">
        <v>21420800</v>
      </c>
      <c r="K76" s="122">
        <v>17674300</v>
      </c>
      <c r="L76" s="122">
        <v>2274000</v>
      </c>
      <c r="M76" s="122">
        <v>245000</v>
      </c>
      <c r="N76" s="122">
        <v>0</v>
      </c>
      <c r="O76" s="122">
        <v>19146800</v>
      </c>
      <c r="P76" s="122">
        <f t="shared" si="0"/>
        <v>346040850.35000002</v>
      </c>
    </row>
    <row r="78" spans="1:16" s="38" customFormat="1" x14ac:dyDescent="0.25">
      <c r="D78" s="203" t="s">
        <v>67</v>
      </c>
      <c r="E78" s="203"/>
      <c r="F78" s="203"/>
      <c r="G78" s="203"/>
      <c r="I78" s="203"/>
      <c r="L78" s="203" t="s">
        <v>13</v>
      </c>
    </row>
  </sheetData>
  <mergeCells count="24">
    <mergeCell ref="J9:O9"/>
    <mergeCell ref="P9:P12"/>
    <mergeCell ref="E10:E12"/>
    <mergeCell ref="F10:F12"/>
    <mergeCell ref="G10:H10"/>
    <mergeCell ref="I10:I12"/>
    <mergeCell ref="J10:J12"/>
    <mergeCell ref="L10:L12"/>
    <mergeCell ref="M2:S2"/>
    <mergeCell ref="M3:R3"/>
    <mergeCell ref="A5:P5"/>
    <mergeCell ref="M10:N10"/>
    <mergeCell ref="O10:O12"/>
    <mergeCell ref="G11:G12"/>
    <mergeCell ref="H11:H12"/>
    <mergeCell ref="M11:M12"/>
    <mergeCell ref="N11:N12"/>
    <mergeCell ref="K10:K12"/>
    <mergeCell ref="A6:P6"/>
    <mergeCell ref="A9:A12"/>
    <mergeCell ref="B9:B12"/>
    <mergeCell ref="C9:C12"/>
    <mergeCell ref="D9:D12"/>
    <mergeCell ref="E9:I9"/>
  </mergeCells>
  <pageMargins left="0.7" right="0.7" top="0.75" bottom="0.75" header="0.3" footer="0.3"/>
  <pageSetup paperSize="9" scale="53" fitToHeight="0" orientation="landscape"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U56"/>
  <sheetViews>
    <sheetView topLeftCell="A37" zoomScale="70" zoomScaleNormal="70" zoomScaleSheetLayoutView="55" workbookViewId="0">
      <selection activeCell="F23" sqref="F23"/>
    </sheetView>
  </sheetViews>
  <sheetFormatPr defaultRowHeight="15" x14ac:dyDescent="0.25"/>
  <cols>
    <col min="1" max="1" width="14.28515625" customWidth="1"/>
    <col min="2" max="2" width="7.85546875" customWidth="1"/>
    <col min="4" max="4" width="41.5703125" customWidth="1"/>
    <col min="5" max="5" width="17.28515625" customWidth="1"/>
    <col min="6" max="7" width="17.42578125" customWidth="1"/>
    <col min="8" max="8" width="15.7109375" customWidth="1"/>
    <col min="9" max="9" width="16.42578125" customWidth="1"/>
    <col min="10" max="10" width="15" customWidth="1"/>
    <col min="11" max="11" width="14.7109375" customWidth="1"/>
    <col min="12" max="12" width="13.140625" customWidth="1"/>
    <col min="14" max="14" width="10.42578125" customWidth="1"/>
    <col min="15" max="16" width="15.7109375" customWidth="1"/>
    <col min="18" max="18" width="10" bestFit="1" customWidth="1"/>
    <col min="19" max="19" width="12.42578125" bestFit="1" customWidth="1"/>
  </cols>
  <sheetData>
    <row r="2" spans="1:19" ht="15.75" x14ac:dyDescent="0.25">
      <c r="A2" s="6"/>
      <c r="B2" s="4"/>
      <c r="C2" s="4"/>
      <c r="D2" s="4"/>
      <c r="E2" s="4"/>
      <c r="F2" s="4"/>
      <c r="G2" s="4"/>
      <c r="H2" s="4"/>
      <c r="I2" s="4"/>
      <c r="J2" s="4"/>
      <c r="K2" s="4" t="s">
        <v>308</v>
      </c>
      <c r="M2" s="4"/>
      <c r="N2" s="4"/>
      <c r="O2" s="4"/>
      <c r="P2" s="7"/>
    </row>
    <row r="3" spans="1:19" s="95" customFormat="1" ht="17.25" customHeight="1" x14ac:dyDescent="0.25">
      <c r="A3" s="8"/>
      <c r="B3" s="91"/>
      <c r="C3" s="91"/>
      <c r="D3" s="91"/>
      <c r="E3" s="91"/>
      <c r="F3" s="91"/>
      <c r="G3" s="91"/>
      <c r="H3" s="91"/>
      <c r="I3" s="91"/>
      <c r="J3" s="91"/>
      <c r="K3" s="215" t="s">
        <v>288</v>
      </c>
      <c r="L3" s="215"/>
      <c r="M3" s="215"/>
      <c r="N3" s="215"/>
      <c r="O3" s="215"/>
      <c r="P3" s="215"/>
      <c r="Q3" s="215"/>
    </row>
    <row r="4" spans="1:19" ht="15.75" x14ac:dyDescent="0.25">
      <c r="A4" s="9"/>
      <c r="B4" s="10"/>
      <c r="C4" s="10"/>
      <c r="D4" s="10"/>
      <c r="E4" s="10"/>
      <c r="F4" s="10"/>
      <c r="G4" s="10"/>
      <c r="H4" s="10"/>
      <c r="I4" s="10"/>
      <c r="J4" s="10"/>
      <c r="K4" s="216" t="s">
        <v>311</v>
      </c>
      <c r="L4" s="216"/>
      <c r="M4" s="216"/>
      <c r="N4" s="216"/>
      <c r="O4" s="216"/>
      <c r="P4" s="216"/>
    </row>
    <row r="5" spans="1:19" x14ac:dyDescent="0.25">
      <c r="A5" s="9"/>
      <c r="B5" s="10"/>
      <c r="C5" s="10"/>
      <c r="D5" s="10"/>
      <c r="E5" s="10"/>
      <c r="F5" s="10"/>
      <c r="G5" s="10"/>
      <c r="H5" s="10"/>
      <c r="I5" s="10"/>
      <c r="J5" s="10"/>
      <c r="K5" s="10"/>
      <c r="L5" s="10"/>
      <c r="M5" s="10"/>
      <c r="N5" s="10"/>
      <c r="O5" s="10"/>
      <c r="P5" s="11"/>
    </row>
    <row r="6" spans="1:19" ht="51" customHeight="1" x14ac:dyDescent="0.25">
      <c r="A6" s="237" t="s">
        <v>287</v>
      </c>
      <c r="B6" s="237"/>
      <c r="C6" s="237"/>
      <c r="D6" s="237"/>
      <c r="E6" s="237"/>
      <c r="F6" s="237"/>
      <c r="G6" s="237"/>
      <c r="H6" s="237"/>
      <c r="I6" s="237"/>
      <c r="J6" s="237"/>
      <c r="K6" s="237"/>
      <c r="L6" s="237"/>
      <c r="M6" s="237"/>
      <c r="N6" s="237"/>
      <c r="O6" s="237"/>
      <c r="P6" s="237"/>
    </row>
    <row r="7" spans="1:19" ht="15.75" x14ac:dyDescent="0.25">
      <c r="A7" s="12"/>
      <c r="B7" s="13"/>
      <c r="C7" s="13"/>
      <c r="D7" s="13"/>
      <c r="E7" s="13"/>
      <c r="F7" s="13"/>
      <c r="G7" s="13"/>
      <c r="H7" s="13"/>
      <c r="I7" s="13"/>
      <c r="J7" s="13"/>
      <c r="K7" s="13"/>
      <c r="L7" s="13"/>
      <c r="M7" s="13"/>
      <c r="N7" s="13"/>
      <c r="O7" s="13"/>
      <c r="P7" s="13"/>
    </row>
    <row r="8" spans="1:19" hidden="1" x14ac:dyDescent="0.25">
      <c r="A8" s="238"/>
      <c r="B8" s="218"/>
      <c r="C8" s="218"/>
      <c r="D8" s="218"/>
      <c r="E8" s="218"/>
      <c r="F8" s="218"/>
      <c r="G8" s="218"/>
      <c r="H8" s="218"/>
      <c r="I8" s="218"/>
      <c r="J8" s="218"/>
      <c r="K8" s="218"/>
      <c r="L8" s="218"/>
      <c r="M8" s="218"/>
      <c r="N8" s="218"/>
      <c r="O8" s="218"/>
      <c r="P8" s="218"/>
    </row>
    <row r="9" spans="1:19" x14ac:dyDescent="0.25">
      <c r="A9" s="1" t="s">
        <v>0</v>
      </c>
      <c r="B9" s="92"/>
      <c r="C9" s="92"/>
      <c r="D9" s="92"/>
      <c r="E9" s="92"/>
      <c r="F9" s="92"/>
      <c r="G9" s="92"/>
      <c r="H9" s="92"/>
      <c r="I9" s="92"/>
      <c r="J9" s="92"/>
      <c r="K9" s="92"/>
      <c r="L9" s="92"/>
      <c r="M9" s="92"/>
      <c r="N9" s="92"/>
      <c r="O9" s="92"/>
      <c r="P9" s="92"/>
    </row>
    <row r="10" spans="1:19" ht="15" customHeight="1" x14ac:dyDescent="0.25">
      <c r="A10" s="2" t="s">
        <v>1</v>
      </c>
      <c r="P10" s="3" t="s">
        <v>14</v>
      </c>
    </row>
    <row r="11" spans="1:19" ht="15" customHeight="1" x14ac:dyDescent="0.25">
      <c r="A11" s="239" t="s">
        <v>15</v>
      </c>
      <c r="B11" s="239" t="s">
        <v>16</v>
      </c>
      <c r="C11" s="239" t="s">
        <v>17</v>
      </c>
      <c r="D11" s="229" t="s">
        <v>18</v>
      </c>
      <c r="E11" s="229" t="s">
        <v>6</v>
      </c>
      <c r="F11" s="229"/>
      <c r="G11" s="229"/>
      <c r="H11" s="229"/>
      <c r="I11" s="229"/>
      <c r="J11" s="229" t="s">
        <v>7</v>
      </c>
      <c r="K11" s="229"/>
      <c r="L11" s="229"/>
      <c r="M11" s="229"/>
      <c r="N11" s="229"/>
      <c r="O11" s="229"/>
      <c r="P11" s="230" t="s">
        <v>19</v>
      </c>
    </row>
    <row r="12" spans="1:19" ht="15" customHeight="1" x14ac:dyDescent="0.25">
      <c r="A12" s="229"/>
      <c r="B12" s="229"/>
      <c r="C12" s="229"/>
      <c r="D12" s="229"/>
      <c r="E12" s="230" t="s">
        <v>8</v>
      </c>
      <c r="F12" s="229" t="s">
        <v>20</v>
      </c>
      <c r="G12" s="229" t="s">
        <v>21</v>
      </c>
      <c r="H12" s="229"/>
      <c r="I12" s="229" t="s">
        <v>22</v>
      </c>
      <c r="J12" s="230" t="s">
        <v>8</v>
      </c>
      <c r="K12" s="229" t="s">
        <v>9</v>
      </c>
      <c r="L12" s="229" t="s">
        <v>20</v>
      </c>
      <c r="M12" s="229" t="s">
        <v>21</v>
      </c>
      <c r="N12" s="229"/>
      <c r="O12" s="229" t="s">
        <v>22</v>
      </c>
      <c r="P12" s="229"/>
    </row>
    <row r="13" spans="1:19" ht="115.5" customHeight="1" x14ac:dyDescent="0.25">
      <c r="A13" s="229"/>
      <c r="B13" s="229"/>
      <c r="C13" s="229"/>
      <c r="D13" s="229"/>
      <c r="E13" s="229"/>
      <c r="F13" s="229"/>
      <c r="G13" s="229" t="s">
        <v>23</v>
      </c>
      <c r="H13" s="229" t="s">
        <v>24</v>
      </c>
      <c r="I13" s="229"/>
      <c r="J13" s="229"/>
      <c r="K13" s="229"/>
      <c r="L13" s="229"/>
      <c r="M13" s="229" t="s">
        <v>23</v>
      </c>
      <c r="N13" s="229" t="s">
        <v>24</v>
      </c>
      <c r="O13" s="229"/>
      <c r="P13" s="229"/>
    </row>
    <row r="14" spans="1:19" x14ac:dyDescent="0.25">
      <c r="A14" s="229"/>
      <c r="B14" s="229"/>
      <c r="C14" s="229"/>
      <c r="D14" s="229"/>
      <c r="E14" s="229"/>
      <c r="F14" s="229"/>
      <c r="G14" s="229"/>
      <c r="H14" s="229"/>
      <c r="I14" s="229"/>
      <c r="J14" s="229"/>
      <c r="K14" s="229"/>
      <c r="L14" s="229"/>
      <c r="M14" s="229"/>
      <c r="N14" s="229"/>
      <c r="O14" s="229"/>
      <c r="P14" s="229"/>
    </row>
    <row r="15" spans="1:19" ht="20.25" customHeight="1" x14ac:dyDescent="0.25">
      <c r="A15" s="93">
        <v>1</v>
      </c>
      <c r="B15" s="93">
        <v>2</v>
      </c>
      <c r="C15" s="93">
        <v>3</v>
      </c>
      <c r="D15" s="93">
        <v>4</v>
      </c>
      <c r="E15" s="94">
        <v>5</v>
      </c>
      <c r="F15" s="93">
        <v>6</v>
      </c>
      <c r="G15" s="93">
        <v>7</v>
      </c>
      <c r="H15" s="93">
        <v>8</v>
      </c>
      <c r="I15" s="93">
        <v>9</v>
      </c>
      <c r="J15" s="94">
        <v>10</v>
      </c>
      <c r="K15" s="93">
        <v>11</v>
      </c>
      <c r="L15" s="93">
        <v>12</v>
      </c>
      <c r="M15" s="93">
        <v>13</v>
      </c>
      <c r="N15" s="93">
        <v>14</v>
      </c>
      <c r="O15" s="93">
        <v>15</v>
      </c>
      <c r="P15" s="94">
        <v>16</v>
      </c>
    </row>
    <row r="16" spans="1:19" ht="33.75" customHeight="1" x14ac:dyDescent="0.3">
      <c r="A16" s="227" t="s">
        <v>56</v>
      </c>
      <c r="B16" s="228"/>
      <c r="C16" s="228"/>
      <c r="D16" s="228"/>
      <c r="E16" s="96">
        <f t="shared" ref="E16:P16" si="0">E21+E29+E17+E26</f>
        <v>2577859</v>
      </c>
      <c r="F16" s="96">
        <f t="shared" si="0"/>
        <v>2300359</v>
      </c>
      <c r="G16" s="96">
        <f t="shared" si="0"/>
        <v>710000</v>
      </c>
      <c r="H16" s="96">
        <f t="shared" si="0"/>
        <v>100000</v>
      </c>
      <c r="I16" s="96">
        <f t="shared" si="0"/>
        <v>283071</v>
      </c>
      <c r="J16" s="96">
        <f t="shared" si="0"/>
        <v>0</v>
      </c>
      <c r="K16" s="96">
        <f t="shared" si="0"/>
        <v>0</v>
      </c>
      <c r="L16" s="96">
        <f t="shared" si="0"/>
        <v>0</v>
      </c>
      <c r="M16" s="96">
        <f t="shared" si="0"/>
        <v>0</v>
      </c>
      <c r="N16" s="96">
        <f t="shared" si="0"/>
        <v>0</v>
      </c>
      <c r="O16" s="96">
        <f t="shared" si="0"/>
        <v>0</v>
      </c>
      <c r="P16" s="96">
        <f t="shared" si="0"/>
        <v>2577859</v>
      </c>
      <c r="S16" s="157"/>
    </row>
    <row r="17" spans="1:21" ht="33.75" customHeight="1" x14ac:dyDescent="0.25">
      <c r="A17" s="133" t="s">
        <v>25</v>
      </c>
      <c r="B17" s="133" t="s">
        <v>57</v>
      </c>
      <c r="C17" s="134"/>
      <c r="D17" s="134" t="s">
        <v>278</v>
      </c>
      <c r="E17" s="135">
        <f>E18</f>
        <v>465000</v>
      </c>
      <c r="F17" s="135">
        <f t="shared" ref="F17:P17" si="1">F18</f>
        <v>265000</v>
      </c>
      <c r="G17" s="135">
        <f t="shared" si="1"/>
        <v>0</v>
      </c>
      <c r="H17" s="135">
        <f t="shared" si="1"/>
        <v>0</v>
      </c>
      <c r="I17" s="135">
        <f t="shared" si="1"/>
        <v>200000</v>
      </c>
      <c r="J17" s="135">
        <f t="shared" si="1"/>
        <v>0</v>
      </c>
      <c r="K17" s="135">
        <f t="shared" si="1"/>
        <v>0</v>
      </c>
      <c r="L17" s="135">
        <f t="shared" si="1"/>
        <v>0</v>
      </c>
      <c r="M17" s="135">
        <f t="shared" si="1"/>
        <v>0</v>
      </c>
      <c r="N17" s="135">
        <f t="shared" si="1"/>
        <v>0</v>
      </c>
      <c r="O17" s="135">
        <f t="shared" si="1"/>
        <v>0</v>
      </c>
      <c r="P17" s="135">
        <f t="shared" si="1"/>
        <v>465000</v>
      </c>
      <c r="S17" s="66"/>
    </row>
    <row r="18" spans="1:21" ht="33.75" customHeight="1" x14ac:dyDescent="0.25">
      <c r="A18" s="133" t="s">
        <v>26</v>
      </c>
      <c r="B18" s="133" t="s">
        <v>57</v>
      </c>
      <c r="C18" s="134"/>
      <c r="D18" s="134" t="s">
        <v>279</v>
      </c>
      <c r="E18" s="135">
        <f>E20+E19</f>
        <v>465000</v>
      </c>
      <c r="F18" s="135">
        <f t="shared" ref="F18:P18" si="2">F20+F19</f>
        <v>265000</v>
      </c>
      <c r="G18" s="135">
        <f t="shared" si="2"/>
        <v>0</v>
      </c>
      <c r="H18" s="135">
        <f t="shared" si="2"/>
        <v>0</v>
      </c>
      <c r="I18" s="135">
        <f t="shared" si="2"/>
        <v>200000</v>
      </c>
      <c r="J18" s="135">
        <f t="shared" si="2"/>
        <v>0</v>
      </c>
      <c r="K18" s="135">
        <f t="shared" si="2"/>
        <v>0</v>
      </c>
      <c r="L18" s="135">
        <f t="shared" si="2"/>
        <v>0</v>
      </c>
      <c r="M18" s="135">
        <f t="shared" si="2"/>
        <v>0</v>
      </c>
      <c r="N18" s="135">
        <f t="shared" si="2"/>
        <v>0</v>
      </c>
      <c r="O18" s="135">
        <f t="shared" si="2"/>
        <v>0</v>
      </c>
      <c r="P18" s="135">
        <f t="shared" si="2"/>
        <v>465000</v>
      </c>
    </row>
    <row r="19" spans="1:21" ht="100.5" customHeight="1" x14ac:dyDescent="0.25">
      <c r="A19" s="18" t="s">
        <v>27</v>
      </c>
      <c r="B19" s="18" t="s">
        <v>28</v>
      </c>
      <c r="C19" s="18" t="s">
        <v>29</v>
      </c>
      <c r="D19" s="33" t="s">
        <v>121</v>
      </c>
      <c r="E19" s="17">
        <f>F19+I19</f>
        <v>365000</v>
      </c>
      <c r="F19" s="136">
        <f>265000</f>
        <v>265000</v>
      </c>
      <c r="G19" s="20">
        <v>0</v>
      </c>
      <c r="H19" s="20">
        <v>0</v>
      </c>
      <c r="I19" s="20">
        <v>100000</v>
      </c>
      <c r="J19" s="17">
        <f>K19</f>
        <v>0</v>
      </c>
      <c r="K19" s="20">
        <f>O19</f>
        <v>0</v>
      </c>
      <c r="L19" s="20">
        <v>0</v>
      </c>
      <c r="M19" s="20">
        <v>0</v>
      </c>
      <c r="N19" s="20">
        <v>0</v>
      </c>
      <c r="O19" s="20">
        <v>0</v>
      </c>
      <c r="P19" s="17">
        <f t="shared" ref="P19" si="3">E19+J19</f>
        <v>365000</v>
      </c>
      <c r="S19" s="66"/>
    </row>
    <row r="20" spans="1:21" ht="71.25" customHeight="1" x14ac:dyDescent="0.25">
      <c r="A20" s="18" t="s">
        <v>132</v>
      </c>
      <c r="B20" s="19">
        <v>6020</v>
      </c>
      <c r="C20" s="18" t="s">
        <v>32</v>
      </c>
      <c r="D20" s="22" t="s">
        <v>133</v>
      </c>
      <c r="E20" s="17">
        <f>I20</f>
        <v>100000</v>
      </c>
      <c r="F20" s="136">
        <v>0</v>
      </c>
      <c r="G20" s="20">
        <v>0</v>
      </c>
      <c r="H20" s="20">
        <v>0</v>
      </c>
      <c r="I20" s="20">
        <v>100000</v>
      </c>
      <c r="J20" s="17">
        <f>K20</f>
        <v>0</v>
      </c>
      <c r="K20" s="20">
        <f>O20</f>
        <v>0</v>
      </c>
      <c r="L20" s="20">
        <v>0</v>
      </c>
      <c r="M20" s="20">
        <v>0</v>
      </c>
      <c r="N20" s="20">
        <v>0</v>
      </c>
      <c r="O20" s="20">
        <v>0</v>
      </c>
      <c r="P20" s="17">
        <f t="shared" ref="P20" si="4">E20+J20</f>
        <v>100000</v>
      </c>
      <c r="S20" s="66"/>
    </row>
    <row r="21" spans="1:21" ht="48.75" customHeight="1" x14ac:dyDescent="0.25">
      <c r="A21" s="113" t="s">
        <v>39</v>
      </c>
      <c r="B21" s="114" t="s">
        <v>60</v>
      </c>
      <c r="C21" s="115"/>
      <c r="D21" s="21" t="s">
        <v>61</v>
      </c>
      <c r="E21" s="15">
        <f>E22</f>
        <v>1879859</v>
      </c>
      <c r="F21" s="15">
        <f t="shared" ref="F21:O21" si="5">F22</f>
        <v>1802359</v>
      </c>
      <c r="G21" s="15">
        <f t="shared" si="5"/>
        <v>710000</v>
      </c>
      <c r="H21" s="15">
        <f t="shared" si="5"/>
        <v>100000</v>
      </c>
      <c r="I21" s="15">
        <f t="shared" si="5"/>
        <v>83071</v>
      </c>
      <c r="J21" s="15">
        <f t="shared" si="5"/>
        <v>0</v>
      </c>
      <c r="K21" s="15">
        <f t="shared" si="5"/>
        <v>0</v>
      </c>
      <c r="L21" s="15">
        <f t="shared" si="5"/>
        <v>0</v>
      </c>
      <c r="M21" s="15">
        <f t="shared" si="5"/>
        <v>0</v>
      </c>
      <c r="N21" s="15">
        <f t="shared" si="5"/>
        <v>0</v>
      </c>
      <c r="O21" s="15">
        <f t="shared" si="5"/>
        <v>0</v>
      </c>
      <c r="P21" s="15">
        <f>P22</f>
        <v>1879859</v>
      </c>
    </row>
    <row r="22" spans="1:21" ht="53.25" customHeight="1" x14ac:dyDescent="0.25">
      <c r="A22" s="113" t="s">
        <v>40</v>
      </c>
      <c r="B22" s="114" t="s">
        <v>60</v>
      </c>
      <c r="C22" s="115"/>
      <c r="D22" s="21" t="s">
        <v>62</v>
      </c>
      <c r="E22" s="15">
        <f>E25+E23+E24</f>
        <v>1879859</v>
      </c>
      <c r="F22" s="15">
        <f t="shared" ref="F22:P22" si="6">F25+F23+F24</f>
        <v>1802359</v>
      </c>
      <c r="G22" s="15">
        <f t="shared" si="6"/>
        <v>710000</v>
      </c>
      <c r="H22" s="15">
        <f t="shared" si="6"/>
        <v>100000</v>
      </c>
      <c r="I22" s="15">
        <f t="shared" si="6"/>
        <v>83071</v>
      </c>
      <c r="J22" s="15">
        <f t="shared" si="6"/>
        <v>0</v>
      </c>
      <c r="K22" s="15">
        <f t="shared" si="6"/>
        <v>0</v>
      </c>
      <c r="L22" s="15">
        <f t="shared" si="6"/>
        <v>0</v>
      </c>
      <c r="M22" s="15">
        <f t="shared" si="6"/>
        <v>0</v>
      </c>
      <c r="N22" s="15">
        <f t="shared" si="6"/>
        <v>0</v>
      </c>
      <c r="O22" s="15">
        <f t="shared" si="6"/>
        <v>0</v>
      </c>
      <c r="P22" s="15">
        <f t="shared" si="6"/>
        <v>1879859</v>
      </c>
    </row>
    <row r="23" spans="1:21" ht="54" customHeight="1" x14ac:dyDescent="0.25">
      <c r="A23" s="18" t="s">
        <v>45</v>
      </c>
      <c r="B23" s="18" t="s">
        <v>46</v>
      </c>
      <c r="C23" s="18" t="s">
        <v>47</v>
      </c>
      <c r="D23" s="22" t="s">
        <v>48</v>
      </c>
      <c r="E23" s="17">
        <f>F23</f>
        <v>1537359</v>
      </c>
      <c r="F23" s="117">
        <f>I23+H23+G23+88000+60000+370000+210000-6212</f>
        <v>1537359</v>
      </c>
      <c r="G23" s="117">
        <f>400000+310000</f>
        <v>710000</v>
      </c>
      <c r="H23" s="20">
        <v>100000</v>
      </c>
      <c r="I23" s="20">
        <f>5571</f>
        <v>5571</v>
      </c>
      <c r="J23" s="17">
        <v>0</v>
      </c>
      <c r="K23" s="20">
        <v>0</v>
      </c>
      <c r="L23" s="20">
        <v>0</v>
      </c>
      <c r="M23" s="20">
        <v>0</v>
      </c>
      <c r="N23" s="20">
        <v>0</v>
      </c>
      <c r="O23" s="20">
        <v>0</v>
      </c>
      <c r="P23" s="17">
        <f>E23+J23</f>
        <v>1537359</v>
      </c>
    </row>
    <row r="24" spans="1:21" ht="114" customHeight="1" x14ac:dyDescent="0.25">
      <c r="A24" s="16" t="s">
        <v>299</v>
      </c>
      <c r="B24" s="37">
        <v>1291</v>
      </c>
      <c r="C24" s="16" t="s">
        <v>50</v>
      </c>
      <c r="D24" s="20" t="s">
        <v>298</v>
      </c>
      <c r="E24" s="17">
        <f>I24</f>
        <v>77500</v>
      </c>
      <c r="F24" s="20">
        <v>0</v>
      </c>
      <c r="G24" s="20">
        <v>0</v>
      </c>
      <c r="H24" s="20">
        <v>0</v>
      </c>
      <c r="I24" s="20">
        <v>77500</v>
      </c>
      <c r="J24" s="17">
        <f>K24</f>
        <v>0</v>
      </c>
      <c r="K24" s="20">
        <f>O24</f>
        <v>0</v>
      </c>
      <c r="L24" s="20">
        <v>0</v>
      </c>
      <c r="M24" s="20">
        <v>0</v>
      </c>
      <c r="N24" s="20">
        <v>0</v>
      </c>
      <c r="O24" s="20">
        <v>0</v>
      </c>
      <c r="P24" s="17">
        <f t="shared" ref="P24" si="7">E24+J24</f>
        <v>77500</v>
      </c>
    </row>
    <row r="25" spans="1:21" ht="64.5" customHeight="1" x14ac:dyDescent="0.25">
      <c r="A25" s="18" t="s">
        <v>225</v>
      </c>
      <c r="B25" s="19">
        <v>4060</v>
      </c>
      <c r="C25" s="18" t="s">
        <v>227</v>
      </c>
      <c r="D25" s="22" t="s">
        <v>280</v>
      </c>
      <c r="E25" s="17">
        <f>F25</f>
        <v>265000</v>
      </c>
      <c r="F25" s="20">
        <v>265000</v>
      </c>
      <c r="G25" s="20">
        <v>0</v>
      </c>
      <c r="H25" s="20">
        <v>0</v>
      </c>
      <c r="I25" s="20">
        <v>0</v>
      </c>
      <c r="J25" s="17">
        <v>0</v>
      </c>
      <c r="K25" s="20">
        <v>0</v>
      </c>
      <c r="L25" s="20">
        <v>0</v>
      </c>
      <c r="M25" s="20">
        <v>0</v>
      </c>
      <c r="N25" s="20">
        <v>0</v>
      </c>
      <c r="O25" s="20">
        <v>0</v>
      </c>
      <c r="P25" s="17">
        <f>J25+E25</f>
        <v>265000</v>
      </c>
      <c r="U25" s="66"/>
    </row>
    <row r="26" spans="1:21" ht="64.5" customHeight="1" x14ac:dyDescent="0.25">
      <c r="A26" s="23" t="s">
        <v>125</v>
      </c>
      <c r="B26" s="24" t="s">
        <v>303</v>
      </c>
      <c r="C26" s="25"/>
      <c r="D26" s="26" t="s">
        <v>304</v>
      </c>
      <c r="E26" s="15">
        <f>E27</f>
        <v>58000</v>
      </c>
      <c r="F26" s="15">
        <f t="shared" ref="F26:P27" si="8">F27</f>
        <v>58000</v>
      </c>
      <c r="G26" s="15">
        <f t="shared" si="8"/>
        <v>0</v>
      </c>
      <c r="H26" s="15">
        <f t="shared" si="8"/>
        <v>0</v>
      </c>
      <c r="I26" s="15">
        <f t="shared" si="8"/>
        <v>0</v>
      </c>
      <c r="J26" s="15">
        <f t="shared" si="8"/>
        <v>0</v>
      </c>
      <c r="K26" s="15">
        <f t="shared" si="8"/>
        <v>0</v>
      </c>
      <c r="L26" s="15">
        <f t="shared" si="8"/>
        <v>0</v>
      </c>
      <c r="M26" s="15">
        <f t="shared" si="8"/>
        <v>0</v>
      </c>
      <c r="N26" s="15">
        <f t="shared" si="8"/>
        <v>0</v>
      </c>
      <c r="O26" s="15">
        <f t="shared" si="8"/>
        <v>0</v>
      </c>
      <c r="P26" s="15">
        <f>P27</f>
        <v>58000</v>
      </c>
    </row>
    <row r="27" spans="1:21" ht="64.5" customHeight="1" x14ac:dyDescent="0.25">
      <c r="A27" s="23" t="s">
        <v>126</v>
      </c>
      <c r="B27" s="24" t="s">
        <v>303</v>
      </c>
      <c r="C27" s="25"/>
      <c r="D27" s="26" t="s">
        <v>305</v>
      </c>
      <c r="E27" s="15">
        <f>E28</f>
        <v>58000</v>
      </c>
      <c r="F27" s="15">
        <f t="shared" si="8"/>
        <v>58000</v>
      </c>
      <c r="G27" s="15">
        <f t="shared" si="8"/>
        <v>0</v>
      </c>
      <c r="H27" s="15">
        <f t="shared" si="8"/>
        <v>0</v>
      </c>
      <c r="I27" s="15">
        <f t="shared" si="8"/>
        <v>0</v>
      </c>
      <c r="J27" s="15">
        <f t="shared" si="8"/>
        <v>0</v>
      </c>
      <c r="K27" s="15">
        <f t="shared" si="8"/>
        <v>0</v>
      </c>
      <c r="L27" s="15">
        <f t="shared" si="8"/>
        <v>0</v>
      </c>
      <c r="M27" s="15">
        <f t="shared" si="8"/>
        <v>0</v>
      </c>
      <c r="N27" s="15">
        <f t="shared" si="8"/>
        <v>0</v>
      </c>
      <c r="O27" s="15">
        <f t="shared" si="8"/>
        <v>0</v>
      </c>
      <c r="P27" s="15">
        <f t="shared" si="8"/>
        <v>58000</v>
      </c>
    </row>
    <row r="28" spans="1:21" ht="64.5" customHeight="1" x14ac:dyDescent="0.25">
      <c r="A28" s="18" t="s">
        <v>234</v>
      </c>
      <c r="B28" s="18" t="s">
        <v>184</v>
      </c>
      <c r="C28" s="18" t="s">
        <v>306</v>
      </c>
      <c r="D28" s="22" t="s">
        <v>302</v>
      </c>
      <c r="E28" s="17">
        <f>F28+H28+I28</f>
        <v>58000</v>
      </c>
      <c r="F28" s="117">
        <f>58000</f>
        <v>58000</v>
      </c>
      <c r="G28" s="117">
        <v>0</v>
      </c>
      <c r="H28" s="20">
        <v>0</v>
      </c>
      <c r="I28" s="20">
        <v>0</v>
      </c>
      <c r="J28" s="17">
        <v>0</v>
      </c>
      <c r="K28" s="20">
        <v>0</v>
      </c>
      <c r="L28" s="20">
        <v>0</v>
      </c>
      <c r="M28" s="20">
        <v>0</v>
      </c>
      <c r="N28" s="20">
        <v>0</v>
      </c>
      <c r="O28" s="20">
        <v>0</v>
      </c>
      <c r="P28" s="17">
        <f>E28+J28</f>
        <v>58000</v>
      </c>
    </row>
    <row r="29" spans="1:21" ht="62.25" customHeight="1" x14ac:dyDescent="0.25">
      <c r="A29" s="23" t="s">
        <v>51</v>
      </c>
      <c r="B29" s="24" t="s">
        <v>63</v>
      </c>
      <c r="C29" s="25"/>
      <c r="D29" s="36" t="s">
        <v>64</v>
      </c>
      <c r="E29" s="15">
        <f>E30</f>
        <v>175000</v>
      </c>
      <c r="F29" s="15">
        <f t="shared" ref="F29:P29" si="9">F30</f>
        <v>175000</v>
      </c>
      <c r="G29" s="15">
        <f t="shared" si="9"/>
        <v>0</v>
      </c>
      <c r="H29" s="15">
        <f t="shared" si="9"/>
        <v>0</v>
      </c>
      <c r="I29" s="15">
        <f t="shared" si="9"/>
        <v>0</v>
      </c>
      <c r="J29" s="15">
        <f t="shared" si="9"/>
        <v>0</v>
      </c>
      <c r="K29" s="15">
        <f t="shared" si="9"/>
        <v>0</v>
      </c>
      <c r="L29" s="15">
        <f t="shared" si="9"/>
        <v>0</v>
      </c>
      <c r="M29" s="15">
        <f t="shared" si="9"/>
        <v>0</v>
      </c>
      <c r="N29" s="15">
        <f t="shared" si="9"/>
        <v>0</v>
      </c>
      <c r="O29" s="15">
        <f t="shared" si="9"/>
        <v>0</v>
      </c>
      <c r="P29" s="15">
        <f t="shared" si="9"/>
        <v>175000</v>
      </c>
    </row>
    <row r="30" spans="1:21" ht="53.25" customHeight="1" x14ac:dyDescent="0.25">
      <c r="A30" s="23" t="s">
        <v>52</v>
      </c>
      <c r="B30" s="24" t="s">
        <v>63</v>
      </c>
      <c r="C30" s="25"/>
      <c r="D30" s="36" t="s">
        <v>65</v>
      </c>
      <c r="E30" s="15">
        <f>E32+E31</f>
        <v>175000</v>
      </c>
      <c r="F30" s="15">
        <f t="shared" ref="F30:P30" si="10">F32+F31</f>
        <v>175000</v>
      </c>
      <c r="G30" s="15">
        <f t="shared" si="10"/>
        <v>0</v>
      </c>
      <c r="H30" s="15">
        <f t="shared" si="10"/>
        <v>0</v>
      </c>
      <c r="I30" s="15">
        <f t="shared" si="10"/>
        <v>0</v>
      </c>
      <c r="J30" s="15">
        <f t="shared" si="10"/>
        <v>0</v>
      </c>
      <c r="K30" s="15">
        <f t="shared" si="10"/>
        <v>0</v>
      </c>
      <c r="L30" s="15">
        <f t="shared" si="10"/>
        <v>0</v>
      </c>
      <c r="M30" s="15">
        <f t="shared" si="10"/>
        <v>0</v>
      </c>
      <c r="N30" s="15">
        <f t="shared" si="10"/>
        <v>0</v>
      </c>
      <c r="O30" s="15">
        <f t="shared" si="10"/>
        <v>0</v>
      </c>
      <c r="P30" s="15">
        <f t="shared" si="10"/>
        <v>175000</v>
      </c>
    </row>
    <row r="31" spans="1:21" ht="53.25" customHeight="1" x14ac:dyDescent="0.25">
      <c r="A31" s="34" t="s">
        <v>53</v>
      </c>
      <c r="B31" s="138" t="s">
        <v>54</v>
      </c>
      <c r="C31" s="138" t="s">
        <v>30</v>
      </c>
      <c r="D31" s="141" t="s">
        <v>55</v>
      </c>
      <c r="E31" s="17">
        <f>F31</f>
        <v>50000</v>
      </c>
      <c r="F31" s="20">
        <f>50000</f>
        <v>50000</v>
      </c>
      <c r="G31" s="20">
        <v>0</v>
      </c>
      <c r="H31" s="20">
        <v>0</v>
      </c>
      <c r="I31" s="20">
        <v>0</v>
      </c>
      <c r="J31" s="17">
        <v>0</v>
      </c>
      <c r="K31" s="20">
        <v>0</v>
      </c>
      <c r="L31" s="20">
        <v>0</v>
      </c>
      <c r="M31" s="20">
        <v>0</v>
      </c>
      <c r="N31" s="20">
        <v>0</v>
      </c>
      <c r="O31" s="20">
        <v>0</v>
      </c>
      <c r="P31" s="17">
        <f>E31+J31</f>
        <v>50000</v>
      </c>
    </row>
    <row r="32" spans="1:21" ht="70.5" customHeight="1" x14ac:dyDescent="0.25">
      <c r="A32" s="37" t="s">
        <v>134</v>
      </c>
      <c r="B32" s="37" t="s">
        <v>135</v>
      </c>
      <c r="C32" s="37" t="s">
        <v>30</v>
      </c>
      <c r="D32" s="65" t="s">
        <v>136</v>
      </c>
      <c r="E32" s="17">
        <f>F32</f>
        <v>125000</v>
      </c>
      <c r="F32" s="20">
        <f>50000+50000+25000</f>
        <v>125000</v>
      </c>
      <c r="G32" s="20">
        <v>0</v>
      </c>
      <c r="H32" s="20">
        <v>0</v>
      </c>
      <c r="I32" s="20">
        <v>0</v>
      </c>
      <c r="J32" s="17">
        <v>0</v>
      </c>
      <c r="K32" s="20">
        <v>0</v>
      </c>
      <c r="L32" s="20">
        <v>0</v>
      </c>
      <c r="M32" s="20">
        <v>0</v>
      </c>
      <c r="N32" s="20">
        <v>0</v>
      </c>
      <c r="O32" s="20">
        <v>0</v>
      </c>
      <c r="P32" s="17">
        <f>E32+J32</f>
        <v>125000</v>
      </c>
    </row>
    <row r="33" spans="1:18" ht="100.5" customHeight="1" x14ac:dyDescent="0.25">
      <c r="A33" s="231" t="s">
        <v>342</v>
      </c>
      <c r="B33" s="232"/>
      <c r="C33" s="232"/>
      <c r="D33" s="233"/>
      <c r="E33" s="17"/>
      <c r="F33" s="20"/>
      <c r="G33" s="20"/>
      <c r="H33" s="20"/>
      <c r="I33" s="20"/>
      <c r="J33" s="17"/>
      <c r="K33" s="20"/>
      <c r="L33" s="20"/>
      <c r="M33" s="20"/>
      <c r="N33" s="20"/>
      <c r="O33" s="20"/>
      <c r="P33" s="17"/>
    </row>
    <row r="34" spans="1:18" ht="29.25" customHeight="1" x14ac:dyDescent="0.25">
      <c r="A34" s="224" t="s">
        <v>95</v>
      </c>
      <c r="B34" s="225"/>
      <c r="C34" s="225"/>
      <c r="D34" s="226"/>
      <c r="E34" s="15">
        <f>E39+E35</f>
        <v>0</v>
      </c>
      <c r="F34" s="15">
        <f t="shared" ref="F34:P34" si="11">F39+F35</f>
        <v>500000</v>
      </c>
      <c r="G34" s="15">
        <f t="shared" si="11"/>
        <v>0</v>
      </c>
      <c r="H34" s="15">
        <f t="shared" si="11"/>
        <v>0</v>
      </c>
      <c r="I34" s="15">
        <f t="shared" si="11"/>
        <v>-500000</v>
      </c>
      <c r="J34" s="15">
        <f t="shared" si="11"/>
        <v>0</v>
      </c>
      <c r="K34" s="15">
        <f t="shared" si="11"/>
        <v>0</v>
      </c>
      <c r="L34" s="15">
        <f t="shared" si="11"/>
        <v>0</v>
      </c>
      <c r="M34" s="15">
        <f t="shared" si="11"/>
        <v>0</v>
      </c>
      <c r="N34" s="15">
        <f t="shared" si="11"/>
        <v>0</v>
      </c>
      <c r="O34" s="15">
        <f t="shared" si="11"/>
        <v>0</v>
      </c>
      <c r="P34" s="15">
        <f t="shared" si="11"/>
        <v>0</v>
      </c>
      <c r="Q34" s="66"/>
      <c r="R34" s="66"/>
    </row>
    <row r="35" spans="1:18" ht="29.25" customHeight="1" x14ac:dyDescent="0.25">
      <c r="A35" s="133" t="s">
        <v>25</v>
      </c>
      <c r="B35" s="133" t="s">
        <v>57</v>
      </c>
      <c r="C35" s="134"/>
      <c r="D35" s="134" t="s">
        <v>278</v>
      </c>
      <c r="E35" s="15">
        <f>E36</f>
        <v>0</v>
      </c>
      <c r="F35" s="15">
        <f t="shared" ref="F35:P35" si="12">F36</f>
        <v>0</v>
      </c>
      <c r="G35" s="15">
        <f t="shared" si="12"/>
        <v>0</v>
      </c>
      <c r="H35" s="15">
        <f t="shared" si="12"/>
        <v>0</v>
      </c>
      <c r="I35" s="15">
        <f t="shared" si="12"/>
        <v>0</v>
      </c>
      <c r="J35" s="15">
        <f t="shared" si="12"/>
        <v>0</v>
      </c>
      <c r="K35" s="15">
        <f t="shared" si="12"/>
        <v>0</v>
      </c>
      <c r="L35" s="15">
        <f t="shared" si="12"/>
        <v>0</v>
      </c>
      <c r="M35" s="15">
        <f t="shared" si="12"/>
        <v>0</v>
      </c>
      <c r="N35" s="15">
        <f t="shared" si="12"/>
        <v>0</v>
      </c>
      <c r="O35" s="15">
        <f t="shared" si="12"/>
        <v>0</v>
      </c>
      <c r="P35" s="15">
        <f t="shared" si="12"/>
        <v>0</v>
      </c>
      <c r="Q35" s="66"/>
      <c r="R35" s="66"/>
    </row>
    <row r="36" spans="1:18" ht="29.25" customHeight="1" x14ac:dyDescent="0.25">
      <c r="A36" s="133" t="s">
        <v>26</v>
      </c>
      <c r="B36" s="133" t="s">
        <v>57</v>
      </c>
      <c r="C36" s="134"/>
      <c r="D36" s="134" t="s">
        <v>279</v>
      </c>
      <c r="E36" s="15">
        <f>SUM(E37:E38)</f>
        <v>0</v>
      </c>
      <c r="F36" s="15">
        <f t="shared" ref="F36:P36" si="13">SUM(F37:F38)</f>
        <v>0</v>
      </c>
      <c r="G36" s="15">
        <f t="shared" si="13"/>
        <v>0</v>
      </c>
      <c r="H36" s="15">
        <f t="shared" si="13"/>
        <v>0</v>
      </c>
      <c r="I36" s="15">
        <f t="shared" si="13"/>
        <v>0</v>
      </c>
      <c r="J36" s="15">
        <f t="shared" si="13"/>
        <v>0</v>
      </c>
      <c r="K36" s="15">
        <f t="shared" si="13"/>
        <v>0</v>
      </c>
      <c r="L36" s="15">
        <f t="shared" si="13"/>
        <v>0</v>
      </c>
      <c r="M36" s="15">
        <f t="shared" si="13"/>
        <v>0</v>
      </c>
      <c r="N36" s="15">
        <f t="shared" si="13"/>
        <v>0</v>
      </c>
      <c r="O36" s="15">
        <f t="shared" si="13"/>
        <v>0</v>
      </c>
      <c r="P36" s="15">
        <f t="shared" si="13"/>
        <v>0</v>
      </c>
      <c r="Q36" s="66"/>
      <c r="R36" s="66"/>
    </row>
    <row r="37" spans="1:18" ht="61.5" customHeight="1" x14ac:dyDescent="0.25">
      <c r="A37" s="37" t="s">
        <v>339</v>
      </c>
      <c r="B37" s="194" t="s">
        <v>314</v>
      </c>
      <c r="C37" s="194" t="s">
        <v>120</v>
      </c>
      <c r="D37" s="195" t="s">
        <v>340</v>
      </c>
      <c r="E37" s="17">
        <f>F37</f>
        <v>0</v>
      </c>
      <c r="F37" s="20">
        <v>0</v>
      </c>
      <c r="G37" s="20">
        <v>0</v>
      </c>
      <c r="H37" s="20">
        <v>0</v>
      </c>
      <c r="I37" s="20">
        <v>0</v>
      </c>
      <c r="J37" s="17">
        <f>K37</f>
        <v>5000000</v>
      </c>
      <c r="K37" s="20">
        <f>O37</f>
        <v>5000000</v>
      </c>
      <c r="L37" s="20">
        <v>0</v>
      </c>
      <c r="M37" s="20">
        <v>0</v>
      </c>
      <c r="N37" s="20">
        <v>0</v>
      </c>
      <c r="O37" s="20">
        <v>5000000</v>
      </c>
      <c r="P37" s="17">
        <f t="shared" ref="P37" si="14">E37+J37</f>
        <v>5000000</v>
      </c>
      <c r="Q37" s="66"/>
      <c r="R37" s="66"/>
    </row>
    <row r="38" spans="1:18" ht="54.75" customHeight="1" x14ac:dyDescent="0.25">
      <c r="A38" s="37" t="s">
        <v>36</v>
      </c>
      <c r="B38" s="37" t="s">
        <v>37</v>
      </c>
      <c r="C38" s="196" t="s">
        <v>38</v>
      </c>
      <c r="D38" s="197" t="s">
        <v>114</v>
      </c>
      <c r="E38" s="17">
        <f>F38</f>
        <v>0</v>
      </c>
      <c r="F38" s="20">
        <v>0</v>
      </c>
      <c r="G38" s="20">
        <v>0</v>
      </c>
      <c r="H38" s="20">
        <v>0</v>
      </c>
      <c r="I38" s="20">
        <v>0</v>
      </c>
      <c r="J38" s="17">
        <f>K38</f>
        <v>-5000000</v>
      </c>
      <c r="K38" s="20">
        <v>-5000000</v>
      </c>
      <c r="L38" s="20">
        <v>0</v>
      </c>
      <c r="M38" s="20">
        <v>0</v>
      </c>
      <c r="N38" s="20">
        <v>0</v>
      </c>
      <c r="O38" s="20">
        <v>-5000000</v>
      </c>
      <c r="P38" s="17">
        <f t="shared" ref="P38" si="15">E38+J38</f>
        <v>-5000000</v>
      </c>
      <c r="Q38" s="66"/>
      <c r="R38" s="66"/>
    </row>
    <row r="39" spans="1:18" ht="45" customHeight="1" x14ac:dyDescent="0.25">
      <c r="A39" s="23" t="s">
        <v>51</v>
      </c>
      <c r="B39" s="24" t="s">
        <v>63</v>
      </c>
      <c r="C39" s="25"/>
      <c r="D39" s="36" t="s">
        <v>64</v>
      </c>
      <c r="E39" s="15">
        <f>E40</f>
        <v>0</v>
      </c>
      <c r="F39" s="15">
        <f>F40</f>
        <v>500000</v>
      </c>
      <c r="G39" s="15">
        <f>G40</f>
        <v>0</v>
      </c>
      <c r="H39" s="15">
        <v>0</v>
      </c>
      <c r="I39" s="15">
        <f t="shared" ref="I39" si="16">I40</f>
        <v>-500000</v>
      </c>
      <c r="J39" s="15">
        <f>J40</f>
        <v>0</v>
      </c>
      <c r="K39" s="15">
        <f t="shared" ref="K39:O39" si="17">K40</f>
        <v>0</v>
      </c>
      <c r="L39" s="15">
        <f t="shared" si="17"/>
        <v>0</v>
      </c>
      <c r="M39" s="15">
        <f t="shared" si="17"/>
        <v>0</v>
      </c>
      <c r="N39" s="15">
        <f t="shared" si="17"/>
        <v>0</v>
      </c>
      <c r="O39" s="15">
        <f t="shared" si="17"/>
        <v>0</v>
      </c>
      <c r="P39" s="15">
        <f>E39+J39</f>
        <v>0</v>
      </c>
    </row>
    <row r="40" spans="1:18" ht="45" customHeight="1" x14ac:dyDescent="0.25">
      <c r="A40" s="23" t="s">
        <v>52</v>
      </c>
      <c r="B40" s="24" t="s">
        <v>63</v>
      </c>
      <c r="C40" s="25"/>
      <c r="D40" s="36" t="s">
        <v>65</v>
      </c>
      <c r="E40" s="15">
        <f>E42+E41</f>
        <v>0</v>
      </c>
      <c r="F40" s="15">
        <f t="shared" ref="F40:P40" si="18">F42+F41</f>
        <v>500000</v>
      </c>
      <c r="G40" s="15">
        <f t="shared" si="18"/>
        <v>0</v>
      </c>
      <c r="H40" s="15">
        <f t="shared" si="18"/>
        <v>0</v>
      </c>
      <c r="I40" s="15">
        <f t="shared" si="18"/>
        <v>-500000</v>
      </c>
      <c r="J40" s="15">
        <f t="shared" si="18"/>
        <v>0</v>
      </c>
      <c r="K40" s="15">
        <f t="shared" si="18"/>
        <v>0</v>
      </c>
      <c r="L40" s="15">
        <f t="shared" si="18"/>
        <v>0</v>
      </c>
      <c r="M40" s="15">
        <f t="shared" si="18"/>
        <v>0</v>
      </c>
      <c r="N40" s="15">
        <f t="shared" si="18"/>
        <v>0</v>
      </c>
      <c r="O40" s="15">
        <f t="shared" si="18"/>
        <v>0</v>
      </c>
      <c r="P40" s="15">
        <f t="shared" si="18"/>
        <v>0</v>
      </c>
    </row>
    <row r="41" spans="1:18" ht="45" customHeight="1" x14ac:dyDescent="0.25">
      <c r="A41" s="34" t="s">
        <v>294</v>
      </c>
      <c r="B41" s="138" t="s">
        <v>295</v>
      </c>
      <c r="C41" s="138" t="s">
        <v>30</v>
      </c>
      <c r="D41" s="144" t="s">
        <v>113</v>
      </c>
      <c r="E41" s="17">
        <f>F41</f>
        <v>500000</v>
      </c>
      <c r="F41" s="20">
        <f>500000</f>
        <v>500000</v>
      </c>
      <c r="G41" s="20">
        <v>0</v>
      </c>
      <c r="H41" s="20">
        <v>0</v>
      </c>
      <c r="I41" s="20">
        <v>0</v>
      </c>
      <c r="J41" s="17">
        <v>0</v>
      </c>
      <c r="K41" s="20">
        <v>0</v>
      </c>
      <c r="L41" s="20">
        <v>0</v>
      </c>
      <c r="M41" s="20">
        <v>0</v>
      </c>
      <c r="N41" s="20">
        <v>0</v>
      </c>
      <c r="O41" s="20">
        <v>0</v>
      </c>
      <c r="P41" s="17">
        <f>E41+J41</f>
        <v>500000</v>
      </c>
    </row>
    <row r="42" spans="1:18" ht="72" customHeight="1" x14ac:dyDescent="0.25">
      <c r="A42" s="37" t="s">
        <v>134</v>
      </c>
      <c r="B42" s="37" t="s">
        <v>135</v>
      </c>
      <c r="C42" s="37" t="s">
        <v>30</v>
      </c>
      <c r="D42" s="65" t="s">
        <v>136</v>
      </c>
      <c r="E42" s="17">
        <f>I42</f>
        <v>-500000</v>
      </c>
      <c r="F42" s="20">
        <v>0</v>
      </c>
      <c r="G42" s="20">
        <v>0</v>
      </c>
      <c r="H42" s="20">
        <v>0</v>
      </c>
      <c r="I42" s="20">
        <f>200000-700000</f>
        <v>-500000</v>
      </c>
      <c r="J42" s="17">
        <f>K42</f>
        <v>0</v>
      </c>
      <c r="K42" s="20">
        <v>0</v>
      </c>
      <c r="L42" s="20">
        <v>0</v>
      </c>
      <c r="M42" s="20">
        <v>0</v>
      </c>
      <c r="N42" s="20">
        <v>0</v>
      </c>
      <c r="O42" s="20">
        <v>0</v>
      </c>
      <c r="P42" s="17">
        <f>E42</f>
        <v>-500000</v>
      </c>
    </row>
    <row r="43" spans="1:18" ht="50.25" customHeight="1" x14ac:dyDescent="0.25">
      <c r="A43" s="234" t="s">
        <v>300</v>
      </c>
      <c r="B43" s="235"/>
      <c r="C43" s="235"/>
      <c r="D43" s="236"/>
      <c r="E43" s="17">
        <f>E44</f>
        <v>0</v>
      </c>
      <c r="F43" s="17">
        <f t="shared" ref="F43:P43" si="19">F44</f>
        <v>0</v>
      </c>
      <c r="G43" s="17">
        <f t="shared" si="19"/>
        <v>0</v>
      </c>
      <c r="H43" s="17">
        <f t="shared" si="19"/>
        <v>0</v>
      </c>
      <c r="I43" s="17">
        <f t="shared" si="19"/>
        <v>0</v>
      </c>
      <c r="J43" s="17">
        <f t="shared" si="19"/>
        <v>0</v>
      </c>
      <c r="K43" s="17">
        <f t="shared" si="19"/>
        <v>0</v>
      </c>
      <c r="L43" s="17">
        <f t="shared" si="19"/>
        <v>0</v>
      </c>
      <c r="M43" s="17">
        <f t="shared" si="19"/>
        <v>0</v>
      </c>
      <c r="N43" s="17">
        <f t="shared" si="19"/>
        <v>0</v>
      </c>
      <c r="O43" s="17">
        <f t="shared" si="19"/>
        <v>0</v>
      </c>
      <c r="P43" s="17">
        <f t="shared" si="19"/>
        <v>0</v>
      </c>
    </row>
    <row r="44" spans="1:18" ht="56.25" customHeight="1" x14ac:dyDescent="0.25">
      <c r="A44" s="23" t="s">
        <v>51</v>
      </c>
      <c r="B44" s="24" t="s">
        <v>63</v>
      </c>
      <c r="C44" s="25"/>
      <c r="D44" s="36" t="s">
        <v>64</v>
      </c>
      <c r="E44" s="15">
        <f>E45</f>
        <v>0</v>
      </c>
      <c r="F44" s="15">
        <f t="shared" ref="F44:P44" si="20">F45</f>
        <v>0</v>
      </c>
      <c r="G44" s="15">
        <f t="shared" si="20"/>
        <v>0</v>
      </c>
      <c r="H44" s="15">
        <f t="shared" si="20"/>
        <v>0</v>
      </c>
      <c r="I44" s="15">
        <f t="shared" si="20"/>
        <v>0</v>
      </c>
      <c r="J44" s="15">
        <f t="shared" si="20"/>
        <v>0</v>
      </c>
      <c r="K44" s="15">
        <f t="shared" si="20"/>
        <v>0</v>
      </c>
      <c r="L44" s="15">
        <f t="shared" si="20"/>
        <v>0</v>
      </c>
      <c r="M44" s="15">
        <f t="shared" si="20"/>
        <v>0</v>
      </c>
      <c r="N44" s="15">
        <f t="shared" si="20"/>
        <v>0</v>
      </c>
      <c r="O44" s="15">
        <f t="shared" si="20"/>
        <v>0</v>
      </c>
      <c r="P44" s="15">
        <f t="shared" si="20"/>
        <v>0</v>
      </c>
    </row>
    <row r="45" spans="1:18" ht="72" customHeight="1" x14ac:dyDescent="0.25">
      <c r="A45" s="23" t="s">
        <v>52</v>
      </c>
      <c r="B45" s="24" t="s">
        <v>63</v>
      </c>
      <c r="C45" s="25"/>
      <c r="D45" s="36" t="s">
        <v>65</v>
      </c>
      <c r="E45" s="15">
        <f>E47+E46</f>
        <v>0</v>
      </c>
      <c r="F45" s="15">
        <f t="shared" ref="F45:P45" si="21">F47+F46</f>
        <v>0</v>
      </c>
      <c r="G45" s="15">
        <f t="shared" si="21"/>
        <v>0</v>
      </c>
      <c r="H45" s="15">
        <f t="shared" si="21"/>
        <v>0</v>
      </c>
      <c r="I45" s="15">
        <f t="shared" si="21"/>
        <v>0</v>
      </c>
      <c r="J45" s="15">
        <f t="shared" si="21"/>
        <v>0</v>
      </c>
      <c r="K45" s="15">
        <f t="shared" si="21"/>
        <v>0</v>
      </c>
      <c r="L45" s="15">
        <f t="shared" si="21"/>
        <v>0</v>
      </c>
      <c r="M45" s="15">
        <f t="shared" si="21"/>
        <v>0</v>
      </c>
      <c r="N45" s="15">
        <f t="shared" si="21"/>
        <v>0</v>
      </c>
      <c r="O45" s="15">
        <f t="shared" si="21"/>
        <v>0</v>
      </c>
      <c r="P45" s="15">
        <f t="shared" si="21"/>
        <v>0</v>
      </c>
    </row>
    <row r="46" spans="1:18" ht="72" customHeight="1" x14ac:dyDescent="0.25">
      <c r="A46" s="34" t="s">
        <v>256</v>
      </c>
      <c r="B46" s="138" t="s">
        <v>184</v>
      </c>
      <c r="C46" s="204" t="s">
        <v>306</v>
      </c>
      <c r="D46" s="27" t="s">
        <v>302</v>
      </c>
      <c r="E46" s="17">
        <f>F46</f>
        <v>50000</v>
      </c>
      <c r="F46" s="20">
        <f>50000</f>
        <v>50000</v>
      </c>
      <c r="G46" s="20">
        <v>0</v>
      </c>
      <c r="H46" s="20">
        <v>0</v>
      </c>
      <c r="I46" s="20">
        <v>0</v>
      </c>
      <c r="J46" s="17">
        <f>K46</f>
        <v>0</v>
      </c>
      <c r="K46" s="20">
        <f>O46</f>
        <v>0</v>
      </c>
      <c r="L46" s="20">
        <v>0</v>
      </c>
      <c r="M46" s="20">
        <v>0</v>
      </c>
      <c r="N46" s="20">
        <v>0</v>
      </c>
      <c r="O46" s="20">
        <v>0</v>
      </c>
      <c r="P46" s="17">
        <f>J46+E46</f>
        <v>50000</v>
      </c>
    </row>
    <row r="47" spans="1:18" ht="113.25" customHeight="1" x14ac:dyDescent="0.25">
      <c r="A47" s="37" t="s">
        <v>134</v>
      </c>
      <c r="B47" s="37" t="s">
        <v>135</v>
      </c>
      <c r="C47" s="37" t="s">
        <v>30</v>
      </c>
      <c r="D47" s="65" t="s">
        <v>346</v>
      </c>
      <c r="E47" s="17">
        <f>F47</f>
        <v>-50000</v>
      </c>
      <c r="F47" s="20">
        <f>-50000</f>
        <v>-50000</v>
      </c>
      <c r="G47" s="20">
        <v>0</v>
      </c>
      <c r="H47" s="20">
        <v>0</v>
      </c>
      <c r="I47" s="20">
        <v>0</v>
      </c>
      <c r="J47" s="17">
        <f>K47</f>
        <v>0</v>
      </c>
      <c r="K47" s="20">
        <f>O47</f>
        <v>0</v>
      </c>
      <c r="L47" s="20">
        <v>0</v>
      </c>
      <c r="M47" s="20">
        <v>0</v>
      </c>
      <c r="N47" s="20">
        <v>0</v>
      </c>
      <c r="O47" s="20">
        <v>0</v>
      </c>
      <c r="P47" s="17">
        <f>J47+E47</f>
        <v>-50000</v>
      </c>
    </row>
    <row r="48" spans="1:18" ht="52.5" customHeight="1" x14ac:dyDescent="0.25">
      <c r="A48" s="234" t="s">
        <v>301</v>
      </c>
      <c r="B48" s="235"/>
      <c r="C48" s="235"/>
      <c r="D48" s="236"/>
      <c r="E48" s="17">
        <f>E49</f>
        <v>0</v>
      </c>
      <c r="F48" s="17">
        <f t="shared" ref="F48:P48" si="22">F49+F55</f>
        <v>0</v>
      </c>
      <c r="G48" s="17">
        <f t="shared" si="22"/>
        <v>0</v>
      </c>
      <c r="H48" s="17">
        <f t="shared" si="22"/>
        <v>0</v>
      </c>
      <c r="I48" s="17">
        <f t="shared" si="22"/>
        <v>0</v>
      </c>
      <c r="J48" s="17">
        <f t="shared" si="22"/>
        <v>0</v>
      </c>
      <c r="K48" s="17">
        <f t="shared" si="22"/>
        <v>0</v>
      </c>
      <c r="L48" s="17">
        <f t="shared" si="22"/>
        <v>0</v>
      </c>
      <c r="M48" s="17">
        <f t="shared" si="22"/>
        <v>0</v>
      </c>
      <c r="N48" s="17">
        <f t="shared" si="22"/>
        <v>0</v>
      </c>
      <c r="O48" s="17">
        <f t="shared" si="22"/>
        <v>0</v>
      </c>
      <c r="P48" s="17">
        <f t="shared" si="22"/>
        <v>0</v>
      </c>
    </row>
    <row r="49" spans="1:16" ht="56.25" customHeight="1" x14ac:dyDescent="0.25">
      <c r="A49" s="23" t="s">
        <v>51</v>
      </c>
      <c r="B49" s="24" t="s">
        <v>63</v>
      </c>
      <c r="C49" s="25"/>
      <c r="D49" s="36" t="s">
        <v>64</v>
      </c>
      <c r="E49" s="15">
        <f>E50</f>
        <v>0</v>
      </c>
      <c r="F49" s="15">
        <f t="shared" ref="F49:P49" si="23">F50</f>
        <v>0</v>
      </c>
      <c r="G49" s="15">
        <f t="shared" si="23"/>
        <v>0</v>
      </c>
      <c r="H49" s="15">
        <f t="shared" si="23"/>
        <v>0</v>
      </c>
      <c r="I49" s="15">
        <f t="shared" si="23"/>
        <v>0</v>
      </c>
      <c r="J49" s="15">
        <f t="shared" si="23"/>
        <v>0</v>
      </c>
      <c r="K49" s="15">
        <f t="shared" si="23"/>
        <v>0</v>
      </c>
      <c r="L49" s="15">
        <f t="shared" si="23"/>
        <v>0</v>
      </c>
      <c r="M49" s="15">
        <f t="shared" si="23"/>
        <v>0</v>
      </c>
      <c r="N49" s="15">
        <f t="shared" si="23"/>
        <v>0</v>
      </c>
      <c r="O49" s="15">
        <f t="shared" si="23"/>
        <v>0</v>
      </c>
      <c r="P49" s="15">
        <f t="shared" si="23"/>
        <v>0</v>
      </c>
    </row>
    <row r="50" spans="1:16" ht="72" customHeight="1" x14ac:dyDescent="0.25">
      <c r="A50" s="23" t="s">
        <v>52</v>
      </c>
      <c r="B50" s="24" t="s">
        <v>63</v>
      </c>
      <c r="C50" s="25"/>
      <c r="D50" s="36" t="s">
        <v>65</v>
      </c>
      <c r="E50" s="15">
        <f>E52+E51</f>
        <v>0</v>
      </c>
      <c r="F50" s="15">
        <f t="shared" ref="F50:P50" si="24">F52+F51</f>
        <v>0</v>
      </c>
      <c r="G50" s="15">
        <f t="shared" si="24"/>
        <v>0</v>
      </c>
      <c r="H50" s="15">
        <f t="shared" si="24"/>
        <v>0</v>
      </c>
      <c r="I50" s="15">
        <f t="shared" si="24"/>
        <v>0</v>
      </c>
      <c r="J50" s="15">
        <f t="shared" si="24"/>
        <v>0</v>
      </c>
      <c r="K50" s="15">
        <f t="shared" si="24"/>
        <v>0</v>
      </c>
      <c r="L50" s="15">
        <f t="shared" si="24"/>
        <v>0</v>
      </c>
      <c r="M50" s="15">
        <f t="shared" si="24"/>
        <v>0</v>
      </c>
      <c r="N50" s="15">
        <f t="shared" si="24"/>
        <v>0</v>
      </c>
      <c r="O50" s="15">
        <f t="shared" si="24"/>
        <v>0</v>
      </c>
      <c r="P50" s="15">
        <f t="shared" si="24"/>
        <v>0</v>
      </c>
    </row>
    <row r="51" spans="1:16" ht="72" customHeight="1" x14ac:dyDescent="0.25">
      <c r="A51" s="34" t="s">
        <v>256</v>
      </c>
      <c r="B51" s="138" t="s">
        <v>184</v>
      </c>
      <c r="C51" s="204" t="s">
        <v>306</v>
      </c>
      <c r="D51" s="27" t="s">
        <v>302</v>
      </c>
      <c r="E51" s="17">
        <f>F51</f>
        <v>25000</v>
      </c>
      <c r="F51" s="20">
        <v>25000</v>
      </c>
      <c r="G51" s="20">
        <v>0</v>
      </c>
      <c r="H51" s="20">
        <v>0</v>
      </c>
      <c r="I51" s="20">
        <v>0</v>
      </c>
      <c r="J51" s="17">
        <f>K51</f>
        <v>0</v>
      </c>
      <c r="K51" s="20">
        <f>O51</f>
        <v>0</v>
      </c>
      <c r="L51" s="20">
        <v>0</v>
      </c>
      <c r="M51" s="20">
        <v>0</v>
      </c>
      <c r="N51" s="20">
        <v>0</v>
      </c>
      <c r="O51" s="20">
        <v>0</v>
      </c>
      <c r="P51" s="17">
        <f>J51+E51</f>
        <v>25000</v>
      </c>
    </row>
    <row r="52" spans="1:16" ht="120" customHeight="1" x14ac:dyDescent="0.25">
      <c r="A52" s="37" t="s">
        <v>134</v>
      </c>
      <c r="B52" s="37" t="s">
        <v>135</v>
      </c>
      <c r="C52" s="37" t="s">
        <v>30</v>
      </c>
      <c r="D52" s="65" t="s">
        <v>347</v>
      </c>
      <c r="E52" s="17">
        <f>F52</f>
        <v>-25000</v>
      </c>
      <c r="F52" s="20">
        <v>-25000</v>
      </c>
      <c r="G52" s="20">
        <v>0</v>
      </c>
      <c r="H52" s="20">
        <v>0</v>
      </c>
      <c r="I52" s="20">
        <v>0</v>
      </c>
      <c r="J52" s="17">
        <f>K52</f>
        <v>0</v>
      </c>
      <c r="K52" s="20">
        <f>O52</f>
        <v>0</v>
      </c>
      <c r="L52" s="20">
        <v>0</v>
      </c>
      <c r="M52" s="20">
        <v>0</v>
      </c>
      <c r="N52" s="20">
        <v>0</v>
      </c>
      <c r="O52" s="20">
        <v>0</v>
      </c>
      <c r="P52" s="17">
        <f>J52+E52</f>
        <v>-25000</v>
      </c>
    </row>
    <row r="53" spans="1:16" ht="15.75" x14ac:dyDescent="0.25">
      <c r="A53" s="28" t="s">
        <v>10</v>
      </c>
      <c r="B53" s="29" t="s">
        <v>10</v>
      </c>
      <c r="C53" s="5" t="s">
        <v>10</v>
      </c>
      <c r="D53" s="30" t="s">
        <v>66</v>
      </c>
      <c r="E53" s="15">
        <f t="shared" ref="E53:P53" si="25">E16+E34</f>
        <v>2577859</v>
      </c>
      <c r="F53" s="15">
        <f t="shared" si="25"/>
        <v>2800359</v>
      </c>
      <c r="G53" s="15">
        <f t="shared" si="25"/>
        <v>710000</v>
      </c>
      <c r="H53" s="15">
        <f t="shared" si="25"/>
        <v>100000</v>
      </c>
      <c r="I53" s="15">
        <f t="shared" si="25"/>
        <v>-216929</v>
      </c>
      <c r="J53" s="15">
        <f t="shared" si="25"/>
        <v>0</v>
      </c>
      <c r="K53" s="15">
        <f t="shared" si="25"/>
        <v>0</v>
      </c>
      <c r="L53" s="15">
        <f t="shared" si="25"/>
        <v>0</v>
      </c>
      <c r="M53" s="15">
        <f t="shared" si="25"/>
        <v>0</v>
      </c>
      <c r="N53" s="15">
        <f t="shared" si="25"/>
        <v>0</v>
      </c>
      <c r="O53" s="15">
        <f t="shared" si="25"/>
        <v>0</v>
      </c>
      <c r="P53" s="15">
        <f t="shared" si="25"/>
        <v>2577859</v>
      </c>
    </row>
    <row r="56" spans="1:16" s="38" customFormat="1" ht="18.75" x14ac:dyDescent="0.3">
      <c r="D56" s="39" t="s">
        <v>67</v>
      </c>
      <c r="E56" s="39"/>
      <c r="F56" s="39"/>
      <c r="G56" s="39"/>
      <c r="H56" s="39" t="s">
        <v>13</v>
      </c>
      <c r="I56" s="39"/>
    </row>
  </sheetData>
  <mergeCells count="29">
    <mergeCell ref="A43:D43"/>
    <mergeCell ref="A48:D48"/>
    <mergeCell ref="K3:Q3"/>
    <mergeCell ref="A6:P6"/>
    <mergeCell ref="A8:P8"/>
    <mergeCell ref="A11:A14"/>
    <mergeCell ref="B11:B14"/>
    <mergeCell ref="C11:C14"/>
    <mergeCell ref="D11:D14"/>
    <mergeCell ref="E11:I11"/>
    <mergeCell ref="J11:O11"/>
    <mergeCell ref="P11:P14"/>
    <mergeCell ref="O12:O14"/>
    <mergeCell ref="G13:G14"/>
    <mergeCell ref="H13:H14"/>
    <mergeCell ref="M13:M14"/>
    <mergeCell ref="A34:D34"/>
    <mergeCell ref="A16:D16"/>
    <mergeCell ref="G12:H12"/>
    <mergeCell ref="N13:N14"/>
    <mergeCell ref="K4:P4"/>
    <mergeCell ref="L12:L14"/>
    <mergeCell ref="M12:N12"/>
    <mergeCell ref="E12:E14"/>
    <mergeCell ref="F12:F14"/>
    <mergeCell ref="I12:I14"/>
    <mergeCell ref="J12:J14"/>
    <mergeCell ref="K12:K14"/>
    <mergeCell ref="A33:D33"/>
  </mergeCells>
  <phoneticPr fontId="28" type="noConversion"/>
  <pageMargins left="0.7" right="0.7" top="0.75" bottom="0.75" header="0.3" footer="0.3"/>
  <pageSetup paperSize="9" scale="52"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4"/>
  <sheetViews>
    <sheetView view="pageBreakPreview" zoomScale="60" zoomScaleNormal="85" workbookViewId="0">
      <selection activeCell="D29" sqref="D29"/>
    </sheetView>
  </sheetViews>
  <sheetFormatPr defaultColWidth="9.140625" defaultRowHeight="15.75" x14ac:dyDescent="0.25"/>
  <cols>
    <col min="1" max="1" width="16.5703125" style="40" customWidth="1"/>
    <col min="2" max="2" width="17.85546875" style="40" customWidth="1"/>
    <col min="3" max="3" width="38.5703125" style="40" customWidth="1"/>
    <col min="4" max="4" width="56.5703125" style="40" customWidth="1"/>
    <col min="5" max="5" width="36.42578125" style="40" customWidth="1"/>
    <col min="6" max="16384" width="9.140625" style="40"/>
  </cols>
  <sheetData>
    <row r="1" spans="1:10" x14ac:dyDescent="0.25">
      <c r="C1" s="243"/>
      <c r="D1" s="243"/>
    </row>
    <row r="2" spans="1:10" ht="58.5" customHeight="1" x14ac:dyDescent="0.25">
      <c r="D2" s="41" t="s">
        <v>312</v>
      </c>
      <c r="E2" s="41"/>
      <c r="F2" s="41"/>
      <c r="J2" s="41"/>
    </row>
    <row r="3" spans="1:10" x14ac:dyDescent="0.25">
      <c r="C3" s="243"/>
      <c r="D3" s="243"/>
    </row>
    <row r="4" spans="1:10" ht="18.75" x14ac:dyDescent="0.3">
      <c r="A4" s="250" t="s">
        <v>99</v>
      </c>
      <c r="B4" s="250"/>
      <c r="C4" s="250"/>
      <c r="D4" s="250"/>
    </row>
    <row r="5" spans="1:10" ht="18.75" x14ac:dyDescent="0.3">
      <c r="A5" s="251" t="s">
        <v>90</v>
      </c>
      <c r="B5" s="251"/>
      <c r="C5" s="42"/>
      <c r="D5" s="42"/>
    </row>
    <row r="6" spans="1:10" x14ac:dyDescent="0.25">
      <c r="A6" s="40" t="s">
        <v>1</v>
      </c>
    </row>
    <row r="7" spans="1:10" ht="18.75" x14ac:dyDescent="0.3">
      <c r="A7" s="250" t="s">
        <v>100</v>
      </c>
      <c r="B7" s="250"/>
      <c r="C7" s="250"/>
      <c r="D7" s="250"/>
    </row>
    <row r="8" spans="1:10" x14ac:dyDescent="0.25">
      <c r="D8" s="43" t="s">
        <v>2</v>
      </c>
    </row>
    <row r="9" spans="1:10" ht="78.75" x14ac:dyDescent="0.25">
      <c r="A9" s="79" t="s">
        <v>68</v>
      </c>
      <c r="B9" s="252" t="s">
        <v>69</v>
      </c>
      <c r="C9" s="252"/>
      <c r="D9" s="79" t="s">
        <v>5</v>
      </c>
    </row>
    <row r="10" spans="1:10" x14ac:dyDescent="0.25">
      <c r="A10" s="44">
        <v>1</v>
      </c>
      <c r="B10" s="246">
        <v>2</v>
      </c>
      <c r="C10" s="245"/>
      <c r="D10" s="44">
        <v>3</v>
      </c>
    </row>
    <row r="11" spans="1:10" x14ac:dyDescent="0.25">
      <c r="A11" s="247" t="s">
        <v>70</v>
      </c>
      <c r="B11" s="247"/>
      <c r="C11" s="247"/>
      <c r="D11" s="80"/>
    </row>
    <row r="12" spans="1:10" x14ac:dyDescent="0.25">
      <c r="A12" s="77">
        <v>99000000000</v>
      </c>
      <c r="B12" s="244" t="s">
        <v>87</v>
      </c>
      <c r="C12" s="245"/>
      <c r="D12" s="116">
        <v>0</v>
      </c>
    </row>
    <row r="13" spans="1:10" ht="18.75" hidden="1" customHeight="1" x14ac:dyDescent="0.25">
      <c r="A13" s="81">
        <v>41055000</v>
      </c>
      <c r="B13" s="248" t="s">
        <v>89</v>
      </c>
      <c r="C13" s="249"/>
      <c r="D13" s="82"/>
    </row>
    <row r="14" spans="1:10" ht="15.75" hidden="1" customHeight="1" x14ac:dyDescent="0.25">
      <c r="A14" s="25"/>
      <c r="B14" s="227" t="s">
        <v>91</v>
      </c>
      <c r="C14" s="240"/>
      <c r="D14" s="97">
        <f>D15</f>
        <v>0</v>
      </c>
    </row>
    <row r="15" spans="1:10" ht="18.75" hidden="1" customHeight="1" x14ac:dyDescent="0.25">
      <c r="A15" s="84">
        <v>41053900</v>
      </c>
      <c r="B15" s="241" t="s">
        <v>55</v>
      </c>
      <c r="C15" s="242"/>
      <c r="D15" s="25"/>
    </row>
    <row r="16" spans="1:10" ht="18.75" hidden="1" customHeight="1" x14ac:dyDescent="0.25">
      <c r="A16" s="84"/>
      <c r="B16" s="227" t="s">
        <v>92</v>
      </c>
      <c r="C16" s="240"/>
      <c r="D16" s="97">
        <f>D17</f>
        <v>0</v>
      </c>
    </row>
    <row r="17" spans="1:11" ht="18.75" hidden="1" customHeight="1" x14ac:dyDescent="0.25">
      <c r="A17" s="84">
        <v>41053900</v>
      </c>
      <c r="B17" s="241" t="s">
        <v>55</v>
      </c>
      <c r="C17" s="242"/>
      <c r="D17" s="25"/>
    </row>
    <row r="18" spans="1:11" ht="15.75" customHeight="1" x14ac:dyDescent="0.25">
      <c r="A18" s="24" t="s">
        <v>101</v>
      </c>
      <c r="B18" s="247" t="s">
        <v>88</v>
      </c>
      <c r="C18" s="247"/>
      <c r="D18" s="83">
        <f>0</f>
        <v>0</v>
      </c>
    </row>
    <row r="19" spans="1:11" ht="15.75" hidden="1" customHeight="1" x14ac:dyDescent="0.25">
      <c r="A19" s="35"/>
      <c r="B19" s="253"/>
      <c r="C19" s="254"/>
      <c r="D19" s="82"/>
    </row>
    <row r="20" spans="1:11" x14ac:dyDescent="0.25">
      <c r="A20" s="35" t="s">
        <v>71</v>
      </c>
      <c r="B20" s="257" t="s">
        <v>72</v>
      </c>
      <c r="C20" s="258"/>
      <c r="D20" s="116">
        <v>0</v>
      </c>
      <c r="K20" s="98"/>
    </row>
    <row r="21" spans="1:11" x14ac:dyDescent="0.25">
      <c r="A21" s="35" t="s">
        <v>71</v>
      </c>
      <c r="B21" s="257" t="s">
        <v>73</v>
      </c>
      <c r="C21" s="258"/>
      <c r="D21" s="116">
        <f>D12+D18</f>
        <v>0</v>
      </c>
    </row>
    <row r="22" spans="1:11" x14ac:dyDescent="0.25">
      <c r="A22" s="35" t="s">
        <v>71</v>
      </c>
      <c r="B22" s="257" t="s">
        <v>74</v>
      </c>
      <c r="C22" s="258"/>
      <c r="D22" s="132">
        <v>0</v>
      </c>
    </row>
    <row r="23" spans="1:11" ht="18.75" x14ac:dyDescent="0.3">
      <c r="A23" s="259" t="s">
        <v>102</v>
      </c>
      <c r="B23" s="259"/>
      <c r="C23" s="259"/>
      <c r="D23" s="259"/>
    </row>
    <row r="24" spans="1:11" x14ac:dyDescent="0.25">
      <c r="D24" s="43" t="s">
        <v>2</v>
      </c>
    </row>
    <row r="25" spans="1:11" ht="123" customHeight="1" x14ac:dyDescent="0.25">
      <c r="A25" s="79" t="s">
        <v>75</v>
      </c>
      <c r="B25" s="79" t="s">
        <v>16</v>
      </c>
      <c r="C25" s="79" t="s">
        <v>76</v>
      </c>
      <c r="D25" s="79" t="s">
        <v>5</v>
      </c>
    </row>
    <row r="26" spans="1:11" x14ac:dyDescent="0.25">
      <c r="A26" s="44">
        <v>1</v>
      </c>
      <c r="B26" s="44">
        <v>2</v>
      </c>
      <c r="C26" s="44">
        <v>3</v>
      </c>
      <c r="D26" s="44">
        <v>4</v>
      </c>
    </row>
    <row r="27" spans="1:11" x14ac:dyDescent="0.25">
      <c r="A27" s="255" t="s">
        <v>103</v>
      </c>
      <c r="B27" s="256"/>
      <c r="C27" s="256"/>
      <c r="D27" s="99">
        <f>0</f>
        <v>0</v>
      </c>
    </row>
    <row r="28" spans="1:11" x14ac:dyDescent="0.25">
      <c r="A28" s="24" t="s">
        <v>281</v>
      </c>
      <c r="B28" s="257" t="s">
        <v>282</v>
      </c>
      <c r="C28" s="258"/>
      <c r="D28" s="100">
        <f>D29</f>
        <v>50000</v>
      </c>
    </row>
    <row r="29" spans="1:11" ht="94.5" x14ac:dyDescent="0.25">
      <c r="A29" s="34" t="s">
        <v>53</v>
      </c>
      <c r="B29" s="34" t="s">
        <v>54</v>
      </c>
      <c r="C29" s="27" t="s">
        <v>283</v>
      </c>
      <c r="D29" s="101">
        <v>50000</v>
      </c>
    </row>
    <row r="30" spans="1:11" s="41" customFormat="1" ht="26.25" customHeight="1" x14ac:dyDescent="0.25">
      <c r="A30" s="142" t="s">
        <v>101</v>
      </c>
      <c r="B30" s="257" t="s">
        <v>315</v>
      </c>
      <c r="C30" s="258"/>
      <c r="D30" s="100">
        <f>D31</f>
        <v>500000</v>
      </c>
    </row>
    <row r="31" spans="1:11" s="41" customFormat="1" ht="82.5" customHeight="1" x14ac:dyDescent="0.25">
      <c r="A31" s="34" t="s">
        <v>294</v>
      </c>
      <c r="B31" s="34" t="s">
        <v>295</v>
      </c>
      <c r="C31" s="145" t="s">
        <v>316</v>
      </c>
      <c r="D31" s="146">
        <v>500000</v>
      </c>
    </row>
    <row r="32" spans="1:11" s="41" customFormat="1" ht="20.25" customHeight="1" x14ac:dyDescent="0.25">
      <c r="A32" s="139" t="s">
        <v>109</v>
      </c>
      <c r="B32" s="260" t="s">
        <v>87</v>
      </c>
      <c r="C32" s="258"/>
      <c r="D32" s="100">
        <f>D34+D35+D33</f>
        <v>-450000</v>
      </c>
    </row>
    <row r="33" spans="1:4" s="41" customFormat="1" ht="85.5" customHeight="1" x14ac:dyDescent="0.25">
      <c r="A33" s="143">
        <v>3719800</v>
      </c>
      <c r="B33" s="34" t="s">
        <v>135</v>
      </c>
      <c r="C33" s="198" t="s">
        <v>343</v>
      </c>
      <c r="D33" s="199">
        <v>-700000</v>
      </c>
    </row>
    <row r="34" spans="1:4" s="41" customFormat="1" ht="152.25" customHeight="1" x14ac:dyDescent="0.25">
      <c r="A34" s="140">
        <v>3719800</v>
      </c>
      <c r="B34" s="34" t="s">
        <v>135</v>
      </c>
      <c r="C34" s="27" t="s">
        <v>291</v>
      </c>
      <c r="D34" s="101">
        <v>50000</v>
      </c>
    </row>
    <row r="35" spans="1:4" s="41" customFormat="1" ht="89.25" customHeight="1" x14ac:dyDescent="0.25">
      <c r="A35" s="143">
        <v>3719800</v>
      </c>
      <c r="B35" s="34" t="s">
        <v>135</v>
      </c>
      <c r="C35" s="27" t="s">
        <v>296</v>
      </c>
      <c r="D35" s="101">
        <v>200000</v>
      </c>
    </row>
    <row r="36" spans="1:4" ht="18.75" customHeight="1" x14ac:dyDescent="0.25">
      <c r="A36" s="255" t="s">
        <v>104</v>
      </c>
      <c r="B36" s="256"/>
      <c r="C36" s="256"/>
      <c r="D36" s="99">
        <f>SUM(D37:D39)</f>
        <v>0</v>
      </c>
    </row>
    <row r="37" spans="1:4" ht="99" hidden="1" customHeight="1" x14ac:dyDescent="0.25">
      <c r="A37" s="109"/>
      <c r="B37" s="34"/>
      <c r="C37" s="27"/>
      <c r="D37" s="101"/>
    </row>
    <row r="38" spans="1:4" ht="105" hidden="1" customHeight="1" x14ac:dyDescent="0.25">
      <c r="A38" s="109"/>
      <c r="B38" s="34"/>
      <c r="C38" s="27"/>
      <c r="D38" s="101"/>
    </row>
    <row r="39" spans="1:4" ht="33.75" hidden="1" customHeight="1" x14ac:dyDescent="0.25">
      <c r="A39" s="44"/>
      <c r="B39" s="44"/>
      <c r="C39" s="103" t="s">
        <v>105</v>
      </c>
      <c r="D39" s="102"/>
    </row>
    <row r="40" spans="1:4" ht="31.5" x14ac:dyDescent="0.25">
      <c r="A40" s="44" t="s">
        <v>71</v>
      </c>
      <c r="B40" s="44" t="s">
        <v>71</v>
      </c>
      <c r="C40" s="104" t="s">
        <v>72</v>
      </c>
      <c r="D40" s="105">
        <f>D41+D42</f>
        <v>100000</v>
      </c>
    </row>
    <row r="41" spans="1:4" x14ac:dyDescent="0.25">
      <c r="A41" s="44" t="s">
        <v>71</v>
      </c>
      <c r="B41" s="44" t="s">
        <v>71</v>
      </c>
      <c r="C41" s="106" t="s">
        <v>73</v>
      </c>
      <c r="D41" s="105">
        <f>D29+D31+D32</f>
        <v>100000</v>
      </c>
    </row>
    <row r="42" spans="1:4" x14ac:dyDescent="0.25">
      <c r="A42" s="44" t="s">
        <v>71</v>
      </c>
      <c r="B42" s="44" t="s">
        <v>71</v>
      </c>
      <c r="C42" s="107" t="s">
        <v>74</v>
      </c>
      <c r="D42" s="110">
        <f>D36</f>
        <v>0</v>
      </c>
    </row>
    <row r="43" spans="1:4" x14ac:dyDescent="0.25">
      <c r="A43" s="78"/>
      <c r="B43" s="78"/>
      <c r="C43" s="108"/>
      <c r="D43" s="108"/>
    </row>
    <row r="44" spans="1:4" x14ac:dyDescent="0.25">
      <c r="A44" s="108" t="s">
        <v>106</v>
      </c>
      <c r="B44" s="108"/>
      <c r="C44" s="108" t="s">
        <v>107</v>
      </c>
    </row>
  </sheetData>
  <mergeCells count="25">
    <mergeCell ref="B18:C18"/>
    <mergeCell ref="B19:C19"/>
    <mergeCell ref="A36:C36"/>
    <mergeCell ref="B20:C20"/>
    <mergeCell ref="A23:D23"/>
    <mergeCell ref="B21:C21"/>
    <mergeCell ref="B22:C22"/>
    <mergeCell ref="A27:C27"/>
    <mergeCell ref="B28:C28"/>
    <mergeCell ref="B32:C32"/>
    <mergeCell ref="B30:C30"/>
    <mergeCell ref="B16:C16"/>
    <mergeCell ref="B17:C17"/>
    <mergeCell ref="C1:D1"/>
    <mergeCell ref="C3:D3"/>
    <mergeCell ref="B12:C12"/>
    <mergeCell ref="B14:C14"/>
    <mergeCell ref="B10:C10"/>
    <mergeCell ref="A11:C11"/>
    <mergeCell ref="B13:C13"/>
    <mergeCell ref="A4:D4"/>
    <mergeCell ref="A5:B5"/>
    <mergeCell ref="A7:D7"/>
    <mergeCell ref="B9:C9"/>
    <mergeCell ref="B15:C15"/>
  </mergeCells>
  <phoneticPr fontId="28" type="noConversion"/>
  <pageMargins left="0.7" right="0.7" top="0.75" bottom="0.75" header="0.3" footer="0.3"/>
  <pageSetup paperSize="9" scale="61"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4"/>
  <sheetViews>
    <sheetView workbookViewId="0">
      <selection activeCell="P1" sqref="P1"/>
    </sheetView>
  </sheetViews>
  <sheetFormatPr defaultRowHeight="15" x14ac:dyDescent="0.25"/>
  <cols>
    <col min="2" max="2" width="55.7109375" customWidth="1"/>
    <col min="3" max="3" width="13.28515625" customWidth="1"/>
    <col min="4" max="4" width="13.42578125" customWidth="1"/>
    <col min="5" max="5" width="27.85546875" customWidth="1"/>
    <col min="6" max="6" width="23" customWidth="1"/>
    <col min="8" max="8" width="12.42578125" customWidth="1"/>
    <col min="9" max="9" width="12.5703125" customWidth="1"/>
    <col min="10" max="10" width="13.85546875" customWidth="1"/>
    <col min="11" max="11" width="15" customWidth="1"/>
  </cols>
  <sheetData>
    <row r="1" spans="1:14" ht="40.5" customHeight="1" x14ac:dyDescent="0.25">
      <c r="J1" s="264" t="s">
        <v>313</v>
      </c>
      <c r="K1" s="264"/>
      <c r="L1" s="264"/>
      <c r="M1" s="264"/>
      <c r="N1" s="264"/>
    </row>
    <row r="2" spans="1:14" ht="45" customHeight="1" x14ac:dyDescent="0.25">
      <c r="A2" s="265" t="s">
        <v>317</v>
      </c>
      <c r="B2" s="265"/>
      <c r="C2" s="265"/>
      <c r="D2" s="265"/>
      <c r="E2" s="265"/>
      <c r="F2" s="265"/>
      <c r="G2" s="265"/>
      <c r="H2" s="265"/>
      <c r="I2" s="265"/>
      <c r="J2" s="265"/>
      <c r="K2" s="265"/>
      <c r="L2" s="265"/>
      <c r="M2" s="265"/>
      <c r="N2" s="265"/>
    </row>
    <row r="3" spans="1:14" ht="15.75" x14ac:dyDescent="0.25">
      <c r="A3" s="161" t="s">
        <v>0</v>
      </c>
      <c r="B3" s="161"/>
      <c r="C3" s="162"/>
      <c r="D3" s="163"/>
      <c r="E3" s="164"/>
      <c r="F3" s="165"/>
      <c r="G3" s="166"/>
      <c r="H3" s="167"/>
      <c r="I3" s="167"/>
      <c r="J3" s="167"/>
      <c r="K3" s="167"/>
      <c r="L3" s="167"/>
      <c r="M3" s="167"/>
      <c r="N3" s="167"/>
    </row>
    <row r="4" spans="1:14" x14ac:dyDescent="0.25">
      <c r="A4" s="168" t="s">
        <v>1</v>
      </c>
      <c r="B4" s="168"/>
      <c r="C4" s="162"/>
      <c r="D4" s="163"/>
      <c r="E4" s="164"/>
      <c r="F4" s="165"/>
      <c r="G4" s="166"/>
      <c r="H4" s="167"/>
      <c r="I4" s="167"/>
      <c r="J4" s="167"/>
      <c r="K4" s="167"/>
      <c r="L4" s="167"/>
      <c r="M4" s="167"/>
      <c r="N4" s="169" t="s">
        <v>2</v>
      </c>
    </row>
    <row r="5" spans="1:14" x14ac:dyDescent="0.25">
      <c r="A5" s="266" t="s">
        <v>318</v>
      </c>
      <c r="B5" s="267" t="s">
        <v>319</v>
      </c>
      <c r="C5" s="267" t="s">
        <v>320</v>
      </c>
      <c r="D5" s="268" t="s">
        <v>15</v>
      </c>
      <c r="E5" s="267" t="s">
        <v>321</v>
      </c>
      <c r="F5" s="267" t="s">
        <v>322</v>
      </c>
      <c r="G5" s="268" t="s">
        <v>323</v>
      </c>
      <c r="H5" s="261" t="s">
        <v>324</v>
      </c>
      <c r="I5" s="261" t="s">
        <v>325</v>
      </c>
      <c r="J5" s="262" t="s">
        <v>326</v>
      </c>
      <c r="K5" s="262"/>
      <c r="L5" s="262"/>
      <c r="M5" s="262"/>
      <c r="N5" s="262"/>
    </row>
    <row r="6" spans="1:14" ht="81.75" x14ac:dyDescent="0.25">
      <c r="A6" s="266"/>
      <c r="B6" s="267"/>
      <c r="C6" s="267"/>
      <c r="D6" s="268"/>
      <c r="E6" s="267"/>
      <c r="F6" s="267"/>
      <c r="G6" s="268"/>
      <c r="H6" s="261"/>
      <c r="I6" s="261"/>
      <c r="J6" s="170" t="s">
        <v>327</v>
      </c>
      <c r="K6" s="170" t="s">
        <v>328</v>
      </c>
      <c r="L6" s="170" t="s">
        <v>329</v>
      </c>
      <c r="M6" s="170" t="s">
        <v>330</v>
      </c>
      <c r="N6" s="170" t="s">
        <v>331</v>
      </c>
    </row>
    <row r="7" spans="1:14" x14ac:dyDescent="0.25">
      <c r="A7" s="171">
        <v>1</v>
      </c>
      <c r="B7" s="172">
        <v>2</v>
      </c>
      <c r="C7" s="173">
        <v>3</v>
      </c>
      <c r="D7" s="174">
        <v>4</v>
      </c>
      <c r="E7" s="172">
        <v>5</v>
      </c>
      <c r="F7" s="172">
        <v>6</v>
      </c>
      <c r="G7" s="174" t="s">
        <v>332</v>
      </c>
      <c r="H7" s="174">
        <v>8</v>
      </c>
      <c r="I7" s="174">
        <v>9</v>
      </c>
      <c r="J7" s="174">
        <v>10</v>
      </c>
      <c r="K7" s="174">
        <v>11</v>
      </c>
      <c r="L7" s="174">
        <v>12</v>
      </c>
      <c r="M7" s="174">
        <v>13</v>
      </c>
      <c r="N7" s="174">
        <v>14</v>
      </c>
    </row>
    <row r="8" spans="1:14" x14ac:dyDescent="0.25">
      <c r="A8" s="175" t="s">
        <v>333</v>
      </c>
      <c r="B8" s="176" t="s">
        <v>334</v>
      </c>
      <c r="C8" s="177" t="s">
        <v>10</v>
      </c>
      <c r="D8" s="177" t="s">
        <v>10</v>
      </c>
      <c r="E8" s="176" t="s">
        <v>10</v>
      </c>
      <c r="F8" s="176" t="s">
        <v>335</v>
      </c>
      <c r="G8" s="177" t="s">
        <v>10</v>
      </c>
      <c r="H8" s="178" t="s">
        <v>10</v>
      </c>
      <c r="I8" s="179">
        <f>I9</f>
        <v>0</v>
      </c>
      <c r="J8" s="179">
        <f>J9</f>
        <v>0</v>
      </c>
      <c r="K8" s="179">
        <f>K9</f>
        <v>0</v>
      </c>
      <c r="L8" s="179">
        <v>0</v>
      </c>
      <c r="M8" s="179">
        <v>0</v>
      </c>
      <c r="N8" s="179">
        <v>0</v>
      </c>
    </row>
    <row r="9" spans="1:14" ht="22.5" x14ac:dyDescent="0.25">
      <c r="A9" s="180" t="s">
        <v>336</v>
      </c>
      <c r="B9" s="181" t="s">
        <v>337</v>
      </c>
      <c r="C9" s="182" t="s">
        <v>338</v>
      </c>
      <c r="D9" s="181" t="s">
        <v>10</v>
      </c>
      <c r="E9" s="181" t="s">
        <v>10</v>
      </c>
      <c r="F9" s="181" t="s">
        <v>335</v>
      </c>
      <c r="G9" s="182">
        <v>2026</v>
      </c>
      <c r="H9" s="183">
        <f>11160000</f>
        <v>11160000</v>
      </c>
      <c r="I9" s="183">
        <v>0</v>
      </c>
      <c r="J9" s="183">
        <v>0</v>
      </c>
      <c r="K9" s="183">
        <v>0</v>
      </c>
      <c r="L9" s="183">
        <v>0</v>
      </c>
      <c r="M9" s="183">
        <v>0</v>
      </c>
      <c r="N9" s="183">
        <v>0</v>
      </c>
    </row>
    <row r="10" spans="1:14" ht="52.5" x14ac:dyDescent="0.25">
      <c r="A10" s="180" t="s">
        <v>10</v>
      </c>
      <c r="B10" s="180" t="s">
        <v>10</v>
      </c>
      <c r="C10" s="180" t="s">
        <v>10</v>
      </c>
      <c r="D10" s="174" t="s">
        <v>339</v>
      </c>
      <c r="E10" s="184" t="s">
        <v>340</v>
      </c>
      <c r="F10" s="181" t="s">
        <v>335</v>
      </c>
      <c r="G10" s="180" t="s">
        <v>10</v>
      </c>
      <c r="H10" s="180" t="s">
        <v>10</v>
      </c>
      <c r="I10" s="185">
        <v>5000000</v>
      </c>
      <c r="J10" s="185">
        <v>5000000</v>
      </c>
      <c r="K10" s="183">
        <v>0</v>
      </c>
      <c r="L10" s="183">
        <v>0</v>
      </c>
      <c r="M10" s="183">
        <v>0</v>
      </c>
      <c r="N10" s="183">
        <v>0</v>
      </c>
    </row>
    <row r="11" spans="1:14" ht="31.5" x14ac:dyDescent="0.25">
      <c r="A11" s="180" t="s">
        <v>10</v>
      </c>
      <c r="B11" s="180" t="s">
        <v>10</v>
      </c>
      <c r="C11" s="180" t="s">
        <v>10</v>
      </c>
      <c r="D11" s="174" t="s">
        <v>36</v>
      </c>
      <c r="E11" s="184" t="s">
        <v>114</v>
      </c>
      <c r="F11" s="181" t="s">
        <v>335</v>
      </c>
      <c r="G11" s="180" t="s">
        <v>10</v>
      </c>
      <c r="H11" s="180" t="s">
        <v>10</v>
      </c>
      <c r="I11" s="185">
        <v>-5000000</v>
      </c>
      <c r="J11" s="185">
        <v>-5000000</v>
      </c>
      <c r="K11" s="183">
        <v>0</v>
      </c>
      <c r="L11" s="183">
        <v>0</v>
      </c>
      <c r="M11" s="183">
        <v>0</v>
      </c>
      <c r="N11" s="183">
        <v>0</v>
      </c>
    </row>
    <row r="12" spans="1:14" x14ac:dyDescent="0.25">
      <c r="A12" s="175" t="s">
        <v>10</v>
      </c>
      <c r="B12" s="176" t="s">
        <v>10</v>
      </c>
      <c r="C12" s="177" t="s">
        <v>10</v>
      </c>
      <c r="D12" s="177" t="s">
        <v>10</v>
      </c>
      <c r="E12" s="176" t="s">
        <v>10</v>
      </c>
      <c r="F12" s="176" t="s">
        <v>10</v>
      </c>
      <c r="G12" s="177" t="s">
        <v>10</v>
      </c>
      <c r="H12" s="178" t="s">
        <v>261</v>
      </c>
      <c r="I12" s="179">
        <f>I8</f>
        <v>0</v>
      </c>
      <c r="J12" s="179">
        <f t="shared" ref="J12:N12" si="0">J8</f>
        <v>0</v>
      </c>
      <c r="K12" s="179">
        <f t="shared" si="0"/>
        <v>0</v>
      </c>
      <c r="L12" s="179">
        <f t="shared" si="0"/>
        <v>0</v>
      </c>
      <c r="M12" s="179">
        <f t="shared" si="0"/>
        <v>0</v>
      </c>
      <c r="N12" s="179">
        <f t="shared" si="0"/>
        <v>0</v>
      </c>
    </row>
    <row r="14" spans="1:14" ht="18.75" x14ac:dyDescent="0.3">
      <c r="B14" s="60" t="s">
        <v>12</v>
      </c>
      <c r="I14" s="263" t="s">
        <v>13</v>
      </c>
      <c r="J14" s="263"/>
    </row>
  </sheetData>
  <mergeCells count="13">
    <mergeCell ref="I5:I6"/>
    <mergeCell ref="J5:N5"/>
    <mergeCell ref="I14:J14"/>
    <mergeCell ref="J1:N1"/>
    <mergeCell ref="A2:N2"/>
    <mergeCell ref="A5:A6"/>
    <mergeCell ref="B5:B6"/>
    <mergeCell ref="C5:C6"/>
    <mergeCell ref="D5:D6"/>
    <mergeCell ref="E5:E6"/>
    <mergeCell ref="F5:F6"/>
    <mergeCell ref="G5:G6"/>
    <mergeCell ref="H5:H6"/>
  </mergeCells>
  <phoneticPr fontId="28" type="noConversion"/>
  <conditionalFormatting sqref="A12">
    <cfRule type="expression" dxfId="23" priority="41" stopIfTrue="1">
      <formula>XFD12=1</formula>
    </cfRule>
  </conditionalFormatting>
  <conditionalFormatting sqref="B12">
    <cfRule type="expression" dxfId="22" priority="42" stopIfTrue="1">
      <formula>XFD12=1</formula>
    </cfRule>
  </conditionalFormatting>
  <conditionalFormatting sqref="C12">
    <cfRule type="expression" dxfId="21" priority="43" stopIfTrue="1">
      <formula>XFD12=1</formula>
    </cfRule>
  </conditionalFormatting>
  <conditionalFormatting sqref="D12">
    <cfRule type="expression" dxfId="20" priority="44" stopIfTrue="1">
      <formula>XFD12=1</formula>
    </cfRule>
  </conditionalFormatting>
  <conditionalFormatting sqref="E12">
    <cfRule type="expression" dxfId="19" priority="45" stopIfTrue="1">
      <formula>XFD12=1</formula>
    </cfRule>
  </conditionalFormatting>
  <conditionalFormatting sqref="F12">
    <cfRule type="expression" dxfId="18" priority="46" stopIfTrue="1">
      <formula>XFD12=1</formula>
    </cfRule>
  </conditionalFormatting>
  <conditionalFormatting sqref="G12">
    <cfRule type="expression" dxfId="17" priority="47" stopIfTrue="1">
      <formula>XFD12=1</formula>
    </cfRule>
  </conditionalFormatting>
  <conditionalFormatting sqref="H12">
    <cfRule type="expression" dxfId="16" priority="48" stopIfTrue="1">
      <formula>XFD12=1</formula>
    </cfRule>
  </conditionalFormatting>
  <conditionalFormatting sqref="I12:N12">
    <cfRule type="expression" dxfId="15" priority="49" stopIfTrue="1">
      <formula>XFD12=1</formula>
    </cfRule>
  </conditionalFormatting>
  <conditionalFormatting sqref="A8:A9">
    <cfRule type="expression" dxfId="14" priority="4" stopIfTrue="1">
      <formula>XFD8=1</formula>
    </cfRule>
  </conditionalFormatting>
  <conditionalFormatting sqref="B8:B9">
    <cfRule type="expression" dxfId="13" priority="5" stopIfTrue="1">
      <formula>XFD8=1</formula>
    </cfRule>
  </conditionalFormatting>
  <conditionalFormatting sqref="C8:C9">
    <cfRule type="expression" dxfId="12" priority="6" stopIfTrue="1">
      <formula>XFD8=1</formula>
    </cfRule>
  </conditionalFormatting>
  <conditionalFormatting sqref="D8">
    <cfRule type="expression" dxfId="11" priority="7" stopIfTrue="1">
      <formula>XFD8=1</formula>
    </cfRule>
  </conditionalFormatting>
  <conditionalFormatting sqref="E8:E9 D9">
    <cfRule type="expression" dxfId="10" priority="8" stopIfTrue="1">
      <formula>XFC8=1</formula>
    </cfRule>
  </conditionalFormatting>
  <conditionalFormatting sqref="F8">
    <cfRule type="expression" dxfId="9" priority="9" stopIfTrue="1">
      <formula>XFD8=1</formula>
    </cfRule>
  </conditionalFormatting>
  <conditionalFormatting sqref="G8:G9">
    <cfRule type="expression" dxfId="8" priority="10" stopIfTrue="1">
      <formula>XFD8=1</formula>
    </cfRule>
  </conditionalFormatting>
  <conditionalFormatting sqref="H8:H9">
    <cfRule type="expression" dxfId="7" priority="11" stopIfTrue="1">
      <formula>XFD8=1</formula>
    </cfRule>
  </conditionalFormatting>
  <conditionalFormatting sqref="I8:K8">
    <cfRule type="expression" dxfId="6" priority="12" stopIfTrue="1">
      <formula>XFD8=1</formula>
    </cfRule>
  </conditionalFormatting>
  <conditionalFormatting sqref="L8:L9 K10:L11 I9:K9">
    <cfRule type="expression" dxfId="5" priority="13" stopIfTrue="1">
      <formula>XFA8=1</formula>
    </cfRule>
  </conditionalFormatting>
  <conditionalFormatting sqref="M8:M11">
    <cfRule type="expression" dxfId="4" priority="14" stopIfTrue="1">
      <formula>XFD8=1</formula>
    </cfRule>
  </conditionalFormatting>
  <conditionalFormatting sqref="N8:N11">
    <cfRule type="expression" dxfId="3" priority="15" stopIfTrue="1">
      <formula>XFD8=1</formula>
    </cfRule>
  </conditionalFormatting>
  <conditionalFormatting sqref="A10:C11">
    <cfRule type="expression" dxfId="2" priority="3" stopIfTrue="1">
      <formula>XFD10=1</formula>
    </cfRule>
  </conditionalFormatting>
  <conditionalFormatting sqref="G10:H11">
    <cfRule type="expression" dxfId="1" priority="2" stopIfTrue="1">
      <formula>F10=1</formula>
    </cfRule>
  </conditionalFormatting>
  <conditionalFormatting sqref="F9:F11">
    <cfRule type="expression" dxfId="0" priority="1" stopIfTrue="1">
      <formula>XFD9=1</formula>
    </cfRule>
  </conditionalFormatting>
  <pageMargins left="0.7" right="0.7" top="0.75" bottom="0.75" header="0.3" footer="0.3"/>
  <pageSetup paperSize="9" scale="56" fitToHeight="0" orientation="landscape"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3"/>
  <sheetViews>
    <sheetView tabSelected="1" view="pageBreakPreview" topLeftCell="A17" zoomScale="60" zoomScaleNormal="85" workbookViewId="0">
      <selection activeCell="F23" sqref="F23"/>
    </sheetView>
  </sheetViews>
  <sheetFormatPr defaultColWidth="7.85546875" defaultRowHeight="30" customHeight="1" x14ac:dyDescent="0.2"/>
  <cols>
    <col min="1" max="1" width="12" style="45" customWidth="1"/>
    <col min="2" max="2" width="10.5703125" style="45" customWidth="1"/>
    <col min="3" max="3" width="11.5703125" style="45" customWidth="1"/>
    <col min="4" max="4" width="52.7109375" style="45" customWidth="1"/>
    <col min="5" max="5" width="47.140625" style="45" customWidth="1"/>
    <col min="6" max="6" width="12.42578125" style="45" customWidth="1"/>
    <col min="7" max="7" width="17.5703125" style="45" customWidth="1"/>
    <col min="8" max="8" width="14.85546875" style="45" customWidth="1"/>
    <col min="9" max="9" width="16.85546875" style="45" customWidth="1"/>
    <col min="10" max="10" width="16.7109375" style="45" customWidth="1"/>
    <col min="11" max="12" width="7.85546875" style="45"/>
    <col min="13" max="13" width="35.85546875" style="45" customWidth="1"/>
    <col min="14" max="16384" width="7.85546875" style="45"/>
  </cols>
  <sheetData>
    <row r="1" spans="1:13" ht="63.75" customHeight="1" x14ac:dyDescent="0.2">
      <c r="F1" s="278" t="s">
        <v>341</v>
      </c>
      <c r="G1" s="278"/>
      <c r="H1" s="278"/>
      <c r="I1" s="278"/>
      <c r="J1" s="278"/>
    </row>
    <row r="2" spans="1:13" ht="12.75" x14ac:dyDescent="0.2">
      <c r="H2" s="46"/>
      <c r="I2" s="46"/>
      <c r="J2" s="46"/>
    </row>
    <row r="3" spans="1:13" s="47" customFormat="1" ht="18.75" x14ac:dyDescent="0.25">
      <c r="A3" s="279" t="s">
        <v>108</v>
      </c>
      <c r="B3" s="279"/>
      <c r="C3" s="279"/>
      <c r="D3" s="279"/>
      <c r="E3" s="279"/>
      <c r="F3" s="279"/>
      <c r="G3" s="279"/>
      <c r="H3" s="279"/>
      <c r="I3" s="279"/>
      <c r="J3" s="279"/>
    </row>
    <row r="4" spans="1:13" ht="18.75" x14ac:dyDescent="0.3">
      <c r="A4" s="280" t="s">
        <v>0</v>
      </c>
      <c r="B4" s="280"/>
      <c r="C4" s="74"/>
      <c r="D4" s="74"/>
      <c r="E4" s="74"/>
      <c r="F4" s="74"/>
      <c r="G4" s="74"/>
      <c r="H4" s="74"/>
      <c r="I4" s="74"/>
      <c r="J4" s="74"/>
    </row>
    <row r="5" spans="1:13" ht="12.75" x14ac:dyDescent="0.2">
      <c r="A5" s="281" t="s">
        <v>1</v>
      </c>
      <c r="B5" s="281"/>
      <c r="C5" s="48"/>
      <c r="D5" s="48"/>
      <c r="E5" s="48"/>
      <c r="F5" s="48"/>
      <c r="G5" s="48"/>
      <c r="H5" s="48"/>
      <c r="I5" s="48"/>
      <c r="J5" s="49" t="s">
        <v>77</v>
      </c>
    </row>
    <row r="6" spans="1:13" ht="12.75" x14ac:dyDescent="0.2">
      <c r="A6" s="282" t="s">
        <v>78</v>
      </c>
      <c r="B6" s="282" t="s">
        <v>16</v>
      </c>
      <c r="C6" s="282" t="s">
        <v>17</v>
      </c>
      <c r="D6" s="282" t="s">
        <v>79</v>
      </c>
      <c r="E6" s="282" t="s">
        <v>80</v>
      </c>
      <c r="F6" s="282" t="s">
        <v>81</v>
      </c>
      <c r="G6" s="282" t="s">
        <v>5</v>
      </c>
      <c r="H6" s="282" t="s">
        <v>6</v>
      </c>
      <c r="I6" s="284" t="s">
        <v>7</v>
      </c>
      <c r="J6" s="285"/>
    </row>
    <row r="7" spans="1:13" ht="25.5" x14ac:dyDescent="0.2">
      <c r="A7" s="283"/>
      <c r="B7" s="283"/>
      <c r="C7" s="283"/>
      <c r="D7" s="283"/>
      <c r="E7" s="283"/>
      <c r="F7" s="283"/>
      <c r="G7" s="283"/>
      <c r="H7" s="283"/>
      <c r="I7" s="50" t="s">
        <v>8</v>
      </c>
      <c r="J7" s="76" t="s">
        <v>9</v>
      </c>
    </row>
    <row r="8" spans="1:13" ht="12.75" x14ac:dyDescent="0.2">
      <c r="A8" s="75">
        <v>1</v>
      </c>
      <c r="B8" s="75">
        <v>2</v>
      </c>
      <c r="C8" s="75">
        <v>3</v>
      </c>
      <c r="D8" s="75">
        <v>4</v>
      </c>
      <c r="E8" s="75">
        <v>5</v>
      </c>
      <c r="F8" s="75">
        <v>6</v>
      </c>
      <c r="G8" s="75">
        <v>7</v>
      </c>
      <c r="H8" s="75">
        <v>8</v>
      </c>
      <c r="I8" s="75">
        <v>9</v>
      </c>
      <c r="J8" s="75">
        <v>10</v>
      </c>
    </row>
    <row r="9" spans="1:13" ht="31.5" x14ac:dyDescent="0.2">
      <c r="A9" s="14" t="s">
        <v>25</v>
      </c>
      <c r="B9" s="14" t="s">
        <v>57</v>
      </c>
      <c r="C9" s="31"/>
      <c r="D9" s="32" t="s">
        <v>58</v>
      </c>
      <c r="E9" s="51"/>
      <c r="F9" s="31"/>
      <c r="G9" s="52">
        <f>G10</f>
        <v>100000</v>
      </c>
      <c r="H9" s="52">
        <f t="shared" ref="H9:I10" si="0">H10</f>
        <v>100000</v>
      </c>
      <c r="I9" s="52">
        <f>I10</f>
        <v>0</v>
      </c>
      <c r="J9" s="52">
        <f t="shared" ref="J9:J10" si="1">J10</f>
        <v>0</v>
      </c>
    </row>
    <row r="10" spans="1:13" ht="31.5" x14ac:dyDescent="0.2">
      <c r="A10" s="14" t="s">
        <v>26</v>
      </c>
      <c r="B10" s="14" t="s">
        <v>57</v>
      </c>
      <c r="C10" s="31"/>
      <c r="D10" s="32" t="s">
        <v>59</v>
      </c>
      <c r="E10" s="22"/>
      <c r="F10" s="19"/>
      <c r="G10" s="52">
        <f>G11</f>
        <v>100000</v>
      </c>
      <c r="H10" s="52">
        <f t="shared" si="0"/>
        <v>100000</v>
      </c>
      <c r="I10" s="52">
        <f t="shared" si="0"/>
        <v>0</v>
      </c>
      <c r="J10" s="52">
        <f t="shared" si="1"/>
        <v>0</v>
      </c>
    </row>
    <row r="11" spans="1:13" ht="47.25" x14ac:dyDescent="0.2">
      <c r="A11" s="18" t="s">
        <v>132</v>
      </c>
      <c r="B11" s="18" t="s">
        <v>154</v>
      </c>
      <c r="C11" s="18" t="s">
        <v>32</v>
      </c>
      <c r="D11" s="33" t="s">
        <v>133</v>
      </c>
      <c r="E11" s="53" t="s">
        <v>262</v>
      </c>
      <c r="F11" s="54" t="s">
        <v>263</v>
      </c>
      <c r="G11" s="55">
        <f>H11</f>
        <v>100000</v>
      </c>
      <c r="H11" s="56">
        <v>100000</v>
      </c>
      <c r="I11" s="56">
        <v>0</v>
      </c>
      <c r="J11" s="56">
        <v>0</v>
      </c>
    </row>
    <row r="12" spans="1:13" ht="64.5" hidden="1" customHeight="1" x14ac:dyDescent="0.2">
      <c r="A12" s="18"/>
      <c r="B12" s="18"/>
      <c r="C12" s="18"/>
      <c r="D12" s="22"/>
      <c r="E12" s="67"/>
      <c r="F12" s="54"/>
      <c r="G12" s="55">
        <f t="shared" ref="G12:G16" si="2">H12</f>
        <v>100000</v>
      </c>
      <c r="H12" s="56">
        <v>100000</v>
      </c>
      <c r="I12" s="56">
        <v>0</v>
      </c>
      <c r="J12" s="56">
        <v>0</v>
      </c>
      <c r="K12" s="57"/>
      <c r="M12" s="58"/>
    </row>
    <row r="13" spans="1:13" ht="64.5" hidden="1" customHeight="1" x14ac:dyDescent="0.2">
      <c r="A13" s="86"/>
      <c r="B13" s="86"/>
      <c r="C13" s="86"/>
      <c r="D13" s="87"/>
      <c r="E13" s="85"/>
      <c r="F13" s="54"/>
      <c r="G13" s="55">
        <f t="shared" si="2"/>
        <v>100000</v>
      </c>
      <c r="H13" s="56">
        <v>100000</v>
      </c>
      <c r="I13" s="56">
        <v>0</v>
      </c>
      <c r="J13" s="56">
        <v>0</v>
      </c>
      <c r="K13" s="57"/>
      <c r="M13" s="58"/>
    </row>
    <row r="14" spans="1:13" ht="51.75" hidden="1" customHeight="1" x14ac:dyDescent="0.2">
      <c r="A14" s="14"/>
      <c r="B14" s="14"/>
      <c r="C14" s="14"/>
      <c r="D14" s="26"/>
      <c r="E14" s="27"/>
      <c r="F14" s="54"/>
      <c r="G14" s="55">
        <f t="shared" si="2"/>
        <v>100000</v>
      </c>
      <c r="H14" s="56">
        <v>100000</v>
      </c>
      <c r="I14" s="56">
        <v>0</v>
      </c>
      <c r="J14" s="56">
        <v>0</v>
      </c>
      <c r="K14" s="57"/>
      <c r="M14" s="58"/>
    </row>
    <row r="15" spans="1:13" ht="51.75" hidden="1" customHeight="1" x14ac:dyDescent="0.2">
      <c r="A15" s="14"/>
      <c r="B15" s="14"/>
      <c r="C15" s="14"/>
      <c r="D15" s="26"/>
      <c r="E15" s="27"/>
      <c r="F15" s="54"/>
      <c r="G15" s="55">
        <f t="shared" si="2"/>
        <v>100000</v>
      </c>
      <c r="H15" s="56">
        <v>100000</v>
      </c>
      <c r="I15" s="56">
        <v>0</v>
      </c>
      <c r="J15" s="56">
        <v>0</v>
      </c>
      <c r="K15" s="57"/>
      <c r="M15" s="58"/>
    </row>
    <row r="16" spans="1:13" ht="54" hidden="1" customHeight="1" x14ac:dyDescent="0.2">
      <c r="A16" s="18" t="s">
        <v>110</v>
      </c>
      <c r="B16" s="19">
        <v>7350</v>
      </c>
      <c r="C16" s="18" t="s">
        <v>35</v>
      </c>
      <c r="D16" s="22" t="s">
        <v>111</v>
      </c>
      <c r="E16" s="53"/>
      <c r="F16" s="54"/>
      <c r="G16" s="55">
        <f t="shared" si="2"/>
        <v>100000</v>
      </c>
      <c r="H16" s="56">
        <v>100000</v>
      </c>
      <c r="I16" s="56">
        <v>0</v>
      </c>
      <c r="J16" s="56">
        <v>0</v>
      </c>
      <c r="K16" s="57"/>
      <c r="M16" s="58"/>
    </row>
    <row r="17" spans="1:13" ht="67.5" customHeight="1" x14ac:dyDescent="0.2">
      <c r="A17" s="37" t="s">
        <v>339</v>
      </c>
      <c r="B17" s="194" t="s">
        <v>314</v>
      </c>
      <c r="C17" s="194" t="s">
        <v>120</v>
      </c>
      <c r="D17" s="200" t="s">
        <v>340</v>
      </c>
      <c r="E17" s="22" t="s">
        <v>344</v>
      </c>
      <c r="F17" s="54" t="s">
        <v>345</v>
      </c>
      <c r="G17" s="55">
        <f>H17+I17</f>
        <v>5000000</v>
      </c>
      <c r="H17" s="56">
        <v>0</v>
      </c>
      <c r="I17" s="56">
        <f>J17</f>
        <v>5000000</v>
      </c>
      <c r="J17" s="56">
        <v>5000000</v>
      </c>
      <c r="K17" s="57"/>
      <c r="M17" s="58"/>
    </row>
    <row r="18" spans="1:13" ht="67.5" customHeight="1" x14ac:dyDescent="0.2">
      <c r="A18" s="201" t="s">
        <v>36</v>
      </c>
      <c r="B18" s="201" t="s">
        <v>37</v>
      </c>
      <c r="C18" s="202" t="s">
        <v>38</v>
      </c>
      <c r="D18" s="197" t="s">
        <v>114</v>
      </c>
      <c r="E18" s="22" t="s">
        <v>344</v>
      </c>
      <c r="F18" s="54" t="s">
        <v>345</v>
      </c>
      <c r="G18" s="55">
        <f>H18+I18</f>
        <v>-5000000</v>
      </c>
      <c r="H18" s="56">
        <v>0</v>
      </c>
      <c r="I18" s="56">
        <f>J18</f>
        <v>-5000000</v>
      </c>
      <c r="J18" s="56">
        <v>-5000000</v>
      </c>
      <c r="K18" s="57"/>
      <c r="M18" s="58"/>
    </row>
    <row r="19" spans="1:13" ht="67.5" customHeight="1" x14ac:dyDescent="0.2">
      <c r="A19" s="113" t="s">
        <v>39</v>
      </c>
      <c r="B19" s="114" t="s">
        <v>60</v>
      </c>
      <c r="C19" s="115"/>
      <c r="D19" s="21" t="s">
        <v>61</v>
      </c>
      <c r="E19" s="22"/>
      <c r="F19" s="54"/>
      <c r="G19" s="52">
        <f>G20</f>
        <v>265000</v>
      </c>
      <c r="H19" s="52">
        <f t="shared" ref="H19:I20" si="3">H20</f>
        <v>265000</v>
      </c>
      <c r="I19" s="52">
        <f>I20</f>
        <v>0</v>
      </c>
      <c r="J19" s="52">
        <f t="shared" ref="J19:J20" si="4">J20</f>
        <v>0</v>
      </c>
      <c r="K19" s="57"/>
      <c r="M19" s="58"/>
    </row>
    <row r="20" spans="1:13" ht="67.5" customHeight="1" x14ac:dyDescent="0.2">
      <c r="A20" s="113" t="s">
        <v>40</v>
      </c>
      <c r="B20" s="114" t="s">
        <v>60</v>
      </c>
      <c r="C20" s="115"/>
      <c r="D20" s="21" t="s">
        <v>62</v>
      </c>
      <c r="E20" s="22"/>
      <c r="F20" s="54"/>
      <c r="G20" s="52">
        <f>G21</f>
        <v>265000</v>
      </c>
      <c r="H20" s="52">
        <f t="shared" si="3"/>
        <v>265000</v>
      </c>
      <c r="I20" s="52">
        <f t="shared" si="3"/>
        <v>0</v>
      </c>
      <c r="J20" s="52">
        <f t="shared" si="4"/>
        <v>0</v>
      </c>
      <c r="K20" s="57"/>
      <c r="M20" s="58"/>
    </row>
    <row r="21" spans="1:13" ht="67.5" customHeight="1" x14ac:dyDescent="0.2">
      <c r="A21" s="18" t="s">
        <v>225</v>
      </c>
      <c r="B21" s="19">
        <v>4060</v>
      </c>
      <c r="C21" s="18" t="s">
        <v>227</v>
      </c>
      <c r="D21" s="22" t="s">
        <v>280</v>
      </c>
      <c r="E21" s="53" t="s">
        <v>348</v>
      </c>
      <c r="F21" s="19" t="s">
        <v>349</v>
      </c>
      <c r="G21" s="55">
        <f>H21</f>
        <v>265000</v>
      </c>
      <c r="H21" s="56">
        <v>265000</v>
      </c>
      <c r="I21" s="56">
        <v>0</v>
      </c>
      <c r="J21" s="56">
        <v>0</v>
      </c>
      <c r="K21" s="57"/>
      <c r="M21" s="58"/>
    </row>
    <row r="22" spans="1:13" ht="54" customHeight="1" x14ac:dyDescent="0.2">
      <c r="A22" s="23" t="s">
        <v>51</v>
      </c>
      <c r="B22" s="24" t="s">
        <v>63</v>
      </c>
      <c r="C22" s="77"/>
      <c r="D22" s="88" t="s">
        <v>93</v>
      </c>
      <c r="E22" s="89"/>
      <c r="F22" s="90"/>
      <c r="G22" s="68">
        <f>G23</f>
        <v>-400000</v>
      </c>
      <c r="H22" s="68">
        <f t="shared" ref="H22:J22" si="5">H23</f>
        <v>-400000</v>
      </c>
      <c r="I22" s="68">
        <f t="shared" si="5"/>
        <v>0</v>
      </c>
      <c r="J22" s="68">
        <f t="shared" si="5"/>
        <v>0</v>
      </c>
      <c r="K22" s="57"/>
      <c r="M22" s="58"/>
    </row>
    <row r="23" spans="1:13" ht="54" customHeight="1" x14ac:dyDescent="0.2">
      <c r="A23" s="23" t="s">
        <v>52</v>
      </c>
      <c r="B23" s="24" t="s">
        <v>63</v>
      </c>
      <c r="C23" s="77"/>
      <c r="D23" s="88" t="s">
        <v>94</v>
      </c>
      <c r="E23" s="89"/>
      <c r="F23" s="90"/>
      <c r="G23" s="68">
        <f>G25+G27+G24+G26</f>
        <v>-400000</v>
      </c>
      <c r="H23" s="68">
        <f t="shared" ref="H23:J23" si="6">H25+H27+H24+H26</f>
        <v>-400000</v>
      </c>
      <c r="I23" s="68">
        <f t="shared" si="6"/>
        <v>0</v>
      </c>
      <c r="J23" s="68">
        <f t="shared" si="6"/>
        <v>0</v>
      </c>
      <c r="K23" s="57"/>
      <c r="M23" s="58"/>
    </row>
    <row r="24" spans="1:13" ht="172.5" customHeight="1" x14ac:dyDescent="0.2">
      <c r="A24" s="34" t="s">
        <v>53</v>
      </c>
      <c r="B24" s="138" t="s">
        <v>54</v>
      </c>
      <c r="C24" s="138" t="s">
        <v>30</v>
      </c>
      <c r="D24" s="137" t="s">
        <v>55</v>
      </c>
      <c r="E24" s="53" t="s">
        <v>284</v>
      </c>
      <c r="F24" s="54" t="s">
        <v>285</v>
      </c>
      <c r="G24" s="55">
        <f t="shared" ref="G24" si="7">H24</f>
        <v>50000</v>
      </c>
      <c r="H24" s="56">
        <v>50000</v>
      </c>
      <c r="I24" s="56">
        <v>0</v>
      </c>
      <c r="J24" s="56">
        <v>0</v>
      </c>
      <c r="K24" s="57"/>
      <c r="M24" s="58"/>
    </row>
    <row r="25" spans="1:13" ht="67.5" customHeight="1" x14ac:dyDescent="0.2">
      <c r="A25" s="269" t="s">
        <v>134</v>
      </c>
      <c r="B25" s="272" t="s">
        <v>135</v>
      </c>
      <c r="C25" s="272" t="s">
        <v>30</v>
      </c>
      <c r="D25" s="275" t="s">
        <v>136</v>
      </c>
      <c r="E25" s="53" t="s">
        <v>286</v>
      </c>
      <c r="F25" s="54" t="s">
        <v>290</v>
      </c>
      <c r="G25" s="55">
        <v>-700000</v>
      </c>
      <c r="H25" s="56">
        <v>-700000</v>
      </c>
      <c r="I25" s="56">
        <v>0</v>
      </c>
      <c r="J25" s="56">
        <v>0</v>
      </c>
      <c r="K25" s="57"/>
      <c r="M25" s="58"/>
    </row>
    <row r="26" spans="1:13" ht="66" customHeight="1" x14ac:dyDescent="0.2">
      <c r="A26" s="270"/>
      <c r="B26" s="273"/>
      <c r="C26" s="273"/>
      <c r="D26" s="276"/>
      <c r="E26" s="53" t="s">
        <v>293</v>
      </c>
      <c r="F26" s="54" t="s">
        <v>289</v>
      </c>
      <c r="G26" s="55">
        <f t="shared" ref="G26" si="8">H26</f>
        <v>50000</v>
      </c>
      <c r="H26" s="56">
        <v>50000</v>
      </c>
      <c r="I26" s="56">
        <v>0</v>
      </c>
      <c r="J26" s="56">
        <v>0</v>
      </c>
      <c r="K26" s="57"/>
      <c r="M26" s="58"/>
    </row>
    <row r="27" spans="1:13" ht="162.75" customHeight="1" x14ac:dyDescent="0.2">
      <c r="A27" s="271"/>
      <c r="B27" s="274"/>
      <c r="C27" s="274"/>
      <c r="D27" s="277"/>
      <c r="E27" s="53" t="s">
        <v>292</v>
      </c>
      <c r="F27" s="54" t="s">
        <v>350</v>
      </c>
      <c r="G27" s="55">
        <f>H27</f>
        <v>200000</v>
      </c>
      <c r="H27" s="56">
        <v>200000</v>
      </c>
      <c r="I27" s="56">
        <v>0</v>
      </c>
      <c r="J27" s="56">
        <v>0</v>
      </c>
      <c r="K27" s="57"/>
      <c r="M27" s="58"/>
    </row>
    <row r="28" spans="1:13" ht="15.75" x14ac:dyDescent="0.25">
      <c r="A28" s="28" t="s">
        <v>10</v>
      </c>
      <c r="B28" s="29" t="s">
        <v>10</v>
      </c>
      <c r="C28" s="5" t="s">
        <v>10</v>
      </c>
      <c r="D28" s="30" t="s">
        <v>66</v>
      </c>
      <c r="E28" s="5" t="s">
        <v>10</v>
      </c>
      <c r="F28" s="5" t="s">
        <v>10</v>
      </c>
      <c r="G28" s="59">
        <f>G10+G23+G19</f>
        <v>-35000</v>
      </c>
      <c r="H28" s="59">
        <f t="shared" ref="H28:J28" si="9">H10+H23+H19</f>
        <v>-35000</v>
      </c>
      <c r="I28" s="59">
        <f t="shared" si="9"/>
        <v>0</v>
      </c>
      <c r="J28" s="59">
        <f t="shared" si="9"/>
        <v>0</v>
      </c>
    </row>
    <row r="29" spans="1:13" ht="18.75" x14ac:dyDescent="0.25">
      <c r="A29" s="69"/>
      <c r="B29" s="69"/>
      <c r="C29" s="69"/>
      <c r="D29" s="70"/>
      <c r="E29" s="61"/>
      <c r="F29" s="62"/>
      <c r="G29" s="71"/>
      <c r="H29" s="71"/>
      <c r="I29" s="71"/>
      <c r="J29" s="71"/>
    </row>
    <row r="30" spans="1:13" ht="18.75" x14ac:dyDescent="0.3">
      <c r="C30" s="60" t="s">
        <v>12</v>
      </c>
      <c r="D30" s="57"/>
      <c r="E30" s="61"/>
      <c r="F30" s="263" t="s">
        <v>13</v>
      </c>
      <c r="G30" s="263"/>
    </row>
    <row r="31" spans="1:13" ht="18.75" x14ac:dyDescent="0.2">
      <c r="D31" s="57"/>
      <c r="E31" s="57"/>
      <c r="M31" s="57"/>
    </row>
    <row r="32" spans="1:13" ht="18.75" hidden="1" x14ac:dyDescent="0.2">
      <c r="E32" s="57" t="s">
        <v>82</v>
      </c>
      <c r="M32" s="57" t="s">
        <v>83</v>
      </c>
    </row>
    <row r="33" spans="1:13" ht="18.75" hidden="1" x14ac:dyDescent="0.2">
      <c r="E33" s="57" t="s">
        <v>84</v>
      </c>
      <c r="M33" s="57" t="s">
        <v>85</v>
      </c>
    </row>
    <row r="34" spans="1:13" ht="18.75" x14ac:dyDescent="0.2">
      <c r="E34" s="57"/>
    </row>
    <row r="35" spans="1:13" ht="18.75" x14ac:dyDescent="0.2">
      <c r="E35" s="61"/>
    </row>
    <row r="36" spans="1:13" ht="18.75" x14ac:dyDescent="0.2">
      <c r="E36" s="61"/>
    </row>
    <row r="37" spans="1:13" ht="12.75" hidden="1" x14ac:dyDescent="0.2"/>
    <row r="43" spans="1:13" s="62" customFormat="1" ht="18.75" customHeight="1" x14ac:dyDescent="0.25">
      <c r="A43" s="45"/>
      <c r="B43" s="45"/>
      <c r="C43" s="45"/>
      <c r="D43" s="45"/>
      <c r="E43" s="45"/>
      <c r="F43" s="45"/>
      <c r="G43" s="45"/>
      <c r="H43" s="45"/>
      <c r="I43" s="45"/>
      <c r="J43" s="45"/>
    </row>
  </sheetData>
  <mergeCells count="18">
    <mergeCell ref="F1:J1"/>
    <mergeCell ref="A3:J3"/>
    <mergeCell ref="A4:B4"/>
    <mergeCell ref="A5:B5"/>
    <mergeCell ref="A6:A7"/>
    <mergeCell ref="B6:B7"/>
    <mergeCell ref="C6:C7"/>
    <mergeCell ref="D6:D7"/>
    <mergeCell ref="E6:E7"/>
    <mergeCell ref="F6:F7"/>
    <mergeCell ref="G6:G7"/>
    <mergeCell ref="H6:H7"/>
    <mergeCell ref="I6:J6"/>
    <mergeCell ref="F30:G30"/>
    <mergeCell ref="A25:A27"/>
    <mergeCell ref="B25:B27"/>
    <mergeCell ref="C25:C27"/>
    <mergeCell ref="D25:D27"/>
  </mergeCells>
  <phoneticPr fontId="28" type="noConversion"/>
  <pageMargins left="0.7" right="0.7" top="0.75" bottom="0.75" header="0.3" footer="0.3"/>
  <pageSetup paperSize="9" scale="61"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2</vt:i4>
      </vt:variant>
    </vt:vector>
  </HeadingPairs>
  <TitlesOfParts>
    <vt:vector size="8" baseType="lpstr">
      <vt:lpstr>1</vt:lpstr>
      <vt:lpstr>Додаток 2</vt:lpstr>
      <vt:lpstr>Додаток 2.1</vt:lpstr>
      <vt:lpstr>3</vt:lpstr>
      <vt:lpstr>4</vt:lpstr>
      <vt:lpstr>5</vt:lpstr>
      <vt:lpstr>'Додаток 2'!Область_печати</vt:lpstr>
      <vt:lpstr>'Додаток 2.1'!Область_печати</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Василь Павлюк</dc:creator>
  <cp:lastModifiedBy>Секретар</cp:lastModifiedBy>
  <cp:lastPrinted>2026-09-04T07:18:21Z</cp:lastPrinted>
  <dcterms:created xsi:type="dcterms:W3CDTF">2015-06-05T18:17:20Z</dcterms:created>
  <dcterms:modified xsi:type="dcterms:W3CDTF">2026-09-04T07:18:27Z</dcterms:modified>
</cp:coreProperties>
</file>