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\Desktop\ДОКУМЕНТИ РАДИ\СЕСІЇ  8  СКЛИКАННЯ- зкомп.26.09.24р\2026рік\54-а позачергнова сесія 12.10.2026р\фінвідділ\"/>
    </mc:Choice>
  </mc:AlternateContent>
  <bookViews>
    <workbookView xWindow="-120" yWindow="-120" windowWidth="29040" windowHeight="15840" activeTab="4"/>
  </bookViews>
  <sheets>
    <sheet name="1" sheetId="7" r:id="rId1"/>
    <sheet name="2" sheetId="3" r:id="rId2"/>
    <sheet name="Додаток 2.1" sheetId="4" r:id="rId3"/>
    <sheet name="3" sheetId="9" r:id="rId4"/>
    <sheet name="4" sheetId="10" r:id="rId5"/>
  </sheets>
  <definedNames>
    <definedName name="_xlnm.Print_Area" localSheetId="1">'2'!$A$1:$P$80</definedName>
    <definedName name="_xlnm.Print_Area" localSheetId="2">'Додаток 2.1'!$A$1:$P$37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8" i="3" l="1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H24" i="10"/>
  <c r="G24" i="10"/>
  <c r="H20" i="10"/>
  <c r="G20" i="10"/>
  <c r="H10" i="10"/>
  <c r="I10" i="10"/>
  <c r="J10" i="10"/>
  <c r="G10" i="10"/>
  <c r="G11" i="10"/>
  <c r="D26" i="9" l="1"/>
  <c r="D35" i="9" s="1"/>
  <c r="D34" i="9" s="1"/>
  <c r="F22" i="4"/>
  <c r="G22" i="4"/>
  <c r="H22" i="4"/>
  <c r="I22" i="4"/>
  <c r="J22" i="4"/>
  <c r="K22" i="4"/>
  <c r="L22" i="4"/>
  <c r="M22" i="4"/>
  <c r="N22" i="4"/>
  <c r="O22" i="4"/>
  <c r="P22" i="4"/>
  <c r="E22" i="4"/>
  <c r="E23" i="4"/>
  <c r="P23" i="4" s="1"/>
  <c r="G26" i="4" l="1"/>
  <c r="H26" i="4"/>
  <c r="I26" i="4"/>
  <c r="J26" i="4"/>
  <c r="K26" i="4"/>
  <c r="L26" i="4"/>
  <c r="M26" i="4"/>
  <c r="N26" i="4"/>
  <c r="O26" i="4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H29" i="4" l="1"/>
  <c r="E19" i="4" l="1"/>
  <c r="K19" i="4"/>
  <c r="J19" i="4" s="1"/>
  <c r="I20" i="4"/>
  <c r="P19" i="4" l="1"/>
  <c r="G21" i="10"/>
  <c r="F27" i="4" l="1"/>
  <c r="F26" i="4" s="1"/>
  <c r="F18" i="4" l="1"/>
  <c r="G18" i="4"/>
  <c r="H18" i="4"/>
  <c r="I18" i="4"/>
  <c r="L18" i="4"/>
  <c r="M18" i="4"/>
  <c r="N18" i="4"/>
  <c r="O18" i="4"/>
  <c r="G18" i="10"/>
  <c r="G17" i="10" s="1"/>
  <c r="G16" i="10" s="1"/>
  <c r="H17" i="10"/>
  <c r="H16" i="10" s="1"/>
  <c r="I17" i="10"/>
  <c r="J17" i="10"/>
  <c r="J16" i="10"/>
  <c r="E27" i="4" l="1"/>
  <c r="E26" i="4" s="1"/>
  <c r="I20" i="10"/>
  <c r="J20" i="10"/>
  <c r="G23" i="10"/>
  <c r="G15" i="10" l="1"/>
  <c r="E24" i="4" l="1"/>
  <c r="P24" i="4" l="1"/>
  <c r="G22" i="10" l="1"/>
  <c r="J19" i="10"/>
  <c r="I19" i="10"/>
  <c r="H19" i="10"/>
  <c r="G19" i="10"/>
  <c r="I15" i="10" l="1"/>
  <c r="E33" i="4" l="1"/>
  <c r="J14" i="10" l="1"/>
  <c r="J13" i="10" s="1"/>
  <c r="I14" i="10"/>
  <c r="I13" i="10" s="1"/>
  <c r="H14" i="10"/>
  <c r="H13" i="10" s="1"/>
  <c r="G14" i="10"/>
  <c r="G13" i="10" s="1"/>
  <c r="G31" i="4" l="1"/>
  <c r="H31" i="4"/>
  <c r="K31" i="4"/>
  <c r="L31" i="4"/>
  <c r="M31" i="4"/>
  <c r="N31" i="4"/>
  <c r="O31" i="4"/>
  <c r="I31" i="4"/>
  <c r="F31" i="4" l="1"/>
  <c r="E32" i="4" l="1"/>
  <c r="P32" i="4" s="1"/>
  <c r="I24" i="10" l="1"/>
  <c r="J24" i="10"/>
  <c r="F30" i="4" l="1"/>
  <c r="F29" i="4" s="1"/>
  <c r="I30" i="4"/>
  <c r="I29" i="4" s="1"/>
  <c r="K30" i="4"/>
  <c r="K29" i="4" s="1"/>
  <c r="L30" i="4"/>
  <c r="L29" i="4" s="1"/>
  <c r="M30" i="4"/>
  <c r="M29" i="4" s="1"/>
  <c r="N30" i="4"/>
  <c r="N29" i="4" s="1"/>
  <c r="O30" i="4"/>
  <c r="O29" i="4" s="1"/>
  <c r="E31" i="4"/>
  <c r="G30" i="4"/>
  <c r="G29" i="4" s="1"/>
  <c r="J33" i="4"/>
  <c r="J31" i="4" s="1"/>
  <c r="E20" i="4"/>
  <c r="E18" i="4" s="1"/>
  <c r="K20" i="4"/>
  <c r="J30" i="4" l="1"/>
  <c r="J29" i="4" s="1"/>
  <c r="P33" i="4"/>
  <c r="P31" i="4" s="1"/>
  <c r="E30" i="4"/>
  <c r="E29" i="4" s="1"/>
  <c r="J20" i="4"/>
  <c r="P20" i="4" l="1"/>
  <c r="P30" i="4"/>
  <c r="P29" i="4" s="1"/>
  <c r="K18" i="4"/>
  <c r="O17" i="4"/>
  <c r="N17" i="4"/>
  <c r="M17" i="4"/>
  <c r="L17" i="4"/>
  <c r="I17" i="4"/>
  <c r="H17" i="4"/>
  <c r="G17" i="4"/>
  <c r="F17" i="4"/>
  <c r="J18" i="4" l="1"/>
  <c r="K17" i="4"/>
  <c r="P18" i="4"/>
  <c r="J17" i="4"/>
  <c r="E17" i="4"/>
  <c r="P17" i="4" l="1"/>
  <c r="G12" i="10" l="1"/>
  <c r="F21" i="4" l="1"/>
  <c r="G21" i="4"/>
  <c r="H21" i="4"/>
  <c r="I21" i="4"/>
  <c r="K21" i="4"/>
  <c r="L21" i="4"/>
  <c r="M21" i="4"/>
  <c r="N21" i="4"/>
  <c r="O21" i="4"/>
  <c r="J21" i="4"/>
  <c r="P21" i="4" l="1"/>
  <c r="D25" i="9" l="1"/>
  <c r="N25" i="4" l="1"/>
  <c r="N16" i="4" s="1"/>
  <c r="M25" i="4"/>
  <c r="M16" i="4" s="1"/>
  <c r="L25" i="4"/>
  <c r="L16" i="4" s="1"/>
  <c r="K25" i="4"/>
  <c r="K16" i="4" s="1"/>
  <c r="J25" i="4"/>
  <c r="J16" i="4" s="1"/>
  <c r="I25" i="4"/>
  <c r="I16" i="4" s="1"/>
  <c r="H25" i="4"/>
  <c r="H16" i="4" s="1"/>
  <c r="G25" i="4"/>
  <c r="G16" i="4" s="1"/>
  <c r="F25" i="4"/>
  <c r="F16" i="4" s="1"/>
  <c r="O25" i="4"/>
  <c r="O16" i="4" s="1"/>
  <c r="P27" i="4" l="1"/>
  <c r="P26" i="4" s="1"/>
  <c r="E21" i="4"/>
  <c r="E25" i="4"/>
  <c r="E16" i="4" l="1"/>
  <c r="P25" i="4"/>
  <c r="P16" i="4" s="1"/>
  <c r="O34" i="4" l="1"/>
  <c r="N34" i="4"/>
  <c r="H34" i="4"/>
  <c r="J9" i="10"/>
  <c r="H9" i="10"/>
  <c r="G34" i="4" l="1"/>
  <c r="K34" i="4"/>
  <c r="I34" i="4"/>
  <c r="L34" i="4"/>
  <c r="M34" i="4"/>
  <c r="I9" i="10"/>
  <c r="F34" i="4"/>
  <c r="G9" i="10"/>
  <c r="J34" i="4" l="1"/>
  <c r="E34" i="4"/>
  <c r="D30" i="9"/>
  <c r="D16" i="9"/>
  <c r="D14" i="9"/>
  <c r="D36" i="9" l="1"/>
  <c r="P34" i="4"/>
</calcChain>
</file>

<file path=xl/sharedStrings.xml><?xml version="1.0" encoding="utf-8"?>
<sst xmlns="http://schemas.openxmlformats.org/spreadsheetml/2006/main" count="521" uniqueCount="330">
  <si>
    <t>0752500000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</si>
  <si>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</si>
  <si>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</si>
  <si>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</si>
  <si>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</si>
  <si>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</si>
  <si>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</si>
  <si>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</si>
  <si>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</si>
  <si>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</si>
  <si>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</si>
  <si>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Разом доходів</t>
  </si>
  <si>
    <t>Секретар ради</t>
  </si>
  <si>
    <t>Валентина БОЖУК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</si>
  <si>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</si>
  <si>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</si>
  <si>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</si>
  <si>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</si>
  <si>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</si>
  <si>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</si>
  <si>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</si>
  <si>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</si>
  <si>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</si>
  <si>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</si>
  <si>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</si>
  <si>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</si>
  <si>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0110000</t>
  </si>
  <si>
    <t>0110150</t>
  </si>
  <si>
    <t>0150</t>
  </si>
  <si>
    <t>0111</t>
  </si>
  <si>
    <t>0180</t>
  </si>
  <si>
    <t>1040</t>
  </si>
  <si>
    <t>0620</t>
  </si>
  <si>
    <t>0116030</t>
  </si>
  <si>
    <t>Організація благоустрою населених пунктів</t>
  </si>
  <si>
    <t>0443</t>
  </si>
  <si>
    <t>0118110</t>
  </si>
  <si>
    <t>8110</t>
  </si>
  <si>
    <t>0320</t>
  </si>
  <si>
    <t>0600000</t>
  </si>
  <si>
    <t>0610000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</si>
  <si>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</si>
  <si>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</si>
  <si>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</si>
  <si>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</si>
  <si>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</si>
  <si>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</si>
  <si>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</si>
  <si>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</si>
  <si>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0960</t>
  </si>
  <si>
    <t>0990</t>
  </si>
  <si>
    <t>3700000</t>
  </si>
  <si>
    <t>3710000</t>
  </si>
  <si>
    <t>3719770</t>
  </si>
  <si>
    <t>9770</t>
  </si>
  <si>
    <t>Інші субвенції з місцевого бюджету</t>
  </si>
  <si>
    <t>1. Зміни до розподілу у межах змін обсягу доходів селищного бюджету</t>
  </si>
  <si>
    <t>01</t>
  </si>
  <si>
    <r>
      <t xml:space="preserve">Великобичківська селищна рада </t>
    </r>
    <r>
      <rPr>
        <sz val="12"/>
        <rFont val="Times New Roman"/>
        <family val="1"/>
        <charset val="204"/>
      </rPr>
      <t>(головний розпорядник)</t>
    </r>
  </si>
  <si>
    <r>
      <t>Великобичківська селищна рада</t>
    </r>
    <r>
      <rPr>
        <sz val="12"/>
        <rFont val="Times New Roman"/>
        <family val="1"/>
        <charset val="204"/>
      </rPr>
      <t>(відповідальний виконавець)</t>
    </r>
  </si>
  <si>
    <t>06</t>
  </si>
  <si>
    <r>
      <t xml:space="preserve">Відділ освіти, культури, молоді та спорту Великобичківської селищної ради </t>
    </r>
    <r>
      <rPr>
        <sz val="12"/>
        <color rgb="FF000000"/>
        <rFont val="Times New Roman"/>
        <family val="1"/>
        <charset val="204"/>
      </rPr>
      <t>(головний розпорядник)</t>
    </r>
  </si>
  <si>
    <r>
      <t xml:space="preserve">Відділ освіти, культури, молоді та спорту Великобичківської селищної ради </t>
    </r>
    <r>
      <rPr>
        <sz val="12"/>
        <color rgb="FF000000"/>
        <rFont val="Times New Roman"/>
        <family val="1"/>
        <charset val="204"/>
      </rPr>
      <t>(відповідальний розпорядник)</t>
    </r>
  </si>
  <si>
    <t>37</t>
  </si>
  <si>
    <r>
      <t xml:space="preserve">Фінансовий відділ Великобичківської селищної ради </t>
    </r>
    <r>
      <rPr>
        <sz val="12"/>
        <rFont val="Times New Roman"/>
        <family val="1"/>
        <charset val="204"/>
      </rPr>
      <t>(головний розпорядник)</t>
    </r>
  </si>
  <si>
    <r>
      <t>Фінансовий відділ Великобичківської селищної ради</t>
    </r>
    <r>
      <rPr>
        <sz val="12"/>
        <rFont val="Times New Roman"/>
        <family val="1"/>
        <charset val="204"/>
      </rPr>
      <t>(відповідальний виконавець)</t>
    </r>
  </si>
  <si>
    <t>РАЗОМ</t>
  </si>
  <si>
    <t xml:space="preserve">Секретар ради </t>
  </si>
  <si>
    <t>Код Класифікації доходу бюджету/Код бюджету</t>
  </si>
  <si>
    <t>Найменування тансферту/Найменування бюджету-надавача міжбюджетного трансферту</t>
  </si>
  <si>
    <t>І. Трансферти до загального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</si>
  <si>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</si>
  <si>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</si>
  <si>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</si>
  <si>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</si>
  <si>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Код Програмної класифікації видатків та кредитування місцевого бюджету/Код бюджету</t>
  </si>
  <si>
    <t>Найменування тансферту/Найменування бюджету-отримувача міжбюджетного трансферту</t>
  </si>
  <si>
    <t>гривень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</si>
  <si>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</si>
  <si>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</si>
  <si>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</si>
  <si>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</si>
  <si>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 xml:space="preserve">злочинністю, забезпечення громадського </t>
  </si>
  <si>
    <t xml:space="preserve">інформаційно-аналітичної системи „ Ситуаційний </t>
  </si>
  <si>
    <t xml:space="preserve">порядку на території Великобичківської </t>
  </si>
  <si>
    <t>центр „ Безпекове Закарпаття” на 2024 рік.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</si>
  <si>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</si>
  <si>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Державний бюджет</t>
  </si>
  <si>
    <t xml:space="preserve">Обласний бюджет </t>
  </si>
  <si>
    <t>Субвенція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</t>
  </si>
  <si>
    <t>07525000000</t>
  </si>
  <si>
    <t>Бюджет Великобичківської селищної територіальної громади</t>
  </si>
  <si>
    <t>Бюджет Ясінянської селищної територіальної громади</t>
  </si>
  <si>
    <t xml:space="preserve">2. Перерозподіл видатків в межах загального обсягу </t>
  </si>
  <si>
    <t>0116090</t>
  </si>
  <si>
    <t>0640</t>
  </si>
  <si>
    <t>Інша діяльність у сфері житлово-комунального господарства</t>
  </si>
  <si>
    <t>Зміни до міжбюджетних трансфертів   на 2026  рік</t>
  </si>
  <si>
    <t>1. Показники міжбюджетних трансфертів з інших бюджетів</t>
  </si>
  <si>
    <t>0710000000</t>
  </si>
  <si>
    <t>2. Показники міжбюджетних трансфертів іншим бюджетам</t>
  </si>
  <si>
    <t>І. Трансферти із загального фонду бюджету</t>
  </si>
  <si>
    <t>ІІ. Трансферти із спеціального фонду бюджету</t>
  </si>
  <si>
    <t>Найменування бюджету 2</t>
  </si>
  <si>
    <t xml:space="preserve">                Секретар ради</t>
  </si>
  <si>
    <t xml:space="preserve">                                Валентина БОЖУК</t>
  </si>
  <si>
    <t>Зміни до розподілу витрат Великобичківського селищного бюджету на реалізацію місцевих програм на 2026 рік</t>
  </si>
  <si>
    <t>9900000000</t>
  </si>
  <si>
    <t>0117350</t>
  </si>
  <si>
    <t>Розроблення схем планування та забудови територій (містобудівної документації)</t>
  </si>
  <si>
    <t>Зміни до додатку 3 рішення Великобичківської селищної ради «Про бюджет Великобичківської селищної територіальної громади на 2026 рік» – «Розподіл видатків місцевого бюджету на 2026 рік»</t>
  </si>
  <si>
    <t>Інші дотації з місцевого бюджету</t>
  </si>
  <si>
    <t>Заходи із запобігання та ліквідації надзвичайних ситуацій та наслідків стихійного лиха</t>
  </si>
  <si>
    <t>0117130</t>
  </si>
  <si>
    <t>0421</t>
  </si>
  <si>
    <t>Здійснення заходів із землеустрою</t>
  </si>
  <si>
    <t>0117650</t>
  </si>
  <si>
    <t>Проведення експертної грошової оцінки земельної ділянки чи права на неї</t>
  </si>
  <si>
    <t>0490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</si>
  <si>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</si>
  <si>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3718710</t>
  </si>
  <si>
    <t>0133</t>
  </si>
  <si>
    <t>Резервний фонд місцевого бюджету</t>
  </si>
  <si>
    <t>0800000</t>
  </si>
  <si>
    <t>0810000</t>
  </si>
  <si>
    <t>0813121</t>
  </si>
  <si>
    <t>7350</t>
  </si>
  <si>
    <t>0117693</t>
  </si>
  <si>
    <t>0611080</t>
  </si>
  <si>
    <t>0611702</t>
  </si>
  <si>
    <t>0116020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</si>
  <si>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</si>
  <si>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</si>
  <si>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</si>
  <si>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</si>
  <si>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1080</t>
  </si>
  <si>
    <t>Великобичківська селищна рада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</si>
  <si>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</si>
  <si>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</si>
  <si>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</si>
  <si>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</si>
  <si>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</si>
  <si>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</si>
  <si>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</si>
  <si>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</si>
  <si>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0112152</t>
  </si>
  <si>
    <t>2152</t>
  </si>
  <si>
    <t>0763</t>
  </si>
  <si>
    <t>Інші програми та заходи у сфері охорони здоров`я</t>
  </si>
  <si>
    <t>0116014</t>
  </si>
  <si>
    <t>6014</t>
  </si>
  <si>
    <t>Забезпечення збору та вивезення сміття і відходів</t>
  </si>
  <si>
    <t>6020</t>
  </si>
  <si>
    <t>6030</t>
  </si>
  <si>
    <t>6090</t>
  </si>
  <si>
    <t>7130</t>
  </si>
  <si>
    <t>0117351</t>
  </si>
  <si>
    <t>7351</t>
  </si>
  <si>
    <t>Розроблення комплексних планів просторового розвитку територій територіальних громад</t>
  </si>
  <si>
    <t>7650</t>
  </si>
  <si>
    <t>0117680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</si>
  <si>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</si>
  <si>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</si>
  <si>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</si>
  <si>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</si>
  <si>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0117700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</si>
  <si>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</si>
  <si>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</si>
  <si>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0118130</t>
  </si>
  <si>
    <t>8130</t>
  </si>
  <si>
    <t>Забезпечення діяльності місцевої та добровільної пожежної охорони</t>
  </si>
  <si>
    <t>0118220</t>
  </si>
  <si>
    <t>8220</t>
  </si>
  <si>
    <t>0380</t>
  </si>
  <si>
    <t>Заходи та роботи з мобілізаційної підготовки місцевого значення</t>
  </si>
  <si>
    <t>0118330</t>
  </si>
  <si>
    <t>8330</t>
  </si>
  <si>
    <t>0540</t>
  </si>
  <si>
    <t>Інша діяльність у сфері екології та охорони природних ресурсів</t>
  </si>
  <si>
    <t>Відділ освіти,культури,молоді та спорту Великобичківської селищної ради</t>
  </si>
  <si>
    <t>Відділ освіти,культури, молоді та спорту Великобичківської селищної ради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</si>
  <si>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</si>
  <si>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</si>
  <si>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</si>
  <si>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</si>
  <si>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</si>
  <si>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</si>
  <si>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Надання спеціалізованої освіти мистецькими школами</t>
  </si>
  <si>
    <t>0611141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</si>
  <si>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</si>
  <si>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</si>
  <si>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</si>
  <si>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</si>
  <si>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</si>
  <si>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</si>
  <si>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</si>
  <si>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</si>
  <si>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</si>
  <si>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</si>
  <si>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</si>
  <si>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</si>
  <si>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</si>
  <si>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</si>
  <si>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</si>
  <si>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</si>
  <si>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</si>
  <si>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</si>
  <si>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</si>
  <si>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</si>
  <si>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</si>
  <si>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</si>
  <si>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</si>
  <si>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1702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</si>
  <si>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</si>
  <si>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</si>
  <si>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</si>
  <si>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</si>
  <si>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</si>
  <si>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</si>
  <si>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</si>
  <si>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</si>
  <si>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</si>
  <si>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</si>
  <si>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</si>
  <si>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</si>
  <si>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</si>
  <si>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</si>
  <si>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</si>
  <si>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</si>
  <si>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</si>
  <si>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</si>
  <si>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Відділ соціального захисту населення Великобичківської селищної ради</t>
  </si>
  <si>
    <t>0810160</t>
  </si>
  <si>
    <t>0813032</t>
  </si>
  <si>
    <t>3032</t>
  </si>
  <si>
    <t>1070</t>
  </si>
  <si>
    <t>Надання пільг окремим категоріям громадян з оплати послуг зв`язку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</si>
  <si>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</si>
  <si>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</si>
  <si>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</si>
  <si>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</si>
  <si>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</si>
  <si>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</si>
  <si>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</si>
  <si>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</si>
  <si>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</si>
  <si>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</si>
  <si>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</si>
  <si>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</si>
  <si>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</si>
  <si>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3242</t>
  </si>
  <si>
    <t>1090</t>
  </si>
  <si>
    <t>Інші заходи та заклади у сфері соціального захисту і соціального забезпечення</t>
  </si>
  <si>
    <t>Фінансовий відділ Великобичківської селищної ради</t>
  </si>
  <si>
    <t>3710160</t>
  </si>
  <si>
    <t>8710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</si>
  <si>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</si>
  <si>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</si>
  <si>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</si>
  <si>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УСЬОГО</t>
  </si>
  <si>
    <t>Програма фінансової підтримки комунальних підприємств у Великобичківській селищній територіальній громаді на 2026 рік</t>
  </si>
  <si>
    <t>23.12.2025 № 1776</t>
  </si>
  <si>
    <t>0611292</t>
  </si>
  <si>
    <t>Виконання заходів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</si>
  <si>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1292</t>
  </si>
  <si>
    <t xml:space="preserve"> ЗМІНИ ДО ОБСЯГУ ДОХОДІВ
селищного  бюджету на 2026 рік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</si>
  <si>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</si>
  <si>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</si>
  <si>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</si>
  <si>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</si>
  <si>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r>
      <t xml:space="preserve">Великобичківська селищна рада </t>
    </r>
    <r>
      <rPr>
        <sz val="12"/>
        <color theme="1"/>
        <rFont val="Times New Roman"/>
        <family val="1"/>
        <charset val="204"/>
      </rPr>
      <t>(головний розпорядник)</t>
    </r>
  </si>
  <si>
    <r>
      <t>Великобичківська селищна рада</t>
    </r>
    <r>
      <rPr>
        <sz val="12"/>
        <color theme="1"/>
        <rFont val="Times New Roman"/>
        <family val="1"/>
        <charset val="204"/>
      </rPr>
      <t>(відповідальний виконавець)</t>
    </r>
  </si>
  <si>
    <t>ЗМІНИ ДО РОЗПОДІЛУ
видатків селищного бюджету Великобичківської селищної територіальної громадина 2026 рік за головним розпорядником коштів  (в межах змін обсягу доходів та перерозподілу видатків в межах загального обсягу)</t>
  </si>
  <si>
    <t>3719150</t>
  </si>
  <si>
    <t>9150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</si>
  <si>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</si>
  <si>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0611291</t>
  </si>
  <si>
    <t>08</t>
  </si>
  <si>
    <t>Відділ соціального захисту населення Великобичківської селищної ради(головний розпорядник)</t>
  </si>
  <si>
    <t>Відділ соціального захисту населення Великобичківської селищної ради (відповідальний виконавець)</t>
  </si>
  <si>
    <t>1291</t>
  </si>
  <si>
    <t>7330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</si>
  <si>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</si>
  <si>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</si>
  <si>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r>
      <t>Фінансовий відділ Великобичківської селищної ради</t>
    </r>
    <r>
      <rPr>
        <sz val="12"/>
        <rFont val="Times New Roman"/>
        <family val="1"/>
        <charset val="204"/>
      </rPr>
      <t xml:space="preserve"> (головний розпорядник)</t>
    </r>
  </si>
  <si>
    <t>3250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</si>
  <si>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</si>
  <si>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0813250</t>
  </si>
  <si>
    <t>Програма забезпечення проведення призову громадян на військову службу під час мобілізації, на особливий Програму забезпечення проведення призову громадян на військову службу під час мобілізації, на особливий період, в Великобичківській територіальній громаді на 2026 рік (Закарпатському обласному
територіальному центру комплектування та соціальної підтримки)</t>
  </si>
  <si>
    <t>17.08.2026 № 2062</t>
  </si>
  <si>
    <t>Програма "Обдарована молодь" Великобичківської територіальної громади на 2026 рік</t>
  </si>
  <si>
    <t>23.12.2025.       № 1786</t>
  </si>
  <si>
    <t>Інші заходи у сфері соціального захисту і соціального забезпечення</t>
  </si>
  <si>
    <r>
      <t xml:space="preserve">Відділ соціального захисту населення та соціального забезпечення Великобичківської селищної ради </t>
    </r>
    <r>
      <rPr>
        <sz val="12"/>
        <rFont val="Times New Roman"/>
        <family val="1"/>
        <charset val="204"/>
      </rPr>
      <t>(головний розпорядник)</t>
    </r>
  </si>
  <si>
    <r>
      <t>Відділ соціального захисту населення та соціального забезпечення Великобичківської селищної ради</t>
    </r>
    <r>
      <rPr>
        <sz val="12"/>
        <rFont val="Times New Roman"/>
        <family val="1"/>
        <charset val="204"/>
      </rPr>
      <t>(відповідальний виконавець)</t>
    </r>
  </si>
  <si>
    <t>Програма матеріально-технічного забезпечення та поліпшення умов несення служби структурних підрозділів військової частини 3115 Національної гвардії України на 2026-2027 роки</t>
  </si>
  <si>
    <t>Субвенція з місцевого бюджету державному бюджету на виконання програм соціально-економічного розвитку регіонів (Військовій частині 3115 Національної гвардії України  (для поліпшення матеріально-технічної бази))</t>
  </si>
  <si>
    <t>Субвенція з місцевого бюджету державному бюджету на виконання програми соціально-економічного розвитку регіонів (Закарпатському ОТЦК та СП )</t>
  </si>
  <si>
    <t>з них ( для поліпшення матеріально-технічної військової частини 3115 Національної гвардії України - 500 000,00 грн; Рахівській районній державній адміністрації - 50 000,00 грн; Закарпатському ОТЦК та СП - 185 000,00 грн.)</t>
  </si>
  <si>
    <t>Субвенція з місцевого бюджету державному бюджету на виконання програм соціально-економічного розвитку регіонів ( на оплату послуг (крім комунальних), Рахівській районній державній адміністрації, згідно програми)</t>
  </si>
  <si>
    <t>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2026-2028 роки</t>
  </si>
  <si>
    <t>27.05.2026 № 1984</t>
  </si>
  <si>
    <t>Додаток 2.1</t>
  </si>
  <si>
    <t>Додаток 2</t>
  </si>
  <si>
    <t>Податок на прибуток підприємств та фінансових установ комунальної власності</t>
  </si>
  <si>
    <t>Внутрішні податки на товари та послуги</t>
  </si>
  <si>
    <t>Пальне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</si>
  <si>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</si>
  <si>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Податок на прибуток підприємств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</si>
  <si>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</si>
  <si>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</si>
  <si>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</si>
  <si>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</si>
  <si>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</si>
  <si>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</si>
  <si>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Усього доходів (без урахування міжбюджетних трансфертів)</t>
  </si>
  <si>
    <t>Програма фінансової підтримки комунального некомерційного підприємства Великобичківська міська лікарня на 2026 рік</t>
  </si>
  <si>
    <t>23.12.2025 № 1783</t>
  </si>
  <si>
    <t>Програма соціальної підтримки ветеранів війни, військовослужбовців та членів їх сімей на 2026 рік</t>
  </si>
  <si>
    <t>23.12.2025 № 1782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</si>
  <si>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</si>
  <si>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</si>
  <si>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</si>
  <si>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 xml:space="preserve">до рішення 54-ї (позачергової) сесії 8-го скл. Великобичківської </t>
  </si>
  <si>
    <t>селищної ради І-е засідання від 12.10.2026р. № 2113</t>
  </si>
  <si>
    <t>Додаток №  1
до рішення 54-ї (позачергової) сесії 8-го скл Великобичківської селищної ради І-е засідання  від 12.10.2026р № 2113</t>
  </si>
  <si>
    <t xml:space="preserve">до рішення 54-ї  (позачергової) сесії 8-го скл. Великобичківської </t>
  </si>
  <si>
    <t xml:space="preserve">Додаток № 3
до рішення 54-ї (позачергової) сесії 8-го скликання Великобичківської селищної ради І-е засідання від 12.10.2026р. № 2113                   </t>
  </si>
  <si>
    <t>Додаток № 4
до рішення 54-ї (позачергової) сесії 8-го скл.  Великобичківської селищної ради  І-е засідання  від  12.10.2026 № 2113</t>
  </si>
  <si>
    <t>12.10.2026 № 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</si>
</sst>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0" fillId="0" borderId="0"/>
    <xf numFmtId="0" fontId="13" fillId="0" borderId="0"/>
    <xf numFmtId="0" fontId="15" fillId="0" borderId="0"/>
    <xf numFmtId="0" fontId="16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15" fillId="0" borderId="0"/>
    <xf numFmtId="0" fontId="32" fillId="0" borderId="0">
      <alignment vertical="top"/>
    </xf>
  </cellStyleXfs>
  <cellXfs count="243">
    <xf numFmtId="0" fontId="0" fillId="0" borderId="0" xfId="0"/>
    <xf numFmtId="0" fontId="0" fillId="0" borderId="1" xfId="0" quotePrefix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4" fontId="4" fillId="2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0" fontId="4" fillId="0" borderId="0" xfId="0" applyFont="1"/>
    <xf numFmtId="49" fontId="3" fillId="0" borderId="0" xfId="0" applyNumberFormat="1" applyFont="1" applyAlignment="1">
      <alignment horizontal="left"/>
    </xf>
    <xf numFmtId="49" fontId="8" fillId="0" borderId="0" xfId="0" applyNumberFormat="1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49" fontId="14" fillId="0" borderId="2" xfId="2" applyNumberFormat="1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14" fillId="0" borderId="2" xfId="2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2" fillId="0" borderId="2" xfId="2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4" fontId="4" fillId="2" borderId="2" xfId="0" quotePrefix="1" applyNumberFormat="1" applyFont="1" applyFill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4" fillId="0" borderId="2" xfId="2" applyFont="1" applyBorder="1" applyAlignment="1">
      <alignment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0" xfId="0" applyFont="1"/>
    <xf numFmtId="0" fontId="18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9" fillId="0" borderId="0" xfId="0" applyFont="1"/>
    <xf numFmtId="0" fontId="14" fillId="0" borderId="0" xfId="0" applyFont="1" applyAlignment="1">
      <alignment horizontal="right"/>
    </xf>
    <xf numFmtId="0" fontId="14" fillId="0" borderId="2" xfId="0" applyFont="1" applyBorder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left" vertical="center" wrapText="1"/>
    </xf>
    <xf numFmtId="0" fontId="14" fillId="0" borderId="0" xfId="2" applyFont="1"/>
    <xf numFmtId="0" fontId="23" fillId="0" borderId="1" xfId="2" applyFont="1" applyBorder="1" applyAlignment="1">
      <alignment vertical="top"/>
    </xf>
    <xf numFmtId="0" fontId="23" fillId="0" borderId="1" xfId="2" applyFont="1" applyBorder="1" applyAlignment="1">
      <alignment horizontal="right" vertical="top"/>
    </xf>
    <xf numFmtId="0" fontId="23" fillId="0" borderId="2" xfId="2" applyFont="1" applyBorder="1" applyAlignment="1">
      <alignment horizontal="center" vertical="center" wrapText="1"/>
    </xf>
    <xf numFmtId="0" fontId="24" fillId="0" borderId="2" xfId="2" applyFont="1" applyBorder="1" applyAlignment="1">
      <alignment horizontal="left" vertical="center" wrapText="1"/>
    </xf>
    <xf numFmtId="4" fontId="12" fillId="0" borderId="2" xfId="2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6" xfId="2" applyFont="1" applyBorder="1" applyAlignment="1">
      <alignment horizontal="center" vertical="center" wrapText="1"/>
    </xf>
    <xf numFmtId="4" fontId="14" fillId="0" borderId="6" xfId="2" applyNumberFormat="1" applyFont="1" applyBorder="1" applyAlignment="1">
      <alignment horizontal="center" vertical="center" wrapText="1"/>
    </xf>
    <xf numFmtId="4" fontId="14" fillId="0" borderId="2" xfId="2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4" fontId="12" fillId="0" borderId="2" xfId="2" applyNumberFormat="1" applyFont="1" applyBorder="1"/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2" fillId="0" borderId="0" xfId="2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quotePrefix="1" applyFont="1" applyBorder="1" applyAlignment="1">
      <alignment vertical="center" wrapText="1"/>
    </xf>
    <xf numFmtId="4" fontId="0" fillId="0" borderId="0" xfId="0" applyNumberFormat="1"/>
    <xf numFmtId="49" fontId="12" fillId="0" borderId="0" xfId="2" applyNumberFormat="1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4" fontId="12" fillId="0" borderId="0" xfId="2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2" applyFont="1" applyAlignment="1">
      <alignment horizontal="center"/>
    </xf>
    <xf numFmtId="0" fontId="23" fillId="0" borderId="7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" fontId="12" fillId="5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4" fontId="14" fillId="0" borderId="0" xfId="0" applyNumberFormat="1" applyFont="1"/>
    <xf numFmtId="4" fontId="12" fillId="0" borderId="5" xfId="0" applyNumberFormat="1" applyFont="1" applyBorder="1"/>
    <xf numFmtId="4" fontId="12" fillId="0" borderId="2" xfId="0" applyNumberFormat="1" applyFont="1" applyBorder="1" applyAlignment="1">
      <alignment horizontal="right" vertical="center"/>
    </xf>
    <xf numFmtId="4" fontId="14" fillId="0" borderId="2" xfId="0" applyNumberFormat="1" applyFont="1" applyBorder="1" applyAlignment="1">
      <alignment vertical="center" wrapText="1"/>
    </xf>
    <xf numFmtId="4" fontId="14" fillId="0" borderId="2" xfId="0" applyNumberFormat="1" applyFont="1" applyBorder="1" applyAlignment="1">
      <alignment horizontal="center"/>
    </xf>
    <xf numFmtId="0" fontId="14" fillId="0" borderId="2" xfId="0" applyFont="1" applyBorder="1"/>
    <xf numFmtId="0" fontId="12" fillId="0" borderId="2" xfId="0" applyFont="1" applyBorder="1" applyAlignment="1">
      <alignment wrapText="1"/>
    </xf>
    <xf numFmtId="4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0" fontId="12" fillId="0" borderId="0" xfId="0" applyFont="1"/>
    <xf numFmtId="49" fontId="14" fillId="0" borderId="6" xfId="0" applyNumberFormat="1" applyFont="1" applyBorder="1" applyAlignment="1">
      <alignment horizontal="center" vertical="center"/>
    </xf>
    <xf numFmtId="4" fontId="12" fillId="0" borderId="2" xfId="0" applyNumberFormat="1" applyFont="1" applyBorder="1"/>
    <xf numFmtId="0" fontId="28" fillId="0" borderId="1" xfId="0" quotePrefix="1" applyFont="1" applyBorder="1" applyAlignment="1">
      <alignment horizontal="center"/>
    </xf>
    <xf numFmtId="0" fontId="28" fillId="0" borderId="0" xfId="0" applyFont="1"/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vertical="center"/>
    </xf>
    <xf numFmtId="2" fontId="12" fillId="0" borderId="2" xfId="0" applyNumberFormat="1" applyFont="1" applyBorder="1" applyAlignment="1">
      <alignment vertical="center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vertical="center" wrapText="1"/>
    </xf>
    <xf numFmtId="4" fontId="30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29" fillId="0" borderId="0" xfId="0" applyFont="1"/>
    <xf numFmtId="0" fontId="31" fillId="0" borderId="0" xfId="0" applyFont="1"/>
    <xf numFmtId="0" fontId="14" fillId="0" borderId="7" xfId="2" applyFont="1" applyBorder="1" applyAlignment="1">
      <alignment horizontal="left" vertical="center" wrapText="1"/>
    </xf>
    <xf numFmtId="0" fontId="0" fillId="0" borderId="0" xfId="0"/>
    <xf numFmtId="0" fontId="14" fillId="0" borderId="2" xfId="0" applyFont="1" applyBorder="1" applyAlignment="1">
      <alignment vertical="center"/>
    </xf>
    <xf numFmtId="4" fontId="0" fillId="0" borderId="0" xfId="0" applyNumberFormat="1"/>
    <xf numFmtId="4" fontId="4" fillId="2" borderId="2" xfId="0" applyNumberFormat="1" applyFont="1" applyFill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4" fontId="12" fillId="0" borderId="2" xfId="2" applyNumberFormat="1" applyFont="1" applyBorder="1" applyAlignment="1">
      <alignment horizontal="center" vertical="center" wrapText="1"/>
    </xf>
    <xf numFmtId="0" fontId="14" fillId="0" borderId="6" xfId="2" applyFont="1" applyBorder="1" applyAlignment="1">
      <alignment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0" xfId="0" quotePrefix="1" applyFont="1" applyFill="1" applyBorder="1" applyAlignment="1">
      <alignment horizontal="center" vertical="center" wrapText="1"/>
    </xf>
    <xf numFmtId="4" fontId="28" fillId="4" borderId="0" xfId="0" applyNumberFormat="1" applyFont="1" applyFill="1" applyBorder="1" applyAlignment="1">
      <alignment horizontal="center" vertical="center" wrapText="1"/>
    </xf>
    <xf numFmtId="4" fontId="28" fillId="4" borderId="0" xfId="0" quotePrefix="1" applyNumberFormat="1" applyFont="1" applyFill="1" applyBorder="1" applyAlignment="1">
      <alignment vertical="center" wrapText="1"/>
    </xf>
    <xf numFmtId="4" fontId="28" fillId="4" borderId="0" xfId="0" applyNumberFormat="1" applyFont="1" applyFill="1" applyBorder="1" applyAlignment="1">
      <alignment vertical="center" wrapText="1"/>
    </xf>
    <xf numFmtId="0" fontId="0" fillId="4" borderId="0" xfId="0" applyFill="1"/>
    <xf numFmtId="4" fontId="14" fillId="0" borderId="5" xfId="0" applyNumberFormat="1" applyFont="1" applyBorder="1" applyAlignment="1">
      <alignment horizontal="right" vertical="center"/>
    </xf>
    <xf numFmtId="4" fontId="14" fillId="5" borderId="2" xfId="10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right" vertical="center"/>
    </xf>
    <xf numFmtId="0" fontId="28" fillId="0" borderId="2" xfId="0" quotePrefix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" fontId="28" fillId="0" borderId="2" xfId="0" applyNumberFormat="1" applyFont="1" applyBorder="1" applyAlignment="1">
      <alignment horizontal="center" vertical="center" wrapText="1"/>
    </xf>
    <xf numFmtId="4" fontId="28" fillId="0" borderId="2" xfId="0" quotePrefix="1" applyNumberFormat="1" applyFont="1" applyBorder="1" applyAlignment="1">
      <alignment vertical="center" wrapText="1"/>
    </xf>
    <xf numFmtId="4" fontId="28" fillId="2" borderId="2" xfId="0" applyNumberFormat="1" applyFont="1" applyFill="1" applyBorder="1" applyAlignment="1">
      <alignment vertical="center" wrapText="1"/>
    </xf>
    <xf numFmtId="4" fontId="28" fillId="0" borderId="2" xfId="0" applyNumberFormat="1" applyFont="1" applyBorder="1" applyAlignment="1">
      <alignment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2" xfId="0" quotePrefix="1" applyFont="1" applyFill="1" applyBorder="1" applyAlignment="1">
      <alignment horizontal="center" vertical="center" wrapText="1"/>
    </xf>
    <xf numFmtId="4" fontId="28" fillId="2" borderId="2" xfId="0" applyNumberFormat="1" applyFont="1" applyFill="1" applyBorder="1" applyAlignment="1">
      <alignment horizontal="center" vertical="center" wrapText="1"/>
    </xf>
    <xf numFmtId="4" fontId="28" fillId="2" borderId="2" xfId="0" quotePrefix="1" applyNumberFormat="1" applyFont="1" applyFill="1" applyBorder="1" applyAlignment="1">
      <alignment vertical="center" wrapText="1"/>
    </xf>
    <xf numFmtId="0" fontId="33" fillId="0" borderId="2" xfId="0" quotePrefix="1" applyFont="1" applyBorder="1" applyAlignment="1">
      <alignment horizontal="center" vertical="center" wrapText="1"/>
    </xf>
    <xf numFmtId="4" fontId="33" fillId="0" borderId="2" xfId="0" quotePrefix="1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vertical="center" wrapText="1"/>
    </xf>
    <xf numFmtId="4" fontId="33" fillId="2" borderId="2" xfId="0" applyNumberFormat="1" applyFont="1" applyFill="1" applyBorder="1" applyAlignment="1">
      <alignment vertical="center" wrapText="1"/>
    </xf>
    <xf numFmtId="4" fontId="14" fillId="0" borderId="2" xfId="0" quotePrefix="1" applyNumberFormat="1" applyFont="1" applyBorder="1" applyAlignment="1">
      <alignment horizontal="center" vertical="center" wrapText="1"/>
    </xf>
    <xf numFmtId="4" fontId="14" fillId="0" borderId="2" xfId="0" quotePrefix="1" applyNumberFormat="1" applyFont="1" applyBorder="1" applyAlignment="1">
      <alignment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quotePrefix="1" applyFont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vertical="center"/>
    </xf>
    <xf numFmtId="49" fontId="14" fillId="0" borderId="2" xfId="2" applyNumberFormat="1" applyFont="1" applyBorder="1" applyAlignment="1">
      <alignment horizontal="center" vertical="center"/>
    </xf>
    <xf numFmtId="4" fontId="5" fillId="0" borderId="0" xfId="0" applyNumberFormat="1" applyFont="1"/>
    <xf numFmtId="0" fontId="14" fillId="0" borderId="6" xfId="2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14" fillId="0" borderId="6" xfId="2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4" borderId="5" xfId="0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3" fillId="0" borderId="4" xfId="0" quotePrefix="1" applyFont="1" applyBorder="1" applyAlignment="1">
      <alignment horizontal="left" vertical="center" wrapText="1"/>
    </xf>
    <xf numFmtId="0" fontId="3" fillId="0" borderId="5" xfId="0" quotePrefix="1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3" fillId="0" borderId="5" xfId="0" applyFont="1" applyBorder="1"/>
    <xf numFmtId="0" fontId="14" fillId="0" borderId="3" xfId="0" applyFont="1" applyBorder="1" applyAlignment="1">
      <alignment horizontal="center"/>
    </xf>
    <xf numFmtId="0" fontId="0" fillId="0" borderId="5" xfId="0" applyBorder="1"/>
    <xf numFmtId="0" fontId="12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20" fillId="0" borderId="0" xfId="0" applyNumberFormat="1" applyFont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9" fillId="0" borderId="8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2" fillId="0" borderId="0" xfId="2" applyFont="1" applyAlignment="1">
      <alignment horizontal="left" vertical="center" wrapText="1"/>
    </xf>
    <xf numFmtId="0" fontId="19" fillId="0" borderId="0" xfId="2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3" fillId="0" borderId="1" xfId="2" applyFont="1" applyBorder="1" applyAlignment="1">
      <alignment horizontal="center" vertical="top"/>
    </xf>
    <xf numFmtId="0" fontId="23" fillId="0" borderId="6" xfId="2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center" vertical="center" wrapText="1"/>
    </xf>
    <xf numFmtId="0" fontId="19" fillId="0" borderId="0" xfId="2" applyFont="1" applyAlignment="1">
      <alignment horizontal="center"/>
    </xf>
    <xf numFmtId="49" fontId="14" fillId="0" borderId="6" xfId="2" applyNumberFormat="1" applyFont="1" applyBorder="1" applyAlignment="1">
      <alignment horizontal="center" vertical="center" wrapText="1"/>
    </xf>
    <xf numFmtId="49" fontId="14" fillId="0" borderId="9" xfId="2" applyNumberFormat="1" applyFont="1" applyBorder="1" applyAlignment="1">
      <alignment horizontal="center" vertical="center" wrapText="1"/>
    </xf>
    <xf numFmtId="49" fontId="14" fillId="0" borderId="7" xfId="2" applyNumberFormat="1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</cellXfs>
  <cellStyles count="11">
    <cellStyle name="Звичайний 2 12 2" xfId="9"/>
    <cellStyle name="Звичайний 2 2" xfId="3"/>
    <cellStyle name="Звичайний 23 2" xfId="7"/>
    <cellStyle name="Звичайний 3" xfId="4"/>
    <cellStyle name="Звичайний 31" xfId="5"/>
    <cellStyle name="Звичайний 56" xfId="8"/>
    <cellStyle name="Звичайний 62" xfId="6"/>
    <cellStyle name="Звичайний_Додаток _ 3 зм_ни 4575" xfId="10"/>
    <cellStyle name="Обычный" xfId="0" builtinId="0"/>
    <cellStyle name="Обычный_дод.3 до рішення" xfId="1"/>
    <cellStyle name="Обычный_Додатки 3,5,6 на 2021 рік для ОТГ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2"/>
  <sheetViews>
    <sheetView view="pageBreakPreview" zoomScale="60" zoomScaleNormal="85" workbookViewId="0">
      <selection activeCell="D3" sqref="D3:F5"/>
    </sheetView>
  </sheetViews>
  <sheetFormatPr defaultRowHeight="15" x14ac:dyDescent="0.25"/>
  <cols>
    <col min="1" max="1" width="11.28515625" customWidth="1"/>
    <col min="2" max="2" width="41" customWidth="1"/>
    <col min="3" max="3" width="15.42578125" customWidth="1"/>
    <col min="4" max="4" width="16.140625" customWidth="1"/>
    <col min="5" max="5" width="14.140625" customWidth="1"/>
    <col min="6" max="6" width="16.85546875" customWidth="1"/>
    <col min="8" max="8" width="10.28515625" bestFit="1" customWidth="1"/>
    <col min="9" max="9" width="13.85546875" bestFit="1" customWidth="1"/>
  </cols>
  <sheetData>
    <row r="3" spans="1:6" ht="15" customHeight="1" x14ac:dyDescent="0.25">
      <c r="D3" s="171" t="s">
        <v>325</v>
      </c>
      <c r="E3" s="171"/>
      <c r="F3" s="171"/>
    </row>
    <row r="4" spans="1:6" x14ac:dyDescent="0.25">
      <c r="D4" s="171"/>
      <c r="E4" s="171"/>
      <c r="F4" s="171"/>
    </row>
    <row r="5" spans="1:6" ht="30.75" customHeight="1" x14ac:dyDescent="0.25">
      <c r="D5" s="171"/>
      <c r="E5" s="171"/>
      <c r="F5" s="171"/>
    </row>
    <row r="7" spans="1:6" ht="36.75" customHeight="1" x14ac:dyDescent="0.25">
      <c r="A7" s="172" t="s">
        <v>265</v>
      </c>
      <c r="B7" s="172"/>
      <c r="C7" s="172"/>
      <c r="D7" s="172"/>
      <c r="E7" s="172"/>
      <c r="F7" s="172"/>
    </row>
    <row r="8" spans="1:6" x14ac:dyDescent="0.25">
      <c r="A8" s="98" t="s">
        <v>0</v>
      </c>
      <c r="B8" s="69"/>
      <c r="C8" s="69"/>
      <c r="D8" s="69"/>
      <c r="E8" s="69"/>
      <c r="F8" s="69"/>
    </row>
    <row r="9" spans="1:6" ht="11.25" customHeight="1" x14ac:dyDescent="0.25">
      <c r="A9" s="99" t="s">
        <v>1</v>
      </c>
      <c r="F9" s="3" t="s">
        <v>2</v>
      </c>
    </row>
    <row r="10" spans="1:6" ht="15" customHeight="1" x14ac:dyDescent="0.25">
      <c r="A10" s="173" t="s">
        <v>3</v>
      </c>
      <c r="B10" s="173" t="s">
        <v>4</v>
      </c>
      <c r="C10" s="176" t="s">
        <v>5</v>
      </c>
      <c r="D10" s="173" t="s">
        <v>6</v>
      </c>
      <c r="E10" s="179" t="s">
        <v>7</v>
      </c>
      <c r="F10" s="180"/>
    </row>
    <row r="11" spans="1:6" ht="11.25" customHeight="1" x14ac:dyDescent="0.25">
      <c r="A11" s="174"/>
      <c r="B11" s="174"/>
      <c r="C11" s="177"/>
      <c r="D11" s="174"/>
      <c r="E11" s="173" t="s">
        <v>8</v>
      </c>
      <c r="F11" s="173" t="s">
        <v>9</v>
      </c>
    </row>
    <row r="12" spans="1:6" ht="15" customHeight="1" x14ac:dyDescent="0.25">
      <c r="A12" s="175"/>
      <c r="B12" s="175"/>
      <c r="C12" s="178"/>
      <c r="D12" s="175"/>
      <c r="E12" s="175"/>
      <c r="F12" s="175"/>
    </row>
    <row r="13" spans="1:6" ht="15" customHeight="1" x14ac:dyDescent="0.25">
      <c r="A13" s="110">
        <v>1</v>
      </c>
      <c r="B13" s="110">
        <v>2</v>
      </c>
      <c r="C13" s="111">
        <v>3</v>
      </c>
      <c r="D13" s="110">
        <v>4</v>
      </c>
      <c r="E13" s="110">
        <v>5</v>
      </c>
      <c r="F13" s="110">
        <v>6</v>
      </c>
    </row>
    <row r="14" spans="1:6" ht="15" customHeight="1" x14ac:dyDescent="0.25">
      <c r="A14" s="112">
        <v>10000000</v>
      </c>
      <c r="B14" s="113" t="s">
        <v>266</v>
      </c>
      <c r="C14" s="124">
        <f t="shared" ref="C14:C30" si="0">D14+E14</f>
        <v>2324323</v>
      </c>
      <c r="D14" s="125">
        <v>2324323</v>
      </c>
      <c r="E14" s="125">
        <v>0</v>
      </c>
      <c r="F14" s="125">
        <v>0</v>
      </c>
    </row>
    <row r="15" spans="1:6" ht="47.25" x14ac:dyDescent="0.25">
      <c r="A15" s="112">
        <v>11000000</v>
      </c>
      <c r="B15" s="113" t="s">
        <v>267</v>
      </c>
      <c r="C15" s="124">
        <f t="shared" si="0"/>
        <v>637771</v>
      </c>
      <c r="D15" s="125">
        <v>637771</v>
      </c>
      <c r="E15" s="125">
        <v>0</v>
      </c>
      <c r="F15" s="125">
        <v>0</v>
      </c>
    </row>
    <row r="16" spans="1:6" ht="31.5" x14ac:dyDescent="0.25">
      <c r="A16" s="112">
        <v>11010000</v>
      </c>
      <c r="B16" s="113" t="s">
        <v>268</v>
      </c>
      <c r="C16" s="124">
        <f t="shared" si="0"/>
        <v>240084</v>
      </c>
      <c r="D16" s="125">
        <v>240084</v>
      </c>
      <c r="E16" s="125">
        <v>0</v>
      </c>
      <c r="F16" s="125">
        <v>0</v>
      </c>
    </row>
    <row r="17" spans="1:9" ht="71.25" customHeight="1" x14ac:dyDescent="0.25">
      <c r="A17" s="114">
        <v>11010400</v>
      </c>
      <c r="B17" s="115" t="s">
        <v>269</v>
      </c>
      <c r="C17" s="116">
        <f t="shared" si="0"/>
        <v>240084</v>
      </c>
      <c r="D17" s="117">
        <v>240084</v>
      </c>
      <c r="E17" s="117">
        <v>0</v>
      </c>
      <c r="F17" s="117">
        <v>0</v>
      </c>
      <c r="I17" s="121"/>
    </row>
    <row r="18" spans="1:9" s="121" customFormat="1" ht="71.25" customHeight="1" x14ac:dyDescent="0.25">
      <c r="A18" s="112">
        <v>11020000</v>
      </c>
      <c r="B18" s="113" t="s">
        <v>308</v>
      </c>
      <c r="C18" s="124">
        <f t="shared" si="0"/>
        <v>397687</v>
      </c>
      <c r="D18" s="125">
        <v>397687</v>
      </c>
      <c r="E18" s="125">
        <v>0</v>
      </c>
      <c r="F18" s="125">
        <v>0</v>
      </c>
    </row>
    <row r="19" spans="1:9" ht="54" customHeight="1" x14ac:dyDescent="0.25">
      <c r="A19" s="114">
        <v>11020200</v>
      </c>
      <c r="B19" s="115" t="s">
        <v>304</v>
      </c>
      <c r="C19" s="116">
        <f t="shared" si="0"/>
        <v>397687</v>
      </c>
      <c r="D19" s="117">
        <v>397687</v>
      </c>
      <c r="E19" s="117">
        <v>0</v>
      </c>
      <c r="F19" s="117">
        <v>0</v>
      </c>
      <c r="H19" s="123"/>
      <c r="I19" s="121"/>
    </row>
    <row r="20" spans="1:9" s="121" customFormat="1" ht="37.5" customHeight="1" x14ac:dyDescent="0.25">
      <c r="A20" s="112">
        <v>14000000</v>
      </c>
      <c r="B20" s="113" t="s">
        <v>305</v>
      </c>
      <c r="C20" s="124">
        <f t="shared" si="0"/>
        <v>1239552</v>
      </c>
      <c r="D20" s="125">
        <v>1239552</v>
      </c>
      <c r="E20" s="125">
        <v>0</v>
      </c>
      <c r="F20" s="125">
        <v>0</v>
      </c>
      <c r="H20" s="123"/>
    </row>
    <row r="21" spans="1:9" s="121" customFormat="1" ht="61.5" customHeight="1" x14ac:dyDescent="0.25">
      <c r="A21" s="112">
        <v>14030000</v>
      </c>
      <c r="B21" s="113" t="s">
        <v>309</v>
      </c>
      <c r="C21" s="124">
        <f t="shared" si="0"/>
        <v>767986</v>
      </c>
      <c r="D21" s="125">
        <v>767986</v>
      </c>
      <c r="E21" s="125">
        <v>0</v>
      </c>
      <c r="F21" s="125">
        <v>0</v>
      </c>
      <c r="H21" s="123"/>
      <c r="I21" s="161"/>
    </row>
    <row r="22" spans="1:9" s="121" customFormat="1" ht="21.75" customHeight="1" x14ac:dyDescent="0.25">
      <c r="A22" s="114">
        <v>14031900</v>
      </c>
      <c r="B22" s="115" t="s">
        <v>306</v>
      </c>
      <c r="C22" s="116">
        <f t="shared" si="0"/>
        <v>767986</v>
      </c>
      <c r="D22" s="117">
        <v>767986</v>
      </c>
      <c r="E22" s="117">
        <v>0</v>
      </c>
      <c r="F22" s="117">
        <v>0</v>
      </c>
      <c r="H22" s="123"/>
      <c r="I22" s="161"/>
    </row>
    <row r="23" spans="1:9" ht="63" x14ac:dyDescent="0.25">
      <c r="A23" s="112">
        <v>14040000</v>
      </c>
      <c r="B23" s="113" t="s">
        <v>310</v>
      </c>
      <c r="C23" s="124">
        <f t="shared" si="0"/>
        <v>471566</v>
      </c>
      <c r="D23" s="125">
        <v>471566</v>
      </c>
      <c r="E23" s="125">
        <v>0</v>
      </c>
      <c r="F23" s="125">
        <v>0</v>
      </c>
      <c r="I23" s="121"/>
    </row>
    <row r="24" spans="1:9" ht="157.5" x14ac:dyDescent="0.25">
      <c r="A24" s="114">
        <v>14040100</v>
      </c>
      <c r="B24" s="115" t="s">
        <v>311</v>
      </c>
      <c r="C24" s="116">
        <f t="shared" si="0"/>
        <v>320977</v>
      </c>
      <c r="D24" s="117">
        <v>320977</v>
      </c>
      <c r="E24" s="117">
        <v>0</v>
      </c>
      <c r="F24" s="117">
        <v>0</v>
      </c>
    </row>
    <row r="25" spans="1:9" ht="94.5" x14ac:dyDescent="0.25">
      <c r="A25" s="114">
        <v>14040200</v>
      </c>
      <c r="B25" s="115" t="s">
        <v>307</v>
      </c>
      <c r="C25" s="116">
        <f t="shared" si="0"/>
        <v>150589</v>
      </c>
      <c r="D25" s="117">
        <v>150589</v>
      </c>
      <c r="E25" s="117">
        <v>0</v>
      </c>
      <c r="F25" s="117">
        <v>0</v>
      </c>
    </row>
    <row r="26" spans="1:9" ht="63" x14ac:dyDescent="0.25">
      <c r="A26" s="112">
        <v>18000000</v>
      </c>
      <c r="B26" s="113" t="s">
        <v>312</v>
      </c>
      <c r="C26" s="124">
        <f t="shared" si="0"/>
        <v>447000</v>
      </c>
      <c r="D26" s="125">
        <v>447000</v>
      </c>
      <c r="E26" s="125">
        <v>0</v>
      </c>
      <c r="F26" s="125">
        <v>0</v>
      </c>
    </row>
    <row r="27" spans="1:9" ht="15.75" x14ac:dyDescent="0.25">
      <c r="A27" s="112">
        <v>18010000</v>
      </c>
      <c r="B27" s="113" t="s">
        <v>313</v>
      </c>
      <c r="C27" s="124">
        <f t="shared" si="0"/>
        <v>447000</v>
      </c>
      <c r="D27" s="125">
        <v>447000</v>
      </c>
      <c r="E27" s="125">
        <v>0</v>
      </c>
      <c r="F27" s="125">
        <v>0</v>
      </c>
      <c r="I27" s="121"/>
    </row>
    <row r="28" spans="1:9" ht="63" x14ac:dyDescent="0.25">
      <c r="A28" s="114">
        <v>18010300</v>
      </c>
      <c r="B28" s="115" t="s">
        <v>314</v>
      </c>
      <c r="C28" s="116">
        <f t="shared" si="0"/>
        <v>447000</v>
      </c>
      <c r="D28" s="117">
        <v>447000</v>
      </c>
      <c r="E28" s="117">
        <v>0</v>
      </c>
      <c r="F28" s="117">
        <v>0</v>
      </c>
    </row>
    <row r="29" spans="1:9" ht="31.5" x14ac:dyDescent="0.25">
      <c r="A29" s="167"/>
      <c r="B29" s="168" t="s">
        <v>315</v>
      </c>
      <c r="C29" s="124">
        <f t="shared" si="0"/>
        <v>2324323</v>
      </c>
      <c r="D29" s="124">
        <v>2324323</v>
      </c>
      <c r="E29" s="124">
        <v>0</v>
      </c>
      <c r="F29" s="124">
        <v>0</v>
      </c>
    </row>
    <row r="30" spans="1:9" ht="15.75" x14ac:dyDescent="0.25">
      <c r="A30" s="169" t="s">
        <v>10</v>
      </c>
      <c r="B30" s="168" t="s">
        <v>11</v>
      </c>
      <c r="C30" s="124">
        <f t="shared" si="0"/>
        <v>2324323</v>
      </c>
      <c r="D30" s="124">
        <v>2324323</v>
      </c>
      <c r="E30" s="124">
        <v>0</v>
      </c>
      <c r="F30" s="124">
        <v>0</v>
      </c>
    </row>
    <row r="32" spans="1:9" ht="15.75" x14ac:dyDescent="0.25">
      <c r="B32" s="95" t="s">
        <v>104</v>
      </c>
      <c r="C32" s="95"/>
      <c r="D32" s="95" t="s">
        <v>105</v>
      </c>
      <c r="E32" s="39"/>
    </row>
  </sheetData>
  <mergeCells count="9">
    <mergeCell ref="D3:F5"/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view="pageBreakPreview" zoomScale="60" zoomScaleNormal="85" workbookViewId="0">
      <selection activeCell="M3" sqref="M3:R3"/>
    </sheetView>
  </sheetViews>
  <sheetFormatPr defaultRowHeight="15" x14ac:dyDescent="0.25"/>
  <cols>
    <col min="1" max="3" width="12" customWidth="1"/>
    <col min="4" max="4" width="40.7109375" customWidth="1"/>
    <col min="5" max="15" width="13.7109375" customWidth="1"/>
    <col min="16" max="16" width="17.140625" customWidth="1"/>
  </cols>
  <sheetData>
    <row r="1" spans="1:19" ht="15.75" x14ac:dyDescent="0.25">
      <c r="M1" s="4" t="s">
        <v>303</v>
      </c>
      <c r="O1" s="4"/>
      <c r="P1" s="4"/>
      <c r="Q1" s="4"/>
      <c r="R1" s="7"/>
    </row>
    <row r="2" spans="1:19" ht="15.75" customHeight="1" x14ac:dyDescent="0.25">
      <c r="M2" s="181" t="s">
        <v>326</v>
      </c>
      <c r="N2" s="181"/>
      <c r="O2" s="181"/>
      <c r="P2" s="181"/>
      <c r="Q2" s="181"/>
      <c r="R2" s="181"/>
      <c r="S2" s="181"/>
    </row>
    <row r="3" spans="1:19" ht="15.75" x14ac:dyDescent="0.25">
      <c r="M3" s="182" t="s">
        <v>324</v>
      </c>
      <c r="N3" s="182"/>
      <c r="O3" s="182"/>
      <c r="P3" s="182"/>
      <c r="Q3" s="182"/>
      <c r="R3" s="182"/>
    </row>
    <row r="5" spans="1:19" x14ac:dyDescent="0.25">
      <c r="A5" s="183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</row>
    <row r="6" spans="1:19" ht="18.75" customHeight="1" x14ac:dyDescent="0.25">
      <c r="A6" s="186" t="s">
        <v>110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</row>
    <row r="7" spans="1:19" ht="15.75" x14ac:dyDescent="0.25">
      <c r="A7" s="62" t="s">
        <v>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</row>
    <row r="8" spans="1:19" ht="15.75" x14ac:dyDescent="0.25">
      <c r="A8" s="4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63" t="s">
        <v>14</v>
      </c>
    </row>
    <row r="9" spans="1:19" x14ac:dyDescent="0.25">
      <c r="A9" s="185" t="s">
        <v>15</v>
      </c>
      <c r="B9" s="185" t="s">
        <v>16</v>
      </c>
      <c r="C9" s="185" t="s">
        <v>17</v>
      </c>
      <c r="D9" s="185" t="s">
        <v>18</v>
      </c>
      <c r="E9" s="185" t="s">
        <v>6</v>
      </c>
      <c r="F9" s="185"/>
      <c r="G9" s="185"/>
      <c r="H9" s="185"/>
      <c r="I9" s="185"/>
      <c r="J9" s="185" t="s">
        <v>7</v>
      </c>
      <c r="K9" s="185"/>
      <c r="L9" s="185"/>
      <c r="M9" s="185"/>
      <c r="N9" s="185"/>
      <c r="O9" s="185"/>
      <c r="P9" s="188" t="s">
        <v>19</v>
      </c>
    </row>
    <row r="10" spans="1:19" x14ac:dyDescent="0.25">
      <c r="A10" s="185"/>
      <c r="B10" s="185"/>
      <c r="C10" s="185"/>
      <c r="D10" s="185"/>
      <c r="E10" s="188" t="s">
        <v>8</v>
      </c>
      <c r="F10" s="185" t="s">
        <v>20</v>
      </c>
      <c r="G10" s="185" t="s">
        <v>21</v>
      </c>
      <c r="H10" s="185"/>
      <c r="I10" s="185" t="s">
        <v>22</v>
      </c>
      <c r="J10" s="188" t="s">
        <v>8</v>
      </c>
      <c r="K10" s="185" t="s">
        <v>9</v>
      </c>
      <c r="L10" s="185" t="s">
        <v>20</v>
      </c>
      <c r="M10" s="185" t="s">
        <v>21</v>
      </c>
      <c r="N10" s="185"/>
      <c r="O10" s="185" t="s">
        <v>22</v>
      </c>
      <c r="P10" s="185"/>
    </row>
    <row r="11" spans="1:19" x14ac:dyDescent="0.25">
      <c r="A11" s="185"/>
      <c r="B11" s="185"/>
      <c r="C11" s="185"/>
      <c r="D11" s="185"/>
      <c r="E11" s="185"/>
      <c r="F11" s="185"/>
      <c r="G11" s="185" t="s">
        <v>23</v>
      </c>
      <c r="H11" s="185" t="s">
        <v>24</v>
      </c>
      <c r="I11" s="185"/>
      <c r="J11" s="185"/>
      <c r="K11" s="185"/>
      <c r="L11" s="185"/>
      <c r="M11" s="185" t="s">
        <v>23</v>
      </c>
      <c r="N11" s="185" t="s">
        <v>24</v>
      </c>
      <c r="O11" s="185"/>
      <c r="P11" s="185"/>
    </row>
    <row r="12" spans="1:19" ht="44.25" customHeight="1" x14ac:dyDescent="0.25">
      <c r="A12" s="185"/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</row>
    <row r="13" spans="1:19" x14ac:dyDescent="0.25">
      <c r="A13" s="165">
        <v>1</v>
      </c>
      <c r="B13" s="165">
        <v>2</v>
      </c>
      <c r="C13" s="165">
        <v>3</v>
      </c>
      <c r="D13" s="165">
        <v>4</v>
      </c>
      <c r="E13" s="166">
        <v>5</v>
      </c>
      <c r="F13" s="165">
        <v>6</v>
      </c>
      <c r="G13" s="165">
        <v>7</v>
      </c>
      <c r="H13" s="165">
        <v>8</v>
      </c>
      <c r="I13" s="165">
        <v>9</v>
      </c>
      <c r="J13" s="166">
        <v>10</v>
      </c>
      <c r="K13" s="165">
        <v>11</v>
      </c>
      <c r="L13" s="165">
        <v>12</v>
      </c>
      <c r="M13" s="165">
        <v>13</v>
      </c>
      <c r="N13" s="165">
        <v>14</v>
      </c>
      <c r="O13" s="165">
        <v>15</v>
      </c>
      <c r="P13" s="166">
        <v>16</v>
      </c>
    </row>
    <row r="14" spans="1:19" x14ac:dyDescent="0.25">
      <c r="A14" s="139" t="s">
        <v>25</v>
      </c>
      <c r="B14" s="140"/>
      <c r="C14" s="141"/>
      <c r="D14" s="142" t="s">
        <v>136</v>
      </c>
      <c r="E14" s="143">
        <v>53917150</v>
      </c>
      <c r="F14" s="144">
        <v>39642150</v>
      </c>
      <c r="G14" s="144">
        <v>20825000</v>
      </c>
      <c r="H14" s="144">
        <v>2280000</v>
      </c>
      <c r="I14" s="144">
        <v>14275000</v>
      </c>
      <c r="J14" s="143">
        <v>5274000</v>
      </c>
      <c r="K14" s="144">
        <v>5000000</v>
      </c>
      <c r="L14" s="144">
        <v>274000</v>
      </c>
      <c r="M14" s="144">
        <v>0</v>
      </c>
      <c r="N14" s="144">
        <v>0</v>
      </c>
      <c r="O14" s="144">
        <v>5000000</v>
      </c>
      <c r="P14" s="143">
        <f t="shared" ref="P14:P77" si="0">E14+J14</f>
        <v>59191150</v>
      </c>
    </row>
    <row r="15" spans="1:19" x14ac:dyDescent="0.25">
      <c r="A15" s="139" t="s">
        <v>26</v>
      </c>
      <c r="B15" s="140"/>
      <c r="C15" s="141"/>
      <c r="D15" s="142" t="s">
        <v>136</v>
      </c>
      <c r="E15" s="143">
        <v>53917150</v>
      </c>
      <c r="F15" s="144">
        <v>39642150</v>
      </c>
      <c r="G15" s="144">
        <v>20825000</v>
      </c>
      <c r="H15" s="144">
        <v>2280000</v>
      </c>
      <c r="I15" s="144">
        <v>14275000</v>
      </c>
      <c r="J15" s="143">
        <v>5274000</v>
      </c>
      <c r="K15" s="144">
        <v>5000000</v>
      </c>
      <c r="L15" s="144">
        <v>274000</v>
      </c>
      <c r="M15" s="144">
        <v>0</v>
      </c>
      <c r="N15" s="144">
        <v>0</v>
      </c>
      <c r="O15" s="144">
        <v>5000000</v>
      </c>
      <c r="P15" s="143">
        <f t="shared" si="0"/>
        <v>59191150</v>
      </c>
    </row>
    <row r="16" spans="1:19" ht="63.75" x14ac:dyDescent="0.25">
      <c r="A16" s="149" t="s">
        <v>27</v>
      </c>
      <c r="B16" s="149" t="s">
        <v>28</v>
      </c>
      <c r="C16" s="150" t="s">
        <v>29</v>
      </c>
      <c r="D16" s="151" t="s">
        <v>119</v>
      </c>
      <c r="E16" s="152">
        <v>27157500</v>
      </c>
      <c r="F16" s="151">
        <v>26907500</v>
      </c>
      <c r="G16" s="151">
        <v>18725000</v>
      </c>
      <c r="H16" s="151">
        <v>2030000</v>
      </c>
      <c r="I16" s="151">
        <v>250000</v>
      </c>
      <c r="J16" s="152">
        <v>0</v>
      </c>
      <c r="K16" s="151">
        <v>0</v>
      </c>
      <c r="L16" s="151">
        <v>0</v>
      </c>
      <c r="M16" s="151">
        <v>0</v>
      </c>
      <c r="N16" s="151">
        <v>0</v>
      </c>
      <c r="O16" s="151">
        <v>0</v>
      </c>
      <c r="P16" s="152">
        <f t="shared" si="0"/>
        <v>27157500</v>
      </c>
    </row>
    <row r="17" spans="1:16" ht="25.5" x14ac:dyDescent="0.25">
      <c r="A17" s="149" t="s">
        <v>137</v>
      </c>
      <c r="B17" s="149" t="s">
        <v>138</v>
      </c>
      <c r="C17" s="150" t="s">
        <v>139</v>
      </c>
      <c r="D17" s="151" t="s">
        <v>140</v>
      </c>
      <c r="E17" s="152">
        <v>4952650</v>
      </c>
      <c r="F17" s="151">
        <v>4952650</v>
      </c>
      <c r="G17" s="151">
        <v>0</v>
      </c>
      <c r="H17" s="151">
        <v>0</v>
      </c>
      <c r="I17" s="151">
        <v>0</v>
      </c>
      <c r="J17" s="152">
        <v>0</v>
      </c>
      <c r="K17" s="151">
        <v>0</v>
      </c>
      <c r="L17" s="151">
        <v>0</v>
      </c>
      <c r="M17" s="151">
        <v>0</v>
      </c>
      <c r="N17" s="151">
        <v>0</v>
      </c>
      <c r="O17" s="151">
        <v>0</v>
      </c>
      <c r="P17" s="152">
        <f t="shared" si="0"/>
        <v>4952650</v>
      </c>
    </row>
    <row r="18" spans="1:16" ht="38.25" x14ac:dyDescent="0.25">
      <c r="A18" s="149" t="s">
        <v>141</v>
      </c>
      <c r="B18" s="149" t="s">
        <v>142</v>
      </c>
      <c r="C18" s="150" t="s">
        <v>143</v>
      </c>
      <c r="D18" s="151" t="s">
        <v>144</v>
      </c>
      <c r="E18" s="152">
        <v>1630000</v>
      </c>
      <c r="F18" s="151">
        <v>1630000</v>
      </c>
      <c r="G18" s="151">
        <v>0</v>
      </c>
      <c r="H18" s="151">
        <v>0</v>
      </c>
      <c r="I18" s="151">
        <v>0</v>
      </c>
      <c r="J18" s="152">
        <v>0</v>
      </c>
      <c r="K18" s="151">
        <v>0</v>
      </c>
      <c r="L18" s="151">
        <v>0</v>
      </c>
      <c r="M18" s="151">
        <v>0</v>
      </c>
      <c r="N18" s="151">
        <v>0</v>
      </c>
      <c r="O18" s="151">
        <v>0</v>
      </c>
      <c r="P18" s="152">
        <f t="shared" si="0"/>
        <v>1630000</v>
      </c>
    </row>
    <row r="19" spans="1:16" ht="25.5" x14ac:dyDescent="0.25">
      <c r="A19" s="149" t="s">
        <v>145</v>
      </c>
      <c r="B19" s="149" t="s">
        <v>146</v>
      </c>
      <c r="C19" s="150" t="s">
        <v>147</v>
      </c>
      <c r="D19" s="151" t="s">
        <v>148</v>
      </c>
      <c r="E19" s="152">
        <v>1300000</v>
      </c>
      <c r="F19" s="151">
        <v>1300000</v>
      </c>
      <c r="G19" s="151">
        <v>0</v>
      </c>
      <c r="H19" s="151">
        <v>0</v>
      </c>
      <c r="I19" s="151">
        <v>0</v>
      </c>
      <c r="J19" s="152">
        <v>0</v>
      </c>
      <c r="K19" s="151">
        <v>0</v>
      </c>
      <c r="L19" s="151">
        <v>0</v>
      </c>
      <c r="M19" s="151">
        <v>0</v>
      </c>
      <c r="N19" s="151">
        <v>0</v>
      </c>
      <c r="O19" s="151">
        <v>0</v>
      </c>
      <c r="P19" s="152">
        <f t="shared" si="0"/>
        <v>1300000</v>
      </c>
    </row>
    <row r="20" spans="1:16" ht="25.5" x14ac:dyDescent="0.25">
      <c r="A20" s="149" t="s">
        <v>149</v>
      </c>
      <c r="B20" s="149" t="s">
        <v>150</v>
      </c>
      <c r="C20" s="150" t="s">
        <v>32</v>
      </c>
      <c r="D20" s="151" t="s">
        <v>151</v>
      </c>
      <c r="E20" s="152">
        <v>250000</v>
      </c>
      <c r="F20" s="151">
        <v>250000</v>
      </c>
      <c r="G20" s="151">
        <v>0</v>
      </c>
      <c r="H20" s="151">
        <v>250000</v>
      </c>
      <c r="I20" s="151">
        <v>0</v>
      </c>
      <c r="J20" s="152">
        <v>0</v>
      </c>
      <c r="K20" s="151">
        <v>0</v>
      </c>
      <c r="L20" s="151">
        <v>0</v>
      </c>
      <c r="M20" s="151">
        <v>0</v>
      </c>
      <c r="N20" s="151">
        <v>0</v>
      </c>
      <c r="O20" s="151">
        <v>0</v>
      </c>
      <c r="P20" s="152">
        <f t="shared" si="0"/>
        <v>250000</v>
      </c>
    </row>
    <row r="21" spans="1:16" ht="51" x14ac:dyDescent="0.25">
      <c r="A21" s="149" t="s">
        <v>130</v>
      </c>
      <c r="B21" s="149" t="s">
        <v>152</v>
      </c>
      <c r="C21" s="150" t="s">
        <v>32</v>
      </c>
      <c r="D21" s="151" t="s">
        <v>131</v>
      </c>
      <c r="E21" s="152">
        <v>11025000</v>
      </c>
      <c r="F21" s="151">
        <v>0</v>
      </c>
      <c r="G21" s="151">
        <v>0</v>
      </c>
      <c r="H21" s="151">
        <v>0</v>
      </c>
      <c r="I21" s="151">
        <v>11025000</v>
      </c>
      <c r="J21" s="152">
        <v>0</v>
      </c>
      <c r="K21" s="151">
        <v>0</v>
      </c>
      <c r="L21" s="151">
        <v>0</v>
      </c>
      <c r="M21" s="151">
        <v>0</v>
      </c>
      <c r="N21" s="151">
        <v>0</v>
      </c>
      <c r="O21" s="151">
        <v>0</v>
      </c>
      <c r="P21" s="152">
        <f t="shared" si="0"/>
        <v>11025000</v>
      </c>
    </row>
    <row r="22" spans="1:16" x14ac:dyDescent="0.25">
      <c r="A22" s="149" t="s">
        <v>33</v>
      </c>
      <c r="B22" s="149" t="s">
        <v>153</v>
      </c>
      <c r="C22" s="150" t="s">
        <v>32</v>
      </c>
      <c r="D22" s="151" t="s">
        <v>34</v>
      </c>
      <c r="E22" s="152">
        <v>1000000</v>
      </c>
      <c r="F22" s="151">
        <v>200000</v>
      </c>
      <c r="G22" s="151">
        <v>0</v>
      </c>
      <c r="H22" s="151">
        <v>0</v>
      </c>
      <c r="I22" s="151">
        <v>800000</v>
      </c>
      <c r="J22" s="152">
        <v>0</v>
      </c>
      <c r="K22" s="151">
        <v>0</v>
      </c>
      <c r="L22" s="151">
        <v>0</v>
      </c>
      <c r="M22" s="151">
        <v>0</v>
      </c>
      <c r="N22" s="151">
        <v>0</v>
      </c>
      <c r="O22" s="151">
        <v>0</v>
      </c>
      <c r="P22" s="152">
        <f t="shared" si="0"/>
        <v>1000000</v>
      </c>
    </row>
    <row r="23" spans="1:16" ht="25.5" x14ac:dyDescent="0.25">
      <c r="A23" s="149" t="s">
        <v>94</v>
      </c>
      <c r="B23" s="149" t="s">
        <v>154</v>
      </c>
      <c r="C23" s="150" t="s">
        <v>95</v>
      </c>
      <c r="D23" s="151" t="s">
        <v>96</v>
      </c>
      <c r="E23" s="152">
        <v>0</v>
      </c>
      <c r="F23" s="151">
        <v>0</v>
      </c>
      <c r="G23" s="151">
        <v>0</v>
      </c>
      <c r="H23" s="151">
        <v>0</v>
      </c>
      <c r="I23" s="151">
        <v>0</v>
      </c>
      <c r="J23" s="152">
        <v>0</v>
      </c>
      <c r="K23" s="151">
        <v>0</v>
      </c>
      <c r="L23" s="151">
        <v>0</v>
      </c>
      <c r="M23" s="151">
        <v>0</v>
      </c>
      <c r="N23" s="151">
        <v>0</v>
      </c>
      <c r="O23" s="151">
        <v>0</v>
      </c>
      <c r="P23" s="152">
        <f t="shared" si="0"/>
        <v>0</v>
      </c>
    </row>
    <row r="24" spans="1:16" x14ac:dyDescent="0.25">
      <c r="A24" s="149" t="s">
        <v>113</v>
      </c>
      <c r="B24" s="149" t="s">
        <v>155</v>
      </c>
      <c r="C24" s="150" t="s">
        <v>114</v>
      </c>
      <c r="D24" s="151" t="s">
        <v>115</v>
      </c>
      <c r="E24" s="152">
        <v>430000</v>
      </c>
      <c r="F24" s="151">
        <v>430000</v>
      </c>
      <c r="G24" s="151">
        <v>0</v>
      </c>
      <c r="H24" s="151">
        <v>0</v>
      </c>
      <c r="I24" s="151">
        <v>0</v>
      </c>
      <c r="J24" s="152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2">
        <f t="shared" si="0"/>
        <v>430000</v>
      </c>
    </row>
    <row r="25" spans="1:16" ht="63.75" x14ac:dyDescent="0.25">
      <c r="A25" s="149" t="s">
        <v>282</v>
      </c>
      <c r="B25" s="149" t="s">
        <v>281</v>
      </c>
      <c r="C25" s="150" t="s">
        <v>118</v>
      </c>
      <c r="D25" s="151" t="s">
        <v>283</v>
      </c>
      <c r="E25" s="152">
        <v>0</v>
      </c>
      <c r="F25" s="151">
        <v>0</v>
      </c>
      <c r="G25" s="151">
        <v>0</v>
      </c>
      <c r="H25" s="151">
        <v>0</v>
      </c>
      <c r="I25" s="151">
        <v>0</v>
      </c>
      <c r="J25" s="152">
        <v>5000000</v>
      </c>
      <c r="K25" s="151">
        <v>5000000</v>
      </c>
      <c r="L25" s="151">
        <v>0</v>
      </c>
      <c r="M25" s="151">
        <v>0</v>
      </c>
      <c r="N25" s="151">
        <v>0</v>
      </c>
      <c r="O25" s="151">
        <v>5000000</v>
      </c>
      <c r="P25" s="152">
        <f t="shared" si="0"/>
        <v>5000000</v>
      </c>
    </row>
    <row r="26" spans="1:16" ht="25.5" x14ac:dyDescent="0.25">
      <c r="A26" s="149" t="s">
        <v>108</v>
      </c>
      <c r="B26" s="149" t="s">
        <v>126</v>
      </c>
      <c r="C26" s="150" t="s">
        <v>35</v>
      </c>
      <c r="D26" s="151" t="s">
        <v>109</v>
      </c>
      <c r="E26" s="152">
        <v>0</v>
      </c>
      <c r="F26" s="151">
        <v>0</v>
      </c>
      <c r="G26" s="151">
        <v>0</v>
      </c>
      <c r="H26" s="151">
        <v>0</v>
      </c>
      <c r="I26" s="151">
        <v>0</v>
      </c>
      <c r="J26" s="152">
        <v>0</v>
      </c>
      <c r="K26" s="151">
        <v>0</v>
      </c>
      <c r="L26" s="151">
        <v>0</v>
      </c>
      <c r="M26" s="151">
        <v>0</v>
      </c>
      <c r="N26" s="151">
        <v>0</v>
      </c>
      <c r="O26" s="151">
        <v>0</v>
      </c>
      <c r="P26" s="152">
        <f t="shared" si="0"/>
        <v>0</v>
      </c>
    </row>
    <row r="27" spans="1:16" ht="25.5" x14ac:dyDescent="0.25">
      <c r="A27" s="149" t="s">
        <v>156</v>
      </c>
      <c r="B27" s="149" t="s">
        <v>157</v>
      </c>
      <c r="C27" s="150" t="s">
        <v>35</v>
      </c>
      <c r="D27" s="151" t="s">
        <v>158</v>
      </c>
      <c r="E27" s="152">
        <v>0</v>
      </c>
      <c r="F27" s="151">
        <v>0</v>
      </c>
      <c r="G27" s="151">
        <v>0</v>
      </c>
      <c r="H27" s="151">
        <v>0</v>
      </c>
      <c r="I27" s="151">
        <v>0</v>
      </c>
      <c r="J27" s="152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2">
        <f t="shared" si="0"/>
        <v>0</v>
      </c>
    </row>
    <row r="28" spans="1:16" ht="25.5" x14ac:dyDescent="0.25">
      <c r="A28" s="149" t="s">
        <v>116</v>
      </c>
      <c r="B28" s="149" t="s">
        <v>159</v>
      </c>
      <c r="C28" s="150" t="s">
        <v>118</v>
      </c>
      <c r="D28" s="151" t="s">
        <v>117</v>
      </c>
      <c r="E28" s="152">
        <v>100000</v>
      </c>
      <c r="F28" s="151">
        <v>0</v>
      </c>
      <c r="G28" s="151">
        <v>0</v>
      </c>
      <c r="H28" s="151">
        <v>0</v>
      </c>
      <c r="I28" s="151">
        <v>100000</v>
      </c>
      <c r="J28" s="152">
        <v>0</v>
      </c>
      <c r="K28" s="151">
        <v>0</v>
      </c>
      <c r="L28" s="151">
        <v>0</v>
      </c>
      <c r="M28" s="151">
        <v>0</v>
      </c>
      <c r="N28" s="151">
        <v>0</v>
      </c>
      <c r="O28" s="151">
        <v>0</v>
      </c>
      <c r="P28" s="152">
        <f t="shared" si="0"/>
        <v>100000</v>
      </c>
    </row>
    <row r="29" spans="1:16" ht="25.5" x14ac:dyDescent="0.25">
      <c r="A29" s="149" t="s">
        <v>160</v>
      </c>
      <c r="B29" s="149" t="s">
        <v>161</v>
      </c>
      <c r="C29" s="150" t="s">
        <v>118</v>
      </c>
      <c r="D29" s="151" t="s">
        <v>162</v>
      </c>
      <c r="E29" s="152">
        <v>100000</v>
      </c>
      <c r="F29" s="151">
        <v>100000</v>
      </c>
      <c r="G29" s="151">
        <v>0</v>
      </c>
      <c r="H29" s="151">
        <v>0</v>
      </c>
      <c r="I29" s="151">
        <v>0</v>
      </c>
      <c r="J29" s="152">
        <v>0</v>
      </c>
      <c r="K29" s="151">
        <v>0</v>
      </c>
      <c r="L29" s="151">
        <v>0</v>
      </c>
      <c r="M29" s="151">
        <v>0</v>
      </c>
      <c r="N29" s="151">
        <v>0</v>
      </c>
      <c r="O29" s="151">
        <v>0</v>
      </c>
      <c r="P29" s="152">
        <f t="shared" si="0"/>
        <v>100000</v>
      </c>
    </row>
    <row r="30" spans="1:16" ht="25.5" x14ac:dyDescent="0.25">
      <c r="A30" s="149" t="s">
        <v>127</v>
      </c>
      <c r="B30" s="149" t="s">
        <v>163</v>
      </c>
      <c r="C30" s="150" t="s">
        <v>118</v>
      </c>
      <c r="D30" s="151" t="s">
        <v>164</v>
      </c>
      <c r="E30" s="152">
        <v>600000</v>
      </c>
      <c r="F30" s="151">
        <v>0</v>
      </c>
      <c r="G30" s="151">
        <v>0</v>
      </c>
      <c r="H30" s="151">
        <v>0</v>
      </c>
      <c r="I30" s="151">
        <v>600000</v>
      </c>
      <c r="J30" s="152">
        <v>0</v>
      </c>
      <c r="K30" s="151">
        <v>0</v>
      </c>
      <c r="L30" s="151">
        <v>0</v>
      </c>
      <c r="M30" s="151">
        <v>0</v>
      </c>
      <c r="N30" s="151">
        <v>0</v>
      </c>
      <c r="O30" s="151">
        <v>0</v>
      </c>
      <c r="P30" s="152">
        <f t="shared" si="0"/>
        <v>600000</v>
      </c>
    </row>
    <row r="31" spans="1:16" ht="51" x14ac:dyDescent="0.25">
      <c r="A31" s="149" t="s">
        <v>165</v>
      </c>
      <c r="B31" s="149" t="s">
        <v>166</v>
      </c>
      <c r="C31" s="150" t="s">
        <v>121</v>
      </c>
      <c r="D31" s="151" t="s">
        <v>167</v>
      </c>
      <c r="E31" s="152">
        <v>410000</v>
      </c>
      <c r="F31" s="151">
        <v>410000</v>
      </c>
      <c r="G31" s="151">
        <v>0</v>
      </c>
      <c r="H31" s="151">
        <v>0</v>
      </c>
      <c r="I31" s="151">
        <v>0</v>
      </c>
      <c r="J31" s="152">
        <v>0</v>
      </c>
      <c r="K31" s="151">
        <v>0</v>
      </c>
      <c r="L31" s="151">
        <v>0</v>
      </c>
      <c r="M31" s="151">
        <v>0</v>
      </c>
      <c r="N31" s="151">
        <v>0</v>
      </c>
      <c r="O31" s="151">
        <v>0</v>
      </c>
      <c r="P31" s="152">
        <f t="shared" si="0"/>
        <v>410000</v>
      </c>
    </row>
    <row r="32" spans="1:16" ht="25.5" x14ac:dyDescent="0.25">
      <c r="A32" s="149" t="s">
        <v>36</v>
      </c>
      <c r="B32" s="149" t="s">
        <v>37</v>
      </c>
      <c r="C32" s="150" t="s">
        <v>38</v>
      </c>
      <c r="D32" s="151" t="s">
        <v>112</v>
      </c>
      <c r="E32" s="152">
        <v>1600000</v>
      </c>
      <c r="F32" s="151">
        <v>100000</v>
      </c>
      <c r="G32" s="151">
        <v>0</v>
      </c>
      <c r="H32" s="151">
        <v>0</v>
      </c>
      <c r="I32" s="151">
        <v>1500000</v>
      </c>
      <c r="J32" s="152">
        <v>0</v>
      </c>
      <c r="K32" s="151">
        <v>0</v>
      </c>
      <c r="L32" s="151">
        <v>0</v>
      </c>
      <c r="M32" s="151">
        <v>0</v>
      </c>
      <c r="N32" s="151">
        <v>0</v>
      </c>
      <c r="O32" s="151">
        <v>0</v>
      </c>
      <c r="P32" s="152">
        <f t="shared" si="0"/>
        <v>1600000</v>
      </c>
    </row>
    <row r="33" spans="1:16" ht="25.5" x14ac:dyDescent="0.25">
      <c r="A33" s="149" t="s">
        <v>168</v>
      </c>
      <c r="B33" s="149" t="s">
        <v>169</v>
      </c>
      <c r="C33" s="150" t="s">
        <v>38</v>
      </c>
      <c r="D33" s="151" t="s">
        <v>170</v>
      </c>
      <c r="E33" s="152">
        <v>2862000</v>
      </c>
      <c r="F33" s="151">
        <v>2862000</v>
      </c>
      <c r="G33" s="151">
        <v>2100000</v>
      </c>
      <c r="H33" s="151">
        <v>0</v>
      </c>
      <c r="I33" s="151">
        <v>0</v>
      </c>
      <c r="J33" s="152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2">
        <f t="shared" si="0"/>
        <v>2862000</v>
      </c>
    </row>
    <row r="34" spans="1:16" ht="25.5" x14ac:dyDescent="0.25">
      <c r="A34" s="149" t="s">
        <v>171</v>
      </c>
      <c r="B34" s="149" t="s">
        <v>172</v>
      </c>
      <c r="C34" s="150" t="s">
        <v>173</v>
      </c>
      <c r="D34" s="151" t="s">
        <v>174</v>
      </c>
      <c r="E34" s="152">
        <v>500000</v>
      </c>
      <c r="F34" s="151">
        <v>500000</v>
      </c>
      <c r="G34" s="151">
        <v>0</v>
      </c>
      <c r="H34" s="151">
        <v>0</v>
      </c>
      <c r="I34" s="151">
        <v>0</v>
      </c>
      <c r="J34" s="152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2">
        <f t="shared" si="0"/>
        <v>500000</v>
      </c>
    </row>
    <row r="35" spans="1:16" ht="25.5" x14ac:dyDescent="0.25">
      <c r="A35" s="149" t="s">
        <v>175</v>
      </c>
      <c r="B35" s="149" t="s">
        <v>176</v>
      </c>
      <c r="C35" s="150" t="s">
        <v>177</v>
      </c>
      <c r="D35" s="151" t="s">
        <v>178</v>
      </c>
      <c r="E35" s="152">
        <v>0</v>
      </c>
      <c r="F35" s="151">
        <v>0</v>
      </c>
      <c r="G35" s="151">
        <v>0</v>
      </c>
      <c r="H35" s="151">
        <v>0</v>
      </c>
      <c r="I35" s="151">
        <v>0</v>
      </c>
      <c r="J35" s="152">
        <v>274000</v>
      </c>
      <c r="K35" s="151">
        <v>0</v>
      </c>
      <c r="L35" s="151">
        <v>274000</v>
      </c>
      <c r="M35" s="151">
        <v>0</v>
      </c>
      <c r="N35" s="151">
        <v>0</v>
      </c>
      <c r="O35" s="151">
        <v>0</v>
      </c>
      <c r="P35" s="152">
        <f t="shared" si="0"/>
        <v>274000</v>
      </c>
    </row>
    <row r="36" spans="1:16" ht="25.5" x14ac:dyDescent="0.25">
      <c r="A36" s="139" t="s">
        <v>39</v>
      </c>
      <c r="B36" s="140"/>
      <c r="C36" s="141"/>
      <c r="D36" s="142" t="s">
        <v>179</v>
      </c>
      <c r="E36" s="143">
        <v>327220832</v>
      </c>
      <c r="F36" s="144">
        <v>326376544.18000001</v>
      </c>
      <c r="G36" s="144">
        <v>229750940</v>
      </c>
      <c r="H36" s="144">
        <v>17417788</v>
      </c>
      <c r="I36" s="144">
        <v>844287.82000000007</v>
      </c>
      <c r="J36" s="143">
        <v>18589800</v>
      </c>
      <c r="K36" s="144">
        <v>15117300</v>
      </c>
      <c r="L36" s="144">
        <v>2000000</v>
      </c>
      <c r="M36" s="144">
        <v>245000</v>
      </c>
      <c r="N36" s="144">
        <v>0</v>
      </c>
      <c r="O36" s="144">
        <v>16589800</v>
      </c>
      <c r="P36" s="143">
        <f t="shared" si="0"/>
        <v>345810632</v>
      </c>
    </row>
    <row r="37" spans="1:16" ht="25.5" x14ac:dyDescent="0.25">
      <c r="A37" s="139" t="s">
        <v>40</v>
      </c>
      <c r="B37" s="140"/>
      <c r="C37" s="141"/>
      <c r="D37" s="142" t="s">
        <v>180</v>
      </c>
      <c r="E37" s="143">
        <v>327220832</v>
      </c>
      <c r="F37" s="144">
        <v>326376544.18000001</v>
      </c>
      <c r="G37" s="144">
        <v>229750940</v>
      </c>
      <c r="H37" s="144">
        <v>17417788</v>
      </c>
      <c r="I37" s="144">
        <v>844287.82000000007</v>
      </c>
      <c r="J37" s="143">
        <v>18589800</v>
      </c>
      <c r="K37" s="144">
        <v>15117300</v>
      </c>
      <c r="L37" s="144">
        <v>2000000</v>
      </c>
      <c r="M37" s="144">
        <v>245000</v>
      </c>
      <c r="N37" s="144">
        <v>0</v>
      </c>
      <c r="O37" s="144">
        <v>16589800</v>
      </c>
      <c r="P37" s="143">
        <f t="shared" si="0"/>
        <v>345810632</v>
      </c>
    </row>
    <row r="38" spans="1:16" ht="38.25" x14ac:dyDescent="0.25">
      <c r="A38" s="149" t="s">
        <v>181</v>
      </c>
      <c r="B38" s="149" t="s">
        <v>182</v>
      </c>
      <c r="C38" s="150" t="s">
        <v>29</v>
      </c>
      <c r="D38" s="151" t="s">
        <v>183</v>
      </c>
      <c r="E38" s="152">
        <v>4074500</v>
      </c>
      <c r="F38" s="151">
        <v>4074500</v>
      </c>
      <c r="G38" s="151">
        <v>3247000</v>
      </c>
      <c r="H38" s="151">
        <v>0</v>
      </c>
      <c r="I38" s="151">
        <v>0</v>
      </c>
      <c r="J38" s="152">
        <v>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2">
        <f t="shared" si="0"/>
        <v>4074500</v>
      </c>
    </row>
    <row r="39" spans="1:16" x14ac:dyDescent="0.25">
      <c r="A39" s="149" t="s">
        <v>41</v>
      </c>
      <c r="B39" s="149" t="s">
        <v>42</v>
      </c>
      <c r="C39" s="150" t="s">
        <v>43</v>
      </c>
      <c r="D39" s="151" t="s">
        <v>44</v>
      </c>
      <c r="E39" s="152">
        <v>40499700</v>
      </c>
      <c r="F39" s="151">
        <v>40299700</v>
      </c>
      <c r="G39" s="151">
        <v>27830000</v>
      </c>
      <c r="H39" s="151">
        <v>3979600</v>
      </c>
      <c r="I39" s="151">
        <v>200000</v>
      </c>
      <c r="J39" s="152">
        <v>1700000</v>
      </c>
      <c r="K39" s="151">
        <v>0</v>
      </c>
      <c r="L39" s="151">
        <v>1700000</v>
      </c>
      <c r="M39" s="151">
        <v>0</v>
      </c>
      <c r="N39" s="151">
        <v>0</v>
      </c>
      <c r="O39" s="151">
        <v>0</v>
      </c>
      <c r="P39" s="152">
        <f t="shared" si="0"/>
        <v>42199700</v>
      </c>
    </row>
    <row r="40" spans="1:16" ht="38.25" x14ac:dyDescent="0.25">
      <c r="A40" s="149" t="s">
        <v>45</v>
      </c>
      <c r="B40" s="149" t="s">
        <v>46</v>
      </c>
      <c r="C40" s="150" t="s">
        <v>47</v>
      </c>
      <c r="D40" s="151" t="s">
        <v>48</v>
      </c>
      <c r="E40" s="152">
        <v>48653832</v>
      </c>
      <c r="F40" s="151">
        <v>48150944.18</v>
      </c>
      <c r="G40" s="151">
        <v>20808050</v>
      </c>
      <c r="H40" s="151">
        <v>12608000</v>
      </c>
      <c r="I40" s="151">
        <v>502887.82</v>
      </c>
      <c r="J40" s="152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2">
        <f t="shared" si="0"/>
        <v>48653832</v>
      </c>
    </row>
    <row r="41" spans="1:16" ht="38.25" x14ac:dyDescent="0.25">
      <c r="A41" s="149" t="s">
        <v>184</v>
      </c>
      <c r="B41" s="149" t="s">
        <v>185</v>
      </c>
      <c r="C41" s="150" t="s">
        <v>47</v>
      </c>
      <c r="D41" s="151" t="s">
        <v>186</v>
      </c>
      <c r="E41" s="152">
        <v>182032900</v>
      </c>
      <c r="F41" s="151">
        <v>182032900</v>
      </c>
      <c r="G41" s="151">
        <v>149347280</v>
      </c>
      <c r="H41" s="151">
        <v>0</v>
      </c>
      <c r="I41" s="151">
        <v>0</v>
      </c>
      <c r="J41" s="152">
        <v>0</v>
      </c>
      <c r="K41" s="151">
        <v>0</v>
      </c>
      <c r="L41" s="151">
        <v>0</v>
      </c>
      <c r="M41" s="151">
        <v>0</v>
      </c>
      <c r="N41" s="151">
        <v>0</v>
      </c>
      <c r="O41" s="151">
        <v>0</v>
      </c>
      <c r="P41" s="152">
        <f t="shared" si="0"/>
        <v>182032900</v>
      </c>
    </row>
    <row r="42" spans="1:16" ht="25.5" x14ac:dyDescent="0.25">
      <c r="A42" s="149" t="s">
        <v>128</v>
      </c>
      <c r="B42" s="149" t="s">
        <v>135</v>
      </c>
      <c r="C42" s="150" t="s">
        <v>49</v>
      </c>
      <c r="D42" s="151" t="s">
        <v>187</v>
      </c>
      <c r="E42" s="152">
        <v>9234500</v>
      </c>
      <c r="F42" s="151">
        <v>9234500</v>
      </c>
      <c r="G42" s="151">
        <v>7242160</v>
      </c>
      <c r="H42" s="151">
        <v>320500</v>
      </c>
      <c r="I42" s="151">
        <v>0</v>
      </c>
      <c r="J42" s="152">
        <v>300000</v>
      </c>
      <c r="K42" s="151">
        <v>0</v>
      </c>
      <c r="L42" s="151">
        <v>300000</v>
      </c>
      <c r="M42" s="151">
        <v>245000</v>
      </c>
      <c r="N42" s="151">
        <v>0</v>
      </c>
      <c r="O42" s="151">
        <v>0</v>
      </c>
      <c r="P42" s="152">
        <f t="shared" si="0"/>
        <v>9534500</v>
      </c>
    </row>
    <row r="43" spans="1:16" ht="25.5" x14ac:dyDescent="0.25">
      <c r="A43" s="149" t="s">
        <v>188</v>
      </c>
      <c r="B43" s="149" t="s">
        <v>189</v>
      </c>
      <c r="C43" s="150" t="s">
        <v>50</v>
      </c>
      <c r="D43" s="151" t="s">
        <v>190</v>
      </c>
      <c r="E43" s="152">
        <v>3257000</v>
      </c>
      <c r="F43" s="151">
        <v>3257000</v>
      </c>
      <c r="G43" s="151">
        <v>2600000</v>
      </c>
      <c r="H43" s="151">
        <v>0</v>
      </c>
      <c r="I43" s="151">
        <v>0</v>
      </c>
      <c r="J43" s="152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2">
        <f t="shared" si="0"/>
        <v>3257000</v>
      </c>
    </row>
    <row r="44" spans="1:16" x14ac:dyDescent="0.25">
      <c r="A44" s="149" t="s">
        <v>191</v>
      </c>
      <c r="B44" s="149" t="s">
        <v>192</v>
      </c>
      <c r="C44" s="150" t="s">
        <v>50</v>
      </c>
      <c r="D44" s="151" t="s">
        <v>193</v>
      </c>
      <c r="E44" s="152">
        <v>262200</v>
      </c>
      <c r="F44" s="151">
        <v>262200</v>
      </c>
      <c r="G44" s="151">
        <v>0</v>
      </c>
      <c r="H44" s="151">
        <v>0</v>
      </c>
      <c r="I44" s="151">
        <v>0</v>
      </c>
      <c r="J44" s="152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2">
        <f t="shared" si="0"/>
        <v>262200</v>
      </c>
    </row>
    <row r="45" spans="1:16" ht="25.5" x14ac:dyDescent="0.25">
      <c r="A45" s="149" t="s">
        <v>194</v>
      </c>
      <c r="B45" s="149" t="s">
        <v>195</v>
      </c>
      <c r="C45" s="150" t="s">
        <v>50</v>
      </c>
      <c r="D45" s="151" t="s">
        <v>196</v>
      </c>
      <c r="E45" s="152">
        <v>159300</v>
      </c>
      <c r="F45" s="151">
        <v>159300</v>
      </c>
      <c r="G45" s="151">
        <v>65000</v>
      </c>
      <c r="H45" s="151">
        <v>0</v>
      </c>
      <c r="I45" s="151">
        <v>0</v>
      </c>
      <c r="J45" s="152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2">
        <f t="shared" si="0"/>
        <v>159300</v>
      </c>
    </row>
    <row r="46" spans="1:16" ht="25.5" x14ac:dyDescent="0.25">
      <c r="A46" s="149" t="s">
        <v>197</v>
      </c>
      <c r="B46" s="149" t="s">
        <v>198</v>
      </c>
      <c r="C46" s="150" t="s">
        <v>50</v>
      </c>
      <c r="D46" s="151" t="s">
        <v>199</v>
      </c>
      <c r="E46" s="152">
        <v>1548000</v>
      </c>
      <c r="F46" s="151">
        <v>1548000</v>
      </c>
      <c r="G46" s="151">
        <v>1268850</v>
      </c>
      <c r="H46" s="151">
        <v>0</v>
      </c>
      <c r="I46" s="151">
        <v>0</v>
      </c>
      <c r="J46" s="152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2">
        <f t="shared" si="0"/>
        <v>1548000</v>
      </c>
    </row>
    <row r="47" spans="1:16" ht="76.5" x14ac:dyDescent="0.25">
      <c r="A47" s="149" t="s">
        <v>200</v>
      </c>
      <c r="B47" s="149" t="s">
        <v>201</v>
      </c>
      <c r="C47" s="150" t="s">
        <v>50</v>
      </c>
      <c r="D47" s="151" t="s">
        <v>202</v>
      </c>
      <c r="E47" s="152">
        <v>0</v>
      </c>
      <c r="F47" s="151">
        <v>0</v>
      </c>
      <c r="G47" s="151">
        <v>0</v>
      </c>
      <c r="H47" s="151">
        <v>0</v>
      </c>
      <c r="I47" s="151">
        <v>0</v>
      </c>
      <c r="J47" s="152">
        <v>718600</v>
      </c>
      <c r="K47" s="151">
        <v>718600</v>
      </c>
      <c r="L47" s="151">
        <v>0</v>
      </c>
      <c r="M47" s="151">
        <v>0</v>
      </c>
      <c r="N47" s="151">
        <v>0</v>
      </c>
      <c r="O47" s="151">
        <v>718600</v>
      </c>
      <c r="P47" s="152">
        <f t="shared" si="0"/>
        <v>718600</v>
      </c>
    </row>
    <row r="48" spans="1:16" ht="76.5" x14ac:dyDescent="0.25">
      <c r="A48" s="149" t="s">
        <v>203</v>
      </c>
      <c r="B48" s="149" t="s">
        <v>204</v>
      </c>
      <c r="C48" s="150" t="s">
        <v>50</v>
      </c>
      <c r="D48" s="151" t="s">
        <v>205</v>
      </c>
      <c r="E48" s="152">
        <v>0</v>
      </c>
      <c r="F48" s="151">
        <v>0</v>
      </c>
      <c r="G48" s="151">
        <v>0</v>
      </c>
      <c r="H48" s="151">
        <v>0</v>
      </c>
      <c r="I48" s="151">
        <v>0</v>
      </c>
      <c r="J48" s="152">
        <v>11955700</v>
      </c>
      <c r="K48" s="151">
        <v>11955700</v>
      </c>
      <c r="L48" s="151">
        <v>0</v>
      </c>
      <c r="M48" s="151">
        <v>0</v>
      </c>
      <c r="N48" s="151">
        <v>0</v>
      </c>
      <c r="O48" s="151">
        <v>11955700</v>
      </c>
      <c r="P48" s="152">
        <f t="shared" si="0"/>
        <v>11955700</v>
      </c>
    </row>
    <row r="49" spans="1:16" ht="76.5" x14ac:dyDescent="0.25">
      <c r="A49" s="149" t="s">
        <v>206</v>
      </c>
      <c r="B49" s="149" t="s">
        <v>207</v>
      </c>
      <c r="C49" s="150" t="s">
        <v>50</v>
      </c>
      <c r="D49" s="151" t="s">
        <v>208</v>
      </c>
      <c r="E49" s="152">
        <v>197200</v>
      </c>
      <c r="F49" s="151">
        <v>197200</v>
      </c>
      <c r="G49" s="151">
        <v>161600</v>
      </c>
      <c r="H49" s="151">
        <v>0</v>
      </c>
      <c r="I49" s="151">
        <v>0</v>
      </c>
      <c r="J49" s="152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2">
        <f t="shared" si="0"/>
        <v>197200</v>
      </c>
    </row>
    <row r="50" spans="1:16" ht="63.75" x14ac:dyDescent="0.25">
      <c r="A50" s="149" t="s">
        <v>276</v>
      </c>
      <c r="B50" s="149" t="s">
        <v>280</v>
      </c>
      <c r="C50" s="150" t="s">
        <v>50</v>
      </c>
      <c r="D50" s="151" t="s">
        <v>275</v>
      </c>
      <c r="E50" s="152">
        <v>77500</v>
      </c>
      <c r="F50" s="151">
        <v>0</v>
      </c>
      <c r="G50" s="151">
        <v>0</v>
      </c>
      <c r="H50" s="151">
        <v>0</v>
      </c>
      <c r="I50" s="151">
        <v>77500</v>
      </c>
      <c r="J50" s="152">
        <v>0</v>
      </c>
      <c r="K50" s="151">
        <v>0</v>
      </c>
      <c r="L50" s="151">
        <v>0</v>
      </c>
      <c r="M50" s="151">
        <v>0</v>
      </c>
      <c r="N50" s="151">
        <v>0</v>
      </c>
      <c r="O50" s="151">
        <v>0</v>
      </c>
      <c r="P50" s="152">
        <f t="shared" si="0"/>
        <v>77500</v>
      </c>
    </row>
    <row r="51" spans="1:16" ht="63.75" x14ac:dyDescent="0.25">
      <c r="A51" s="149" t="s">
        <v>262</v>
      </c>
      <c r="B51" s="149" t="s">
        <v>264</v>
      </c>
      <c r="C51" s="150" t="s">
        <v>50</v>
      </c>
      <c r="D51" s="151" t="s">
        <v>263</v>
      </c>
      <c r="E51" s="152">
        <v>0</v>
      </c>
      <c r="F51" s="151">
        <v>0</v>
      </c>
      <c r="G51" s="151">
        <v>0</v>
      </c>
      <c r="H51" s="151">
        <v>0</v>
      </c>
      <c r="I51" s="151">
        <v>0</v>
      </c>
      <c r="J51" s="152">
        <v>1472500</v>
      </c>
      <c r="K51" s="151">
        <v>0</v>
      </c>
      <c r="L51" s="151">
        <v>0</v>
      </c>
      <c r="M51" s="151">
        <v>0</v>
      </c>
      <c r="N51" s="151">
        <v>0</v>
      </c>
      <c r="O51" s="151">
        <v>1472500</v>
      </c>
      <c r="P51" s="152">
        <f t="shared" si="0"/>
        <v>1472500</v>
      </c>
    </row>
    <row r="52" spans="1:16" ht="51" x14ac:dyDescent="0.25">
      <c r="A52" s="149" t="s">
        <v>320</v>
      </c>
      <c r="B52" s="149" t="s">
        <v>321</v>
      </c>
      <c r="C52" s="150" t="s">
        <v>50</v>
      </c>
      <c r="D52" s="151" t="s">
        <v>322</v>
      </c>
      <c r="E52" s="152">
        <v>0</v>
      </c>
      <c r="F52" s="151">
        <v>0</v>
      </c>
      <c r="G52" s="151">
        <v>0</v>
      </c>
      <c r="H52" s="151">
        <v>0</v>
      </c>
      <c r="I52" s="151">
        <v>0</v>
      </c>
      <c r="J52" s="152">
        <v>2443000</v>
      </c>
      <c r="K52" s="151">
        <v>2443000</v>
      </c>
      <c r="L52" s="151">
        <v>0</v>
      </c>
      <c r="M52" s="151">
        <v>0</v>
      </c>
      <c r="N52" s="151">
        <v>0</v>
      </c>
      <c r="O52" s="151">
        <v>2443000</v>
      </c>
      <c r="P52" s="152">
        <f t="shared" si="0"/>
        <v>2443000</v>
      </c>
    </row>
    <row r="53" spans="1:16" ht="51" x14ac:dyDescent="0.25">
      <c r="A53" s="149" t="s">
        <v>209</v>
      </c>
      <c r="B53" s="149" t="s">
        <v>210</v>
      </c>
      <c r="C53" s="150" t="s">
        <v>50</v>
      </c>
      <c r="D53" s="151" t="s">
        <v>211</v>
      </c>
      <c r="E53" s="152">
        <v>10930100</v>
      </c>
      <c r="F53" s="151">
        <v>10930100</v>
      </c>
      <c r="G53" s="151">
        <v>8958000</v>
      </c>
      <c r="H53" s="151">
        <v>0</v>
      </c>
      <c r="I53" s="151">
        <v>0</v>
      </c>
      <c r="J53" s="152">
        <v>0</v>
      </c>
      <c r="K53" s="151">
        <v>0</v>
      </c>
      <c r="L53" s="151">
        <v>0</v>
      </c>
      <c r="M53" s="151">
        <v>0</v>
      </c>
      <c r="N53" s="151">
        <v>0</v>
      </c>
      <c r="O53" s="151">
        <v>0</v>
      </c>
      <c r="P53" s="152">
        <f t="shared" si="0"/>
        <v>10930100</v>
      </c>
    </row>
    <row r="54" spans="1:16" ht="38.25" x14ac:dyDescent="0.25">
      <c r="A54" s="149" t="s">
        <v>129</v>
      </c>
      <c r="B54" s="149" t="s">
        <v>212</v>
      </c>
      <c r="C54" s="150" t="s">
        <v>50</v>
      </c>
      <c r="D54" s="151" t="s">
        <v>86</v>
      </c>
      <c r="E54" s="152">
        <v>14488400</v>
      </c>
      <c r="F54" s="151">
        <v>14488400</v>
      </c>
      <c r="G54" s="151">
        <v>0</v>
      </c>
      <c r="H54" s="151">
        <v>0</v>
      </c>
      <c r="I54" s="151">
        <v>0</v>
      </c>
      <c r="J54" s="152">
        <v>0</v>
      </c>
      <c r="K54" s="151">
        <v>0</v>
      </c>
      <c r="L54" s="151">
        <v>0</v>
      </c>
      <c r="M54" s="151">
        <v>0</v>
      </c>
      <c r="N54" s="151">
        <v>0</v>
      </c>
      <c r="O54" s="151">
        <v>0</v>
      </c>
      <c r="P54" s="152">
        <f t="shared" si="0"/>
        <v>14488400</v>
      </c>
    </row>
    <row r="55" spans="1:16" ht="63.75" x14ac:dyDescent="0.25">
      <c r="A55" s="149" t="s">
        <v>213</v>
      </c>
      <c r="B55" s="149" t="s">
        <v>214</v>
      </c>
      <c r="C55" s="150" t="s">
        <v>31</v>
      </c>
      <c r="D55" s="151" t="s">
        <v>215</v>
      </c>
      <c r="E55" s="152">
        <v>200000</v>
      </c>
      <c r="F55" s="151">
        <v>200000</v>
      </c>
      <c r="G55" s="151">
        <v>0</v>
      </c>
      <c r="H55" s="151">
        <v>0</v>
      </c>
      <c r="I55" s="151">
        <v>0</v>
      </c>
      <c r="J55" s="152">
        <v>0</v>
      </c>
      <c r="K55" s="151">
        <v>0</v>
      </c>
      <c r="L55" s="151">
        <v>0</v>
      </c>
      <c r="M55" s="151">
        <v>0</v>
      </c>
      <c r="N55" s="151">
        <v>0</v>
      </c>
      <c r="O55" s="151">
        <v>0</v>
      </c>
      <c r="P55" s="152">
        <f t="shared" si="0"/>
        <v>200000</v>
      </c>
    </row>
    <row r="56" spans="1:16" x14ac:dyDescent="0.25">
      <c r="A56" s="149" t="s">
        <v>216</v>
      </c>
      <c r="B56" s="149" t="s">
        <v>217</v>
      </c>
      <c r="C56" s="150" t="s">
        <v>218</v>
      </c>
      <c r="D56" s="151" t="s">
        <v>219</v>
      </c>
      <c r="E56" s="152">
        <v>2971700</v>
      </c>
      <c r="F56" s="151">
        <v>2971700</v>
      </c>
      <c r="G56" s="151">
        <v>2185000</v>
      </c>
      <c r="H56" s="151">
        <v>80000</v>
      </c>
      <c r="I56" s="151">
        <v>0</v>
      </c>
      <c r="J56" s="152">
        <v>0</v>
      </c>
      <c r="K56" s="151">
        <v>0</v>
      </c>
      <c r="L56" s="151">
        <v>0</v>
      </c>
      <c r="M56" s="151">
        <v>0</v>
      </c>
      <c r="N56" s="151">
        <v>0</v>
      </c>
      <c r="O56" s="151">
        <v>0</v>
      </c>
      <c r="P56" s="152">
        <f t="shared" si="0"/>
        <v>2971700</v>
      </c>
    </row>
    <row r="57" spans="1:16" x14ac:dyDescent="0.25">
      <c r="A57" s="149" t="s">
        <v>220</v>
      </c>
      <c r="B57" s="149" t="s">
        <v>221</v>
      </c>
      <c r="C57" s="150" t="s">
        <v>218</v>
      </c>
      <c r="D57" s="151" t="s">
        <v>222</v>
      </c>
      <c r="E57" s="152">
        <v>465200</v>
      </c>
      <c r="F57" s="151">
        <v>465200</v>
      </c>
      <c r="G57" s="151">
        <v>310000</v>
      </c>
      <c r="H57" s="151">
        <v>22000</v>
      </c>
      <c r="I57" s="151">
        <v>0</v>
      </c>
      <c r="J57" s="152">
        <v>0</v>
      </c>
      <c r="K57" s="151">
        <v>0</v>
      </c>
      <c r="L57" s="151">
        <v>0</v>
      </c>
      <c r="M57" s="151">
        <v>0</v>
      </c>
      <c r="N57" s="151">
        <v>0</v>
      </c>
      <c r="O57" s="151">
        <v>0</v>
      </c>
      <c r="P57" s="152">
        <f t="shared" si="0"/>
        <v>465200</v>
      </c>
    </row>
    <row r="58" spans="1:16" ht="38.25" x14ac:dyDescent="0.25">
      <c r="A58" s="149" t="s">
        <v>223</v>
      </c>
      <c r="B58" s="149" t="s">
        <v>224</v>
      </c>
      <c r="C58" s="150" t="s">
        <v>225</v>
      </c>
      <c r="D58" s="151" t="s">
        <v>226</v>
      </c>
      <c r="E58" s="152">
        <v>5733000</v>
      </c>
      <c r="F58" s="151">
        <v>5669100</v>
      </c>
      <c r="G58" s="151">
        <v>3900000</v>
      </c>
      <c r="H58" s="151">
        <v>405000</v>
      </c>
      <c r="I58" s="151">
        <v>63900</v>
      </c>
      <c r="J58" s="152">
        <v>0</v>
      </c>
      <c r="K58" s="151">
        <v>0</v>
      </c>
      <c r="L58" s="151">
        <v>0</v>
      </c>
      <c r="M58" s="151">
        <v>0</v>
      </c>
      <c r="N58" s="151">
        <v>0</v>
      </c>
      <c r="O58" s="151">
        <v>0</v>
      </c>
      <c r="P58" s="152">
        <f t="shared" si="0"/>
        <v>5733000</v>
      </c>
    </row>
    <row r="59" spans="1:16" ht="38.25" x14ac:dyDescent="0.25">
      <c r="A59" s="149" t="s">
        <v>227</v>
      </c>
      <c r="B59" s="149" t="s">
        <v>228</v>
      </c>
      <c r="C59" s="150" t="s">
        <v>229</v>
      </c>
      <c r="D59" s="151" t="s">
        <v>230</v>
      </c>
      <c r="E59" s="152">
        <v>2435800</v>
      </c>
      <c r="F59" s="151">
        <v>2435800</v>
      </c>
      <c r="G59" s="151">
        <v>1828000</v>
      </c>
      <c r="H59" s="151">
        <v>2688</v>
      </c>
      <c r="I59" s="151">
        <v>0</v>
      </c>
      <c r="J59" s="152">
        <v>0</v>
      </c>
      <c r="K59" s="151">
        <v>0</v>
      </c>
      <c r="L59" s="151">
        <v>0</v>
      </c>
      <c r="M59" s="151">
        <v>0</v>
      </c>
      <c r="N59" s="151">
        <v>0</v>
      </c>
      <c r="O59" s="151">
        <v>0</v>
      </c>
      <c r="P59" s="152">
        <f t="shared" si="0"/>
        <v>2435800</v>
      </c>
    </row>
    <row r="60" spans="1:16" ht="25.5" x14ac:dyDescent="0.25">
      <c r="A60" s="139" t="s">
        <v>123</v>
      </c>
      <c r="B60" s="140"/>
      <c r="C60" s="141"/>
      <c r="D60" s="142" t="s">
        <v>231</v>
      </c>
      <c r="E60" s="143">
        <v>10693950</v>
      </c>
      <c r="F60" s="144">
        <v>10693950</v>
      </c>
      <c r="G60" s="144">
        <v>4716417.84</v>
      </c>
      <c r="H60" s="144">
        <v>0</v>
      </c>
      <c r="I60" s="144">
        <v>0</v>
      </c>
      <c r="J60" s="143">
        <v>58000</v>
      </c>
      <c r="K60" s="144">
        <v>58000</v>
      </c>
      <c r="L60" s="144">
        <v>0</v>
      </c>
      <c r="M60" s="144">
        <v>0</v>
      </c>
      <c r="N60" s="144">
        <v>0</v>
      </c>
      <c r="O60" s="144">
        <v>58000</v>
      </c>
      <c r="P60" s="143">
        <f t="shared" si="0"/>
        <v>10751950</v>
      </c>
    </row>
    <row r="61" spans="1:16" ht="25.5" x14ac:dyDescent="0.25">
      <c r="A61" s="139" t="s">
        <v>124</v>
      </c>
      <c r="B61" s="140"/>
      <c r="C61" s="141"/>
      <c r="D61" s="142" t="s">
        <v>231</v>
      </c>
      <c r="E61" s="143">
        <v>10693950</v>
      </c>
      <c r="F61" s="144">
        <v>10693950</v>
      </c>
      <c r="G61" s="144">
        <v>4716417.84</v>
      </c>
      <c r="H61" s="144">
        <v>0</v>
      </c>
      <c r="I61" s="144">
        <v>0</v>
      </c>
      <c r="J61" s="143">
        <v>58000</v>
      </c>
      <c r="K61" s="144">
        <v>58000</v>
      </c>
      <c r="L61" s="144">
        <v>0</v>
      </c>
      <c r="M61" s="144">
        <v>0</v>
      </c>
      <c r="N61" s="144">
        <v>0</v>
      </c>
      <c r="O61" s="144">
        <v>58000</v>
      </c>
      <c r="P61" s="143">
        <f t="shared" si="0"/>
        <v>10751950</v>
      </c>
    </row>
    <row r="62" spans="1:16" ht="38.25" x14ac:dyDescent="0.25">
      <c r="A62" s="149" t="s">
        <v>232</v>
      </c>
      <c r="B62" s="149" t="s">
        <v>182</v>
      </c>
      <c r="C62" s="150" t="s">
        <v>29</v>
      </c>
      <c r="D62" s="151" t="s">
        <v>183</v>
      </c>
      <c r="E62" s="152">
        <v>1862072</v>
      </c>
      <c r="F62" s="151">
        <v>1862072</v>
      </c>
      <c r="G62" s="151">
        <v>1470699.84</v>
      </c>
      <c r="H62" s="151">
        <v>0</v>
      </c>
      <c r="I62" s="151">
        <v>0</v>
      </c>
      <c r="J62" s="152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2">
        <f t="shared" si="0"/>
        <v>1862072</v>
      </c>
    </row>
    <row r="63" spans="1:16" ht="25.5" x14ac:dyDescent="0.25">
      <c r="A63" s="149" t="s">
        <v>233</v>
      </c>
      <c r="B63" s="149" t="s">
        <v>234</v>
      </c>
      <c r="C63" s="150" t="s">
        <v>235</v>
      </c>
      <c r="D63" s="151" t="s">
        <v>236</v>
      </c>
      <c r="E63" s="152">
        <v>1500</v>
      </c>
      <c r="F63" s="151">
        <v>1500</v>
      </c>
      <c r="G63" s="151">
        <v>0</v>
      </c>
      <c r="H63" s="151">
        <v>0</v>
      </c>
      <c r="I63" s="151">
        <v>0</v>
      </c>
      <c r="J63" s="152">
        <v>0</v>
      </c>
      <c r="K63" s="151">
        <v>0</v>
      </c>
      <c r="L63" s="151">
        <v>0</v>
      </c>
      <c r="M63" s="151">
        <v>0</v>
      </c>
      <c r="N63" s="151">
        <v>0</v>
      </c>
      <c r="O63" s="151">
        <v>0</v>
      </c>
      <c r="P63" s="152">
        <f t="shared" si="0"/>
        <v>1500</v>
      </c>
    </row>
    <row r="64" spans="1:16" ht="76.5" x14ac:dyDescent="0.25">
      <c r="A64" s="149" t="s">
        <v>125</v>
      </c>
      <c r="B64" s="149" t="s">
        <v>237</v>
      </c>
      <c r="C64" s="150" t="s">
        <v>31</v>
      </c>
      <c r="D64" s="151" t="s">
        <v>238</v>
      </c>
      <c r="E64" s="152">
        <v>3886193</v>
      </c>
      <c r="F64" s="151">
        <v>3886193</v>
      </c>
      <c r="G64" s="151">
        <v>3211538</v>
      </c>
      <c r="H64" s="151">
        <v>0</v>
      </c>
      <c r="I64" s="151">
        <v>0</v>
      </c>
      <c r="J64" s="152">
        <v>0</v>
      </c>
      <c r="K64" s="151">
        <v>0</v>
      </c>
      <c r="L64" s="151">
        <v>0</v>
      </c>
      <c r="M64" s="151">
        <v>0</v>
      </c>
      <c r="N64" s="151">
        <v>0</v>
      </c>
      <c r="O64" s="151">
        <v>0</v>
      </c>
      <c r="P64" s="152">
        <f t="shared" si="0"/>
        <v>3886193</v>
      </c>
    </row>
    <row r="65" spans="1:16" ht="76.5" x14ac:dyDescent="0.25">
      <c r="A65" s="149" t="s">
        <v>239</v>
      </c>
      <c r="B65" s="149" t="s">
        <v>240</v>
      </c>
      <c r="C65" s="150" t="s">
        <v>42</v>
      </c>
      <c r="D65" s="151" t="s">
        <v>241</v>
      </c>
      <c r="E65" s="152">
        <v>1212485</v>
      </c>
      <c r="F65" s="151">
        <v>1212485</v>
      </c>
      <c r="G65" s="151">
        <v>0</v>
      </c>
      <c r="H65" s="151">
        <v>0</v>
      </c>
      <c r="I65" s="151">
        <v>0</v>
      </c>
      <c r="J65" s="152">
        <v>0</v>
      </c>
      <c r="K65" s="151">
        <v>0</v>
      </c>
      <c r="L65" s="151">
        <v>0</v>
      </c>
      <c r="M65" s="151">
        <v>0</v>
      </c>
      <c r="N65" s="151">
        <v>0</v>
      </c>
      <c r="O65" s="151">
        <v>0</v>
      </c>
      <c r="P65" s="152">
        <f t="shared" si="0"/>
        <v>1212485</v>
      </c>
    </row>
    <row r="66" spans="1:16" ht="63.75" x14ac:dyDescent="0.25">
      <c r="A66" s="149" t="s">
        <v>242</v>
      </c>
      <c r="B66" s="149" t="s">
        <v>243</v>
      </c>
      <c r="C66" s="150" t="s">
        <v>244</v>
      </c>
      <c r="D66" s="151" t="s">
        <v>245</v>
      </c>
      <c r="E66" s="152">
        <v>41700</v>
      </c>
      <c r="F66" s="151">
        <v>41700</v>
      </c>
      <c r="G66" s="151">
        <v>34180</v>
      </c>
      <c r="H66" s="151">
        <v>0</v>
      </c>
      <c r="I66" s="151">
        <v>0</v>
      </c>
      <c r="J66" s="152">
        <v>0</v>
      </c>
      <c r="K66" s="151">
        <v>0</v>
      </c>
      <c r="L66" s="151">
        <v>0</v>
      </c>
      <c r="M66" s="151">
        <v>0</v>
      </c>
      <c r="N66" s="151">
        <v>0</v>
      </c>
      <c r="O66" s="151">
        <v>0</v>
      </c>
      <c r="P66" s="152">
        <f t="shared" si="0"/>
        <v>41700</v>
      </c>
    </row>
    <row r="67" spans="1:16" ht="38.25" x14ac:dyDescent="0.25">
      <c r="A67" s="149" t="s">
        <v>246</v>
      </c>
      <c r="B67" s="149" t="s">
        <v>247</v>
      </c>
      <c r="C67" s="150" t="s">
        <v>235</v>
      </c>
      <c r="D67" s="151" t="s">
        <v>248</v>
      </c>
      <c r="E67" s="152">
        <v>100000</v>
      </c>
      <c r="F67" s="151">
        <v>100000</v>
      </c>
      <c r="G67" s="151">
        <v>0</v>
      </c>
      <c r="H67" s="151">
        <v>0</v>
      </c>
      <c r="I67" s="151">
        <v>0</v>
      </c>
      <c r="J67" s="152">
        <v>0</v>
      </c>
      <c r="K67" s="151">
        <v>0</v>
      </c>
      <c r="L67" s="151">
        <v>0</v>
      </c>
      <c r="M67" s="151">
        <v>0</v>
      </c>
      <c r="N67" s="151">
        <v>0</v>
      </c>
      <c r="O67" s="151">
        <v>0</v>
      </c>
      <c r="P67" s="152">
        <f t="shared" si="0"/>
        <v>100000</v>
      </c>
    </row>
    <row r="68" spans="1:16" ht="25.5" x14ac:dyDescent="0.25">
      <c r="A68" s="149" t="s">
        <v>249</v>
      </c>
      <c r="B68" s="149" t="s">
        <v>250</v>
      </c>
      <c r="C68" s="150" t="s">
        <v>251</v>
      </c>
      <c r="D68" s="151" t="s">
        <v>252</v>
      </c>
      <c r="E68" s="152">
        <v>3590000</v>
      </c>
      <c r="F68" s="151">
        <v>3590000</v>
      </c>
      <c r="G68" s="151">
        <v>0</v>
      </c>
      <c r="H68" s="151">
        <v>0</v>
      </c>
      <c r="I68" s="151">
        <v>0</v>
      </c>
      <c r="J68" s="152">
        <v>0</v>
      </c>
      <c r="K68" s="151">
        <v>0</v>
      </c>
      <c r="L68" s="151">
        <v>0</v>
      </c>
      <c r="M68" s="151">
        <v>0</v>
      </c>
      <c r="N68" s="151">
        <v>0</v>
      </c>
      <c r="O68" s="151">
        <v>0</v>
      </c>
      <c r="P68" s="152">
        <f t="shared" si="0"/>
        <v>3590000</v>
      </c>
    </row>
    <row r="69" spans="1:16" ht="63.75" x14ac:dyDescent="0.25">
      <c r="A69" s="149" t="s">
        <v>287</v>
      </c>
      <c r="B69" s="149" t="s">
        <v>285</v>
      </c>
      <c r="C69" s="150" t="s">
        <v>251</v>
      </c>
      <c r="D69" s="151" t="s">
        <v>286</v>
      </c>
      <c r="E69" s="152">
        <v>0</v>
      </c>
      <c r="F69" s="151">
        <v>0</v>
      </c>
      <c r="G69" s="151">
        <v>0</v>
      </c>
      <c r="H69" s="151">
        <v>0</v>
      </c>
      <c r="I69" s="151">
        <v>0</v>
      </c>
      <c r="J69" s="152">
        <v>58000</v>
      </c>
      <c r="K69" s="151">
        <v>58000</v>
      </c>
      <c r="L69" s="151">
        <v>0</v>
      </c>
      <c r="M69" s="151">
        <v>0</v>
      </c>
      <c r="N69" s="151">
        <v>0</v>
      </c>
      <c r="O69" s="151">
        <v>58000</v>
      </c>
      <c r="P69" s="152">
        <f t="shared" si="0"/>
        <v>58000</v>
      </c>
    </row>
    <row r="70" spans="1:16" ht="25.5" x14ac:dyDescent="0.25">
      <c r="A70" s="139" t="s">
        <v>51</v>
      </c>
      <c r="B70" s="140"/>
      <c r="C70" s="141"/>
      <c r="D70" s="142" t="s">
        <v>253</v>
      </c>
      <c r="E70" s="143">
        <v>6829199.3499999996</v>
      </c>
      <c r="F70" s="144">
        <v>4729199.3499999996</v>
      </c>
      <c r="G70" s="144">
        <v>1310000</v>
      </c>
      <c r="H70" s="144">
        <v>0</v>
      </c>
      <c r="I70" s="144">
        <v>2100000</v>
      </c>
      <c r="J70" s="143">
        <v>0</v>
      </c>
      <c r="K70" s="144">
        <v>0</v>
      </c>
      <c r="L70" s="144">
        <v>0</v>
      </c>
      <c r="M70" s="144">
        <v>0</v>
      </c>
      <c r="N70" s="144">
        <v>0</v>
      </c>
      <c r="O70" s="144">
        <v>0</v>
      </c>
      <c r="P70" s="143">
        <f t="shared" si="0"/>
        <v>6829199.3499999996</v>
      </c>
    </row>
    <row r="71" spans="1:16" ht="25.5" x14ac:dyDescent="0.25">
      <c r="A71" s="139" t="s">
        <v>52</v>
      </c>
      <c r="B71" s="140"/>
      <c r="C71" s="141"/>
      <c r="D71" s="142" t="s">
        <v>253</v>
      </c>
      <c r="E71" s="143">
        <v>6829199.3499999996</v>
      </c>
      <c r="F71" s="144">
        <v>4729199.3499999996</v>
      </c>
      <c r="G71" s="144">
        <v>1310000</v>
      </c>
      <c r="H71" s="144">
        <v>0</v>
      </c>
      <c r="I71" s="144">
        <v>2100000</v>
      </c>
      <c r="J71" s="143">
        <v>0</v>
      </c>
      <c r="K71" s="144">
        <v>0</v>
      </c>
      <c r="L71" s="144">
        <v>0</v>
      </c>
      <c r="M71" s="144">
        <v>0</v>
      </c>
      <c r="N71" s="144">
        <v>0</v>
      </c>
      <c r="O71" s="144">
        <v>0</v>
      </c>
      <c r="P71" s="143">
        <f t="shared" si="0"/>
        <v>6829199.3499999996</v>
      </c>
    </row>
    <row r="72" spans="1:16" ht="38.25" x14ac:dyDescent="0.25">
      <c r="A72" s="149" t="s">
        <v>254</v>
      </c>
      <c r="B72" s="149" t="s">
        <v>182</v>
      </c>
      <c r="C72" s="150" t="s">
        <v>29</v>
      </c>
      <c r="D72" s="151" t="s">
        <v>183</v>
      </c>
      <c r="E72" s="152">
        <v>1895199.35</v>
      </c>
      <c r="F72" s="151">
        <v>1895199.35</v>
      </c>
      <c r="G72" s="151">
        <v>1310000</v>
      </c>
      <c r="H72" s="151">
        <v>0</v>
      </c>
      <c r="I72" s="151">
        <v>0</v>
      </c>
      <c r="J72" s="152">
        <v>0</v>
      </c>
      <c r="K72" s="151">
        <v>0</v>
      </c>
      <c r="L72" s="151">
        <v>0</v>
      </c>
      <c r="M72" s="151">
        <v>0</v>
      </c>
      <c r="N72" s="151">
        <v>0</v>
      </c>
      <c r="O72" s="151">
        <v>0</v>
      </c>
      <c r="P72" s="152">
        <f t="shared" si="0"/>
        <v>1895199.35</v>
      </c>
    </row>
    <row r="73" spans="1:16" x14ac:dyDescent="0.25">
      <c r="A73" s="149" t="s">
        <v>120</v>
      </c>
      <c r="B73" s="149" t="s">
        <v>255</v>
      </c>
      <c r="C73" s="150" t="s">
        <v>121</v>
      </c>
      <c r="D73" s="151" t="s">
        <v>122</v>
      </c>
      <c r="E73" s="152">
        <v>0</v>
      </c>
      <c r="F73" s="151">
        <v>0</v>
      </c>
      <c r="G73" s="151">
        <v>0</v>
      </c>
      <c r="H73" s="151">
        <v>0</v>
      </c>
      <c r="I73" s="151">
        <v>0</v>
      </c>
      <c r="J73" s="152">
        <v>0</v>
      </c>
      <c r="K73" s="151">
        <v>0</v>
      </c>
      <c r="L73" s="151">
        <v>0</v>
      </c>
      <c r="M73" s="151">
        <v>0</v>
      </c>
      <c r="N73" s="151">
        <v>0</v>
      </c>
      <c r="O73" s="151">
        <v>0</v>
      </c>
      <c r="P73" s="152">
        <f t="shared" si="0"/>
        <v>0</v>
      </c>
    </row>
    <row r="74" spans="1:16" x14ac:dyDescent="0.25">
      <c r="A74" s="149" t="s">
        <v>273</v>
      </c>
      <c r="B74" s="149" t="s">
        <v>274</v>
      </c>
      <c r="C74" s="150" t="s">
        <v>30</v>
      </c>
      <c r="D74" s="151" t="s">
        <v>111</v>
      </c>
      <c r="E74" s="152">
        <v>500000</v>
      </c>
      <c r="F74" s="151">
        <v>0</v>
      </c>
      <c r="G74" s="151">
        <v>0</v>
      </c>
      <c r="H74" s="151">
        <v>0</v>
      </c>
      <c r="I74" s="151">
        <v>500000</v>
      </c>
      <c r="J74" s="152">
        <v>0</v>
      </c>
      <c r="K74" s="151">
        <v>0</v>
      </c>
      <c r="L74" s="151">
        <v>0</v>
      </c>
      <c r="M74" s="151">
        <v>0</v>
      </c>
      <c r="N74" s="151">
        <v>0</v>
      </c>
      <c r="O74" s="151">
        <v>0</v>
      </c>
      <c r="P74" s="152">
        <f t="shared" si="0"/>
        <v>500000</v>
      </c>
    </row>
    <row r="75" spans="1:16" ht="38.25" x14ac:dyDescent="0.25">
      <c r="A75" s="149" t="s">
        <v>256</v>
      </c>
      <c r="B75" s="149" t="s">
        <v>257</v>
      </c>
      <c r="C75" s="150" t="s">
        <v>30</v>
      </c>
      <c r="D75" s="151" t="s">
        <v>258</v>
      </c>
      <c r="E75" s="152">
        <v>0</v>
      </c>
      <c r="F75" s="151">
        <v>0</v>
      </c>
      <c r="G75" s="151">
        <v>0</v>
      </c>
      <c r="H75" s="151">
        <v>0</v>
      </c>
      <c r="I75" s="151">
        <v>0</v>
      </c>
      <c r="J75" s="152">
        <v>0</v>
      </c>
      <c r="K75" s="151">
        <v>0</v>
      </c>
      <c r="L75" s="151">
        <v>0</v>
      </c>
      <c r="M75" s="151">
        <v>0</v>
      </c>
      <c r="N75" s="151">
        <v>0</v>
      </c>
      <c r="O75" s="151">
        <v>0</v>
      </c>
      <c r="P75" s="152">
        <f t="shared" si="0"/>
        <v>0</v>
      </c>
    </row>
    <row r="76" spans="1:16" x14ac:dyDescent="0.25">
      <c r="A76" s="149" t="s">
        <v>53</v>
      </c>
      <c r="B76" s="149" t="s">
        <v>54</v>
      </c>
      <c r="C76" s="150" t="s">
        <v>30</v>
      </c>
      <c r="D76" s="151" t="s">
        <v>55</v>
      </c>
      <c r="E76" s="152">
        <v>1224000</v>
      </c>
      <c r="F76" s="151">
        <v>1224000</v>
      </c>
      <c r="G76" s="151">
        <v>0</v>
      </c>
      <c r="H76" s="151">
        <v>0</v>
      </c>
      <c r="I76" s="151">
        <v>0</v>
      </c>
      <c r="J76" s="152">
        <v>0</v>
      </c>
      <c r="K76" s="151">
        <v>0</v>
      </c>
      <c r="L76" s="151">
        <v>0</v>
      </c>
      <c r="M76" s="151">
        <v>0</v>
      </c>
      <c r="N76" s="151">
        <v>0</v>
      </c>
      <c r="O76" s="151">
        <v>0</v>
      </c>
      <c r="P76" s="152">
        <f t="shared" si="0"/>
        <v>1224000</v>
      </c>
    </row>
    <row r="77" spans="1:16" ht="38.25" x14ac:dyDescent="0.25">
      <c r="A77" s="149" t="s">
        <v>132</v>
      </c>
      <c r="B77" s="149" t="s">
        <v>133</v>
      </c>
      <c r="C77" s="150" t="s">
        <v>30</v>
      </c>
      <c r="D77" s="151" t="s">
        <v>134</v>
      </c>
      <c r="E77" s="152">
        <v>3210000</v>
      </c>
      <c r="F77" s="151">
        <v>1610000</v>
      </c>
      <c r="G77" s="151">
        <v>0</v>
      </c>
      <c r="H77" s="151">
        <v>0</v>
      </c>
      <c r="I77" s="151">
        <v>1600000</v>
      </c>
      <c r="J77" s="152">
        <v>0</v>
      </c>
      <c r="K77" s="151">
        <v>0</v>
      </c>
      <c r="L77" s="151">
        <v>0</v>
      </c>
      <c r="M77" s="151">
        <v>0</v>
      </c>
      <c r="N77" s="151">
        <v>0</v>
      </c>
      <c r="O77" s="151">
        <v>0</v>
      </c>
      <c r="P77" s="152">
        <f t="shared" si="0"/>
        <v>3210000</v>
      </c>
    </row>
    <row r="78" spans="1:16" s="133" customFormat="1" x14ac:dyDescent="0.25">
      <c r="A78" s="145" t="s">
        <v>10</v>
      </c>
      <c r="B78" s="146" t="s">
        <v>10</v>
      </c>
      <c r="C78" s="147" t="s">
        <v>10</v>
      </c>
      <c r="D78" s="148" t="s">
        <v>259</v>
      </c>
      <c r="E78" s="143">
        <v>398661131.35000002</v>
      </c>
      <c r="F78" s="143">
        <v>381441843.53000003</v>
      </c>
      <c r="G78" s="143">
        <v>256602357.84</v>
      </c>
      <c r="H78" s="143">
        <v>19697788</v>
      </c>
      <c r="I78" s="143">
        <v>17219287.82</v>
      </c>
      <c r="J78" s="143">
        <v>23921800</v>
      </c>
      <c r="K78" s="143">
        <v>20175300</v>
      </c>
      <c r="L78" s="143">
        <v>2274000</v>
      </c>
      <c r="M78" s="143">
        <v>245000</v>
      </c>
      <c r="N78" s="143">
        <v>0</v>
      </c>
      <c r="O78" s="143">
        <v>21647800</v>
      </c>
      <c r="P78" s="143">
        <f t="shared" ref="P78" si="1">E78+J78</f>
        <v>422582931.35000002</v>
      </c>
    </row>
    <row r="79" spans="1:16" s="133" customFormat="1" x14ac:dyDescent="0.25">
      <c r="A79" s="128"/>
      <c r="B79" s="129"/>
      <c r="C79" s="130"/>
      <c r="D79" s="131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</row>
    <row r="80" spans="1:16" s="37" customFormat="1" x14ac:dyDescent="0.25">
      <c r="D80" s="119" t="s">
        <v>67</v>
      </c>
      <c r="E80" s="119"/>
      <c r="F80" s="119"/>
      <c r="G80" s="119"/>
      <c r="I80" s="119"/>
      <c r="L80" s="119" t="s">
        <v>13</v>
      </c>
    </row>
  </sheetData>
  <mergeCells count="24">
    <mergeCell ref="J9:O9"/>
    <mergeCell ref="P9:P12"/>
    <mergeCell ref="E10:E12"/>
    <mergeCell ref="F10:F12"/>
    <mergeCell ref="G10:H10"/>
    <mergeCell ref="I10:I12"/>
    <mergeCell ref="J10:J12"/>
    <mergeCell ref="L10:L12"/>
    <mergeCell ref="M2:S2"/>
    <mergeCell ref="M3:R3"/>
    <mergeCell ref="A5:P5"/>
    <mergeCell ref="M10:N10"/>
    <mergeCell ref="O10:O12"/>
    <mergeCell ref="G11:G12"/>
    <mergeCell ref="H11:H12"/>
    <mergeCell ref="M11:M12"/>
    <mergeCell ref="N11:N12"/>
    <mergeCell ref="K10:K12"/>
    <mergeCell ref="A6:P6"/>
    <mergeCell ref="A9:A12"/>
    <mergeCell ref="B9:B12"/>
    <mergeCell ref="C9:C12"/>
    <mergeCell ref="D9:D12"/>
    <mergeCell ref="E9:I9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opLeftCell="F1" zoomScale="85" zoomScaleNormal="85" zoomScaleSheetLayoutView="55" workbookViewId="0">
      <selection activeCell="R13" sqref="R13"/>
    </sheetView>
  </sheetViews>
  <sheetFormatPr defaultRowHeight="15" x14ac:dyDescent="0.25"/>
  <cols>
    <col min="1" max="1" width="14.28515625" customWidth="1"/>
    <col min="2" max="2" width="7.85546875" customWidth="1"/>
    <col min="4" max="4" width="41.5703125" customWidth="1"/>
    <col min="5" max="5" width="17.28515625" customWidth="1"/>
    <col min="6" max="7" width="17.42578125" customWidth="1"/>
    <col min="8" max="8" width="15.7109375" customWidth="1"/>
    <col min="9" max="9" width="16.42578125" customWidth="1"/>
    <col min="10" max="10" width="15" customWidth="1"/>
    <col min="11" max="11" width="14.7109375" customWidth="1"/>
    <col min="12" max="12" width="13.140625" customWidth="1"/>
    <col min="14" max="14" width="10.42578125" customWidth="1"/>
    <col min="15" max="16" width="15.7109375" customWidth="1"/>
    <col min="18" max="18" width="10" bestFit="1" customWidth="1"/>
    <col min="19" max="19" width="14.42578125" bestFit="1" customWidth="1"/>
  </cols>
  <sheetData>
    <row r="2" spans="1:19" ht="15.75" x14ac:dyDescent="0.25">
      <c r="A2" s="6"/>
      <c r="B2" s="4"/>
      <c r="C2" s="4"/>
      <c r="D2" s="4"/>
      <c r="E2" s="4"/>
      <c r="F2" s="4"/>
      <c r="G2" s="4"/>
      <c r="H2" s="4"/>
      <c r="I2" s="4"/>
      <c r="J2" s="4"/>
      <c r="K2" s="4" t="s">
        <v>302</v>
      </c>
      <c r="M2" s="4"/>
      <c r="N2" s="4"/>
      <c r="O2" s="4"/>
      <c r="P2" s="7"/>
    </row>
    <row r="3" spans="1:19" s="82" customFormat="1" ht="17.25" customHeight="1" x14ac:dyDescent="0.25">
      <c r="A3" s="8"/>
      <c r="B3" s="78"/>
      <c r="C3" s="78"/>
      <c r="D3" s="78"/>
      <c r="E3" s="78"/>
      <c r="F3" s="78"/>
      <c r="G3" s="78"/>
      <c r="H3" s="78"/>
      <c r="I3" s="78"/>
      <c r="J3" s="78"/>
      <c r="K3" s="181" t="s">
        <v>323</v>
      </c>
      <c r="L3" s="181"/>
      <c r="M3" s="181"/>
      <c r="N3" s="181"/>
      <c r="O3" s="181"/>
      <c r="P3" s="181"/>
      <c r="Q3" s="181"/>
    </row>
    <row r="4" spans="1:19" ht="15.75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82" t="s">
        <v>324</v>
      </c>
      <c r="L4" s="182"/>
      <c r="M4" s="182"/>
      <c r="N4" s="182"/>
      <c r="O4" s="182"/>
      <c r="P4" s="182"/>
    </row>
    <row r="5" spans="1:19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9" ht="51" customHeight="1" x14ac:dyDescent="0.25">
      <c r="A6" s="199" t="s">
        <v>272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</row>
    <row r="7" spans="1:19" ht="15.75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9" hidden="1" x14ac:dyDescent="0.25">
      <c r="A8" s="200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</row>
    <row r="9" spans="1:19" x14ac:dyDescent="0.25">
      <c r="A9" s="1" t="s">
        <v>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9" ht="15" customHeight="1" x14ac:dyDescent="0.25">
      <c r="A10" s="2" t="s">
        <v>1</v>
      </c>
      <c r="P10" s="3" t="s">
        <v>14</v>
      </c>
    </row>
    <row r="11" spans="1:19" ht="15" customHeight="1" x14ac:dyDescent="0.25">
      <c r="A11" s="201" t="s">
        <v>15</v>
      </c>
      <c r="B11" s="201" t="s">
        <v>16</v>
      </c>
      <c r="C11" s="201" t="s">
        <v>17</v>
      </c>
      <c r="D11" s="194" t="s">
        <v>18</v>
      </c>
      <c r="E11" s="194" t="s">
        <v>6</v>
      </c>
      <c r="F11" s="194"/>
      <c r="G11" s="194"/>
      <c r="H11" s="194"/>
      <c r="I11" s="194"/>
      <c r="J11" s="194" t="s">
        <v>7</v>
      </c>
      <c r="K11" s="194"/>
      <c r="L11" s="194"/>
      <c r="M11" s="194"/>
      <c r="N11" s="194"/>
      <c r="O11" s="194"/>
      <c r="P11" s="195" t="s">
        <v>19</v>
      </c>
    </row>
    <row r="12" spans="1:19" ht="15" customHeight="1" x14ac:dyDescent="0.25">
      <c r="A12" s="194"/>
      <c r="B12" s="194"/>
      <c r="C12" s="194"/>
      <c r="D12" s="194"/>
      <c r="E12" s="195" t="s">
        <v>8</v>
      </c>
      <c r="F12" s="194" t="s">
        <v>20</v>
      </c>
      <c r="G12" s="194" t="s">
        <v>21</v>
      </c>
      <c r="H12" s="194"/>
      <c r="I12" s="194" t="s">
        <v>22</v>
      </c>
      <c r="J12" s="195" t="s">
        <v>8</v>
      </c>
      <c r="K12" s="194" t="s">
        <v>9</v>
      </c>
      <c r="L12" s="194" t="s">
        <v>20</v>
      </c>
      <c r="M12" s="194" t="s">
        <v>21</v>
      </c>
      <c r="N12" s="194"/>
      <c r="O12" s="194" t="s">
        <v>22</v>
      </c>
      <c r="P12" s="194"/>
    </row>
    <row r="13" spans="1:19" ht="115.5" customHeight="1" x14ac:dyDescent="0.25">
      <c r="A13" s="194"/>
      <c r="B13" s="194"/>
      <c r="C13" s="194"/>
      <c r="D13" s="194"/>
      <c r="E13" s="194"/>
      <c r="F13" s="194"/>
      <c r="G13" s="194" t="s">
        <v>23</v>
      </c>
      <c r="H13" s="194" t="s">
        <v>24</v>
      </c>
      <c r="I13" s="194"/>
      <c r="J13" s="194"/>
      <c r="K13" s="194"/>
      <c r="L13" s="194"/>
      <c r="M13" s="194" t="s">
        <v>23</v>
      </c>
      <c r="N13" s="194" t="s">
        <v>24</v>
      </c>
      <c r="O13" s="194"/>
      <c r="P13" s="194"/>
      <c r="S13" s="123"/>
    </row>
    <row r="14" spans="1:19" x14ac:dyDescent="0.25">
      <c r="A14" s="194"/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</row>
    <row r="15" spans="1:19" ht="20.25" customHeight="1" x14ac:dyDescent="0.25">
      <c r="A15" s="80">
        <v>1</v>
      </c>
      <c r="B15" s="80">
        <v>2</v>
      </c>
      <c r="C15" s="80">
        <v>3</v>
      </c>
      <c r="D15" s="80">
        <v>4</v>
      </c>
      <c r="E15" s="81">
        <v>5</v>
      </c>
      <c r="F15" s="80">
        <v>6</v>
      </c>
      <c r="G15" s="80">
        <v>7</v>
      </c>
      <c r="H15" s="80">
        <v>8</v>
      </c>
      <c r="I15" s="80">
        <v>9</v>
      </c>
      <c r="J15" s="81">
        <v>10</v>
      </c>
      <c r="K15" s="80">
        <v>11</v>
      </c>
      <c r="L15" s="80">
        <v>12</v>
      </c>
      <c r="M15" s="80">
        <v>13</v>
      </c>
      <c r="N15" s="80">
        <v>14</v>
      </c>
      <c r="O15" s="80">
        <v>15</v>
      </c>
      <c r="P15" s="81">
        <v>16</v>
      </c>
    </row>
    <row r="16" spans="1:19" ht="33.75" customHeight="1" x14ac:dyDescent="0.3">
      <c r="A16" s="192" t="s">
        <v>56</v>
      </c>
      <c r="B16" s="193"/>
      <c r="C16" s="193"/>
      <c r="D16" s="193"/>
      <c r="E16" s="83">
        <f t="shared" ref="E16:P16" si="0">E21+E25+E17</f>
        <v>2324323</v>
      </c>
      <c r="F16" s="83">
        <f t="shared" si="0"/>
        <v>2038323</v>
      </c>
      <c r="G16" s="83">
        <f t="shared" si="0"/>
        <v>1041950</v>
      </c>
      <c r="H16" s="83">
        <f t="shared" si="0"/>
        <v>0</v>
      </c>
      <c r="I16" s="83">
        <f t="shared" si="0"/>
        <v>786000</v>
      </c>
      <c r="J16" s="83">
        <f t="shared" si="0"/>
        <v>0</v>
      </c>
      <c r="K16" s="83">
        <f t="shared" si="0"/>
        <v>0</v>
      </c>
      <c r="L16" s="83">
        <f t="shared" si="0"/>
        <v>0</v>
      </c>
      <c r="M16" s="83">
        <f t="shared" si="0"/>
        <v>0</v>
      </c>
      <c r="N16" s="83">
        <f t="shared" si="0"/>
        <v>0</v>
      </c>
      <c r="O16" s="83">
        <f t="shared" si="0"/>
        <v>0</v>
      </c>
      <c r="P16" s="83">
        <f t="shared" si="0"/>
        <v>2324323</v>
      </c>
      <c r="S16" s="118"/>
    </row>
    <row r="17" spans="1:19" ht="33.75" customHeight="1" x14ac:dyDescent="0.25">
      <c r="A17" s="105" t="s">
        <v>25</v>
      </c>
      <c r="B17" s="105" t="s">
        <v>57</v>
      </c>
      <c r="C17" s="106"/>
      <c r="D17" s="106" t="s">
        <v>270</v>
      </c>
      <c r="E17" s="107">
        <f>E18</f>
        <v>304650</v>
      </c>
      <c r="F17" s="107">
        <f t="shared" ref="F17:P17" si="1">F18</f>
        <v>18650</v>
      </c>
      <c r="G17" s="107">
        <f t="shared" si="1"/>
        <v>15300</v>
      </c>
      <c r="H17" s="107">
        <f t="shared" si="1"/>
        <v>0</v>
      </c>
      <c r="I17" s="107">
        <f t="shared" si="1"/>
        <v>286000</v>
      </c>
      <c r="J17" s="107">
        <f t="shared" si="1"/>
        <v>0</v>
      </c>
      <c r="K17" s="107">
        <f t="shared" si="1"/>
        <v>0</v>
      </c>
      <c r="L17" s="107">
        <f t="shared" si="1"/>
        <v>0</v>
      </c>
      <c r="M17" s="107">
        <f t="shared" si="1"/>
        <v>0</v>
      </c>
      <c r="N17" s="107">
        <f t="shared" si="1"/>
        <v>0</v>
      </c>
      <c r="O17" s="107">
        <f t="shared" si="1"/>
        <v>0</v>
      </c>
      <c r="P17" s="107">
        <f t="shared" si="1"/>
        <v>304650</v>
      </c>
      <c r="S17" s="65"/>
    </row>
    <row r="18" spans="1:19" ht="33.75" customHeight="1" x14ac:dyDescent="0.25">
      <c r="A18" s="105" t="s">
        <v>26</v>
      </c>
      <c r="B18" s="105" t="s">
        <v>57</v>
      </c>
      <c r="C18" s="106"/>
      <c r="D18" s="106" t="s">
        <v>271</v>
      </c>
      <c r="E18" s="107">
        <f t="shared" ref="E18:P18" si="2">E20+E19</f>
        <v>304650</v>
      </c>
      <c r="F18" s="107">
        <f t="shared" si="2"/>
        <v>18650</v>
      </c>
      <c r="G18" s="107">
        <f t="shared" si="2"/>
        <v>15300</v>
      </c>
      <c r="H18" s="107">
        <f t="shared" si="2"/>
        <v>0</v>
      </c>
      <c r="I18" s="107">
        <f t="shared" si="2"/>
        <v>286000</v>
      </c>
      <c r="J18" s="107">
        <f t="shared" si="2"/>
        <v>0</v>
      </c>
      <c r="K18" s="107">
        <f t="shared" si="2"/>
        <v>0</v>
      </c>
      <c r="L18" s="107">
        <f t="shared" si="2"/>
        <v>0</v>
      </c>
      <c r="M18" s="107">
        <f t="shared" si="2"/>
        <v>0</v>
      </c>
      <c r="N18" s="107">
        <f t="shared" si="2"/>
        <v>0</v>
      </c>
      <c r="O18" s="107">
        <f t="shared" si="2"/>
        <v>0</v>
      </c>
      <c r="P18" s="107">
        <f t="shared" si="2"/>
        <v>304650</v>
      </c>
    </row>
    <row r="19" spans="1:19" ht="36.75" customHeight="1" x14ac:dyDescent="0.25">
      <c r="A19" s="17" t="s">
        <v>137</v>
      </c>
      <c r="B19" s="162" t="s">
        <v>138</v>
      </c>
      <c r="C19" s="162" t="s">
        <v>139</v>
      </c>
      <c r="D19" s="21" t="s">
        <v>140</v>
      </c>
      <c r="E19" s="16">
        <f>F19+I19</f>
        <v>18650</v>
      </c>
      <c r="F19" s="108">
        <v>18650</v>
      </c>
      <c r="G19" s="19">
        <v>15300</v>
      </c>
      <c r="H19" s="19">
        <v>0</v>
      </c>
      <c r="I19" s="19">
        <v>0</v>
      </c>
      <c r="J19" s="16">
        <f>K19</f>
        <v>0</v>
      </c>
      <c r="K19" s="19">
        <f>O19</f>
        <v>0</v>
      </c>
      <c r="L19" s="19">
        <v>0</v>
      </c>
      <c r="M19" s="19">
        <v>0</v>
      </c>
      <c r="N19" s="19">
        <v>0</v>
      </c>
      <c r="O19" s="19">
        <v>0</v>
      </c>
      <c r="P19" s="16">
        <f t="shared" ref="P19" si="3">E19+J19</f>
        <v>18650</v>
      </c>
      <c r="S19" s="65"/>
    </row>
    <row r="20" spans="1:19" ht="71.25" customHeight="1" x14ac:dyDescent="0.25">
      <c r="A20" s="17" t="s">
        <v>130</v>
      </c>
      <c r="B20" s="18">
        <v>6020</v>
      </c>
      <c r="C20" s="17" t="s">
        <v>32</v>
      </c>
      <c r="D20" s="21" t="s">
        <v>131</v>
      </c>
      <c r="E20" s="16">
        <f>I20</f>
        <v>286000</v>
      </c>
      <c r="F20" s="108">
        <v>0</v>
      </c>
      <c r="G20" s="19">
        <v>0</v>
      </c>
      <c r="H20" s="19">
        <v>0</v>
      </c>
      <c r="I20" s="19">
        <f>150000+100000+36000</f>
        <v>286000</v>
      </c>
      <c r="J20" s="16">
        <f>K20</f>
        <v>0</v>
      </c>
      <c r="K20" s="19">
        <f>O20</f>
        <v>0</v>
      </c>
      <c r="L20" s="19">
        <v>0</v>
      </c>
      <c r="M20" s="19">
        <v>0</v>
      </c>
      <c r="N20" s="19">
        <v>0</v>
      </c>
      <c r="O20" s="19">
        <v>0</v>
      </c>
      <c r="P20" s="16">
        <f t="shared" ref="P20" si="4">E20+J20</f>
        <v>286000</v>
      </c>
      <c r="S20" s="65"/>
    </row>
    <row r="21" spans="1:19" ht="48.75" customHeight="1" x14ac:dyDescent="0.25">
      <c r="A21" s="100" t="s">
        <v>39</v>
      </c>
      <c r="B21" s="101" t="s">
        <v>60</v>
      </c>
      <c r="C21" s="102"/>
      <c r="D21" s="20" t="s">
        <v>61</v>
      </c>
      <c r="E21" s="15">
        <f>E22</f>
        <v>1284673</v>
      </c>
      <c r="F21" s="15">
        <f t="shared" ref="F21:O21" si="5">F22</f>
        <v>1284673</v>
      </c>
      <c r="G21" s="15">
        <f t="shared" si="5"/>
        <v>1026650</v>
      </c>
      <c r="H21" s="15">
        <f t="shared" si="5"/>
        <v>0</v>
      </c>
      <c r="I21" s="15">
        <f t="shared" si="5"/>
        <v>0</v>
      </c>
      <c r="J21" s="15">
        <f t="shared" si="5"/>
        <v>0</v>
      </c>
      <c r="K21" s="15">
        <f t="shared" si="5"/>
        <v>0</v>
      </c>
      <c r="L21" s="15">
        <f t="shared" si="5"/>
        <v>0</v>
      </c>
      <c r="M21" s="15">
        <f t="shared" si="5"/>
        <v>0</v>
      </c>
      <c r="N21" s="15">
        <f t="shared" si="5"/>
        <v>0</v>
      </c>
      <c r="O21" s="15">
        <f t="shared" si="5"/>
        <v>0</v>
      </c>
      <c r="P21" s="15">
        <f>P22</f>
        <v>1284673</v>
      </c>
    </row>
    <row r="22" spans="1:19" ht="53.25" customHeight="1" x14ac:dyDescent="0.25">
      <c r="A22" s="100" t="s">
        <v>40</v>
      </c>
      <c r="B22" s="101" t="s">
        <v>60</v>
      </c>
      <c r="C22" s="102"/>
      <c r="D22" s="20" t="s">
        <v>62</v>
      </c>
      <c r="E22" s="15">
        <f>E24+E23</f>
        <v>1284673</v>
      </c>
      <c r="F22" s="15">
        <f t="shared" ref="F22:P22" si="6">F24+F23</f>
        <v>1284673</v>
      </c>
      <c r="G22" s="15">
        <f t="shared" si="6"/>
        <v>1026650</v>
      </c>
      <c r="H22" s="15">
        <f t="shared" si="6"/>
        <v>0</v>
      </c>
      <c r="I22" s="15">
        <f t="shared" si="6"/>
        <v>0</v>
      </c>
      <c r="J22" s="15">
        <f t="shared" si="6"/>
        <v>0</v>
      </c>
      <c r="K22" s="15">
        <f t="shared" si="6"/>
        <v>0</v>
      </c>
      <c r="L22" s="15">
        <f t="shared" si="6"/>
        <v>0</v>
      </c>
      <c r="M22" s="15">
        <f t="shared" si="6"/>
        <v>0</v>
      </c>
      <c r="N22" s="15">
        <f t="shared" si="6"/>
        <v>0</v>
      </c>
      <c r="O22" s="15">
        <f t="shared" si="6"/>
        <v>0</v>
      </c>
      <c r="P22" s="15">
        <f t="shared" si="6"/>
        <v>1284673</v>
      </c>
    </row>
    <row r="23" spans="1:19" s="121" customFormat="1" ht="53.25" customHeight="1" x14ac:dyDescent="0.25">
      <c r="A23" s="17" t="s">
        <v>45</v>
      </c>
      <c r="B23" s="17" t="s">
        <v>46</v>
      </c>
      <c r="C23" s="17" t="s">
        <v>47</v>
      </c>
      <c r="D23" s="21" t="s">
        <v>48</v>
      </c>
      <c r="E23" s="135">
        <f t="shared" ref="E23" si="7">F23+I23</f>
        <v>1252473</v>
      </c>
      <c r="F23" s="19">
        <v>1252473</v>
      </c>
      <c r="G23" s="19">
        <v>1026650</v>
      </c>
      <c r="H23" s="19">
        <v>0</v>
      </c>
      <c r="I23" s="19">
        <v>0</v>
      </c>
      <c r="J23" s="16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6">
        <f t="shared" ref="P23" si="8">E23+J23</f>
        <v>1252473</v>
      </c>
    </row>
    <row r="24" spans="1:19" s="121" customFormat="1" ht="55.5" customHeight="1" x14ac:dyDescent="0.25">
      <c r="A24" s="17" t="s">
        <v>191</v>
      </c>
      <c r="B24" s="17" t="s">
        <v>192</v>
      </c>
      <c r="C24" s="153" t="s">
        <v>50</v>
      </c>
      <c r="D24" s="154" t="s">
        <v>193</v>
      </c>
      <c r="E24" s="135">
        <f t="shared" ref="E24" si="9">F24+I24</f>
        <v>32200</v>
      </c>
      <c r="F24" s="19">
        <v>32200</v>
      </c>
      <c r="G24" s="19">
        <v>0</v>
      </c>
      <c r="H24" s="19">
        <v>0</v>
      </c>
      <c r="I24" s="19">
        <v>0</v>
      </c>
      <c r="J24" s="16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6">
        <f t="shared" ref="P24" si="10">E24+J24</f>
        <v>32200</v>
      </c>
    </row>
    <row r="25" spans="1:19" ht="62.25" customHeight="1" x14ac:dyDescent="0.25">
      <c r="A25" s="22" t="s">
        <v>51</v>
      </c>
      <c r="B25" s="23" t="s">
        <v>63</v>
      </c>
      <c r="C25" s="24"/>
      <c r="D25" s="35" t="s">
        <v>64</v>
      </c>
      <c r="E25" s="15">
        <f>E26</f>
        <v>735000</v>
      </c>
      <c r="F25" s="15">
        <f t="shared" ref="F25:P26" si="11">F26</f>
        <v>735000</v>
      </c>
      <c r="G25" s="15">
        <f t="shared" si="11"/>
        <v>0</v>
      </c>
      <c r="H25" s="15">
        <f t="shared" si="11"/>
        <v>0</v>
      </c>
      <c r="I25" s="15">
        <f t="shared" si="11"/>
        <v>500000</v>
      </c>
      <c r="J25" s="15">
        <f t="shared" si="11"/>
        <v>0</v>
      </c>
      <c r="K25" s="15">
        <f t="shared" si="11"/>
        <v>0</v>
      </c>
      <c r="L25" s="15">
        <f t="shared" si="11"/>
        <v>0</v>
      </c>
      <c r="M25" s="15">
        <f t="shared" si="11"/>
        <v>0</v>
      </c>
      <c r="N25" s="15">
        <f t="shared" si="11"/>
        <v>0</v>
      </c>
      <c r="O25" s="15">
        <f t="shared" si="11"/>
        <v>0</v>
      </c>
      <c r="P25" s="15">
        <f t="shared" si="11"/>
        <v>735000</v>
      </c>
    </row>
    <row r="26" spans="1:19" ht="53.25" customHeight="1" x14ac:dyDescent="0.25">
      <c r="A26" s="22" t="s">
        <v>52</v>
      </c>
      <c r="B26" s="23" t="s">
        <v>63</v>
      </c>
      <c r="C26" s="24"/>
      <c r="D26" s="35" t="s">
        <v>65</v>
      </c>
      <c r="E26" s="15">
        <f>E27</f>
        <v>735000</v>
      </c>
      <c r="F26" s="15">
        <f t="shared" si="11"/>
        <v>735000</v>
      </c>
      <c r="G26" s="15">
        <f t="shared" si="11"/>
        <v>0</v>
      </c>
      <c r="H26" s="15">
        <f t="shared" si="11"/>
        <v>0</v>
      </c>
      <c r="I26" s="15">
        <f t="shared" si="11"/>
        <v>500000</v>
      </c>
      <c r="J26" s="15">
        <f t="shared" si="11"/>
        <v>0</v>
      </c>
      <c r="K26" s="15">
        <f t="shared" si="11"/>
        <v>0</v>
      </c>
      <c r="L26" s="15">
        <f t="shared" si="11"/>
        <v>0</v>
      </c>
      <c r="M26" s="15">
        <f t="shared" si="11"/>
        <v>0</v>
      </c>
      <c r="N26" s="15">
        <f t="shared" si="11"/>
        <v>0</v>
      </c>
      <c r="O26" s="15">
        <f t="shared" si="11"/>
        <v>0</v>
      </c>
      <c r="P26" s="15">
        <f t="shared" si="11"/>
        <v>735000</v>
      </c>
    </row>
    <row r="27" spans="1:19" ht="70.5" customHeight="1" x14ac:dyDescent="0.25">
      <c r="A27" s="36" t="s">
        <v>132</v>
      </c>
      <c r="B27" s="36" t="s">
        <v>133</v>
      </c>
      <c r="C27" s="36" t="s">
        <v>30</v>
      </c>
      <c r="D27" s="64" t="s">
        <v>134</v>
      </c>
      <c r="E27" s="16">
        <f>F27</f>
        <v>735000</v>
      </c>
      <c r="F27" s="19">
        <f>685000+50000</f>
        <v>735000</v>
      </c>
      <c r="G27" s="19">
        <v>0</v>
      </c>
      <c r="H27" s="19">
        <v>0</v>
      </c>
      <c r="I27" s="19">
        <v>500000</v>
      </c>
      <c r="J27" s="16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6">
        <f>E27+J27</f>
        <v>735000</v>
      </c>
    </row>
    <row r="28" spans="1:19" ht="66" customHeight="1" x14ac:dyDescent="0.25">
      <c r="A28" s="196" t="s">
        <v>298</v>
      </c>
      <c r="B28" s="197"/>
      <c r="C28" s="197"/>
      <c r="D28" s="198"/>
      <c r="E28" s="16"/>
      <c r="F28" s="19"/>
      <c r="G28" s="19"/>
      <c r="H28" s="19"/>
      <c r="I28" s="19"/>
      <c r="J28" s="16"/>
      <c r="K28" s="19"/>
      <c r="L28" s="19"/>
      <c r="M28" s="19"/>
      <c r="N28" s="19"/>
      <c r="O28" s="19"/>
      <c r="P28" s="16"/>
    </row>
    <row r="29" spans="1:19" ht="29.25" customHeight="1" x14ac:dyDescent="0.25">
      <c r="A29" s="189" t="s">
        <v>93</v>
      </c>
      <c r="B29" s="190"/>
      <c r="C29" s="190"/>
      <c r="D29" s="191"/>
      <c r="E29" s="15">
        <f>E30</f>
        <v>0</v>
      </c>
      <c r="F29" s="15">
        <f t="shared" ref="F29:P29" si="12">F30</f>
        <v>0</v>
      </c>
      <c r="G29" s="15">
        <f t="shared" si="12"/>
        <v>-300000</v>
      </c>
      <c r="H29" s="15">
        <f t="shared" si="12"/>
        <v>0</v>
      </c>
      <c r="I29" s="15">
        <f t="shared" si="12"/>
        <v>0</v>
      </c>
      <c r="J29" s="15">
        <f t="shared" si="12"/>
        <v>0</v>
      </c>
      <c r="K29" s="15">
        <f t="shared" si="12"/>
        <v>0</v>
      </c>
      <c r="L29" s="15">
        <f t="shared" si="12"/>
        <v>0</v>
      </c>
      <c r="M29" s="15">
        <f t="shared" si="12"/>
        <v>0</v>
      </c>
      <c r="N29" s="15">
        <f t="shared" si="12"/>
        <v>0</v>
      </c>
      <c r="O29" s="15">
        <f t="shared" si="12"/>
        <v>0</v>
      </c>
      <c r="P29" s="15">
        <f t="shared" si="12"/>
        <v>0</v>
      </c>
      <c r="Q29" s="65"/>
      <c r="R29" s="65"/>
    </row>
    <row r="30" spans="1:19" ht="45" customHeight="1" x14ac:dyDescent="0.25">
      <c r="A30" s="22" t="s">
        <v>123</v>
      </c>
      <c r="B30" s="23" t="s">
        <v>277</v>
      </c>
      <c r="C30" s="24"/>
      <c r="D30" s="25" t="s">
        <v>278</v>
      </c>
      <c r="E30" s="15">
        <f>E31</f>
        <v>0</v>
      </c>
      <c r="F30" s="15">
        <f>F31</f>
        <v>0</v>
      </c>
      <c r="G30" s="15">
        <f>G31</f>
        <v>-300000</v>
      </c>
      <c r="H30" s="15">
        <v>0</v>
      </c>
      <c r="I30" s="15">
        <f t="shared" ref="I30" si="13">I31</f>
        <v>0</v>
      </c>
      <c r="J30" s="15">
        <f>J31</f>
        <v>0</v>
      </c>
      <c r="K30" s="15">
        <f t="shared" ref="K30:O30" si="14">K31</f>
        <v>0</v>
      </c>
      <c r="L30" s="15">
        <f t="shared" si="14"/>
        <v>0</v>
      </c>
      <c r="M30" s="15">
        <f t="shared" si="14"/>
        <v>0</v>
      </c>
      <c r="N30" s="15">
        <f t="shared" si="14"/>
        <v>0</v>
      </c>
      <c r="O30" s="15">
        <f t="shared" si="14"/>
        <v>0</v>
      </c>
      <c r="P30" s="15">
        <f>E30+J30</f>
        <v>0</v>
      </c>
    </row>
    <row r="31" spans="1:19" ht="45" customHeight="1" x14ac:dyDescent="0.25">
      <c r="A31" s="22" t="s">
        <v>124</v>
      </c>
      <c r="B31" s="23" t="s">
        <v>277</v>
      </c>
      <c r="C31" s="24"/>
      <c r="D31" s="25" t="s">
        <v>279</v>
      </c>
      <c r="E31" s="15">
        <f>E33+E32</f>
        <v>0</v>
      </c>
      <c r="F31" s="15">
        <f t="shared" ref="F31:P31" si="15">F33+F32</f>
        <v>0</v>
      </c>
      <c r="G31" s="15">
        <f t="shared" si="15"/>
        <v>-300000</v>
      </c>
      <c r="H31" s="15">
        <f t="shared" si="15"/>
        <v>0</v>
      </c>
      <c r="I31" s="15">
        <f t="shared" si="15"/>
        <v>0</v>
      </c>
      <c r="J31" s="15">
        <f t="shared" si="15"/>
        <v>0</v>
      </c>
      <c r="K31" s="15">
        <f t="shared" si="15"/>
        <v>0</v>
      </c>
      <c r="L31" s="15">
        <f t="shared" si="15"/>
        <v>0</v>
      </c>
      <c r="M31" s="15">
        <f t="shared" si="15"/>
        <v>0</v>
      </c>
      <c r="N31" s="15">
        <f t="shared" si="15"/>
        <v>0</v>
      </c>
      <c r="O31" s="15">
        <f t="shared" si="15"/>
        <v>0</v>
      </c>
      <c r="P31" s="15">
        <f t="shared" si="15"/>
        <v>0</v>
      </c>
    </row>
    <row r="32" spans="1:19" ht="71.25" customHeight="1" x14ac:dyDescent="0.25">
      <c r="A32" s="17" t="s">
        <v>232</v>
      </c>
      <c r="B32" s="17" t="s">
        <v>182</v>
      </c>
      <c r="C32" s="17" t="s">
        <v>29</v>
      </c>
      <c r="D32" s="120" t="s">
        <v>183</v>
      </c>
      <c r="E32" s="16">
        <f>F32</f>
        <v>-340000</v>
      </c>
      <c r="F32" s="19">
        <v>-340000</v>
      </c>
      <c r="G32" s="19">
        <v>-300000</v>
      </c>
      <c r="H32" s="19">
        <v>0</v>
      </c>
      <c r="I32" s="19">
        <v>0</v>
      </c>
      <c r="J32" s="16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6">
        <f>E32+J32</f>
        <v>-340000</v>
      </c>
    </row>
    <row r="33" spans="1:16" ht="45.75" customHeight="1" x14ac:dyDescent="0.25">
      <c r="A33" s="155" t="s">
        <v>249</v>
      </c>
      <c r="B33" s="156">
        <v>3242</v>
      </c>
      <c r="C33" s="155" t="s">
        <v>251</v>
      </c>
      <c r="D33" s="157" t="s">
        <v>292</v>
      </c>
      <c r="E33" s="16">
        <f>F33</f>
        <v>340000</v>
      </c>
      <c r="F33" s="19">
        <v>340000</v>
      </c>
      <c r="G33" s="19">
        <v>0</v>
      </c>
      <c r="H33" s="19">
        <v>0</v>
      </c>
      <c r="I33" s="19">
        <v>0</v>
      </c>
      <c r="J33" s="16">
        <f>K33</f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6">
        <f>E33</f>
        <v>340000</v>
      </c>
    </row>
    <row r="34" spans="1:16" ht="15.75" x14ac:dyDescent="0.25">
      <c r="A34" s="27" t="s">
        <v>10</v>
      </c>
      <c r="B34" s="28" t="s">
        <v>10</v>
      </c>
      <c r="C34" s="5" t="s">
        <v>10</v>
      </c>
      <c r="D34" s="29" t="s">
        <v>66</v>
      </c>
      <c r="E34" s="15">
        <f t="shared" ref="E34:P34" si="16">E16+E29</f>
        <v>2324323</v>
      </c>
      <c r="F34" s="15">
        <f t="shared" si="16"/>
        <v>2038323</v>
      </c>
      <c r="G34" s="15">
        <f t="shared" si="16"/>
        <v>741950</v>
      </c>
      <c r="H34" s="15">
        <f t="shared" si="16"/>
        <v>0</v>
      </c>
      <c r="I34" s="15">
        <f t="shared" si="16"/>
        <v>786000</v>
      </c>
      <c r="J34" s="15">
        <f t="shared" si="16"/>
        <v>0</v>
      </c>
      <c r="K34" s="15">
        <f t="shared" si="16"/>
        <v>0</v>
      </c>
      <c r="L34" s="15">
        <f t="shared" si="16"/>
        <v>0</v>
      </c>
      <c r="M34" s="15">
        <f t="shared" si="16"/>
        <v>0</v>
      </c>
      <c r="N34" s="15">
        <f t="shared" si="16"/>
        <v>0</v>
      </c>
      <c r="O34" s="15">
        <f t="shared" si="16"/>
        <v>0</v>
      </c>
      <c r="P34" s="15">
        <f t="shared" si="16"/>
        <v>2324323</v>
      </c>
    </row>
    <row r="37" spans="1:16" s="37" customFormat="1" ht="18.75" x14ac:dyDescent="0.3">
      <c r="D37" s="38" t="s">
        <v>67</v>
      </c>
      <c r="E37" s="38"/>
      <c r="F37" s="38"/>
      <c r="G37" s="38"/>
      <c r="H37" s="38" t="s">
        <v>13</v>
      </c>
      <c r="I37" s="38"/>
      <c r="J37" s="163"/>
    </row>
  </sheetData>
  <mergeCells count="27">
    <mergeCell ref="K3:Q3"/>
    <mergeCell ref="A6:P6"/>
    <mergeCell ref="A8:P8"/>
    <mergeCell ref="A11:A14"/>
    <mergeCell ref="B11:B14"/>
    <mergeCell ref="C11:C14"/>
    <mergeCell ref="D11:D14"/>
    <mergeCell ref="E11:I11"/>
    <mergeCell ref="J11:O11"/>
    <mergeCell ref="P11:P14"/>
    <mergeCell ref="O12:O14"/>
    <mergeCell ref="G13:G14"/>
    <mergeCell ref="H13:H14"/>
    <mergeCell ref="M13:M14"/>
    <mergeCell ref="A29:D29"/>
    <mergeCell ref="A16:D16"/>
    <mergeCell ref="G12:H12"/>
    <mergeCell ref="N13:N14"/>
    <mergeCell ref="K4:P4"/>
    <mergeCell ref="L12:L14"/>
    <mergeCell ref="M12:N12"/>
    <mergeCell ref="E12:E14"/>
    <mergeCell ref="F12:F14"/>
    <mergeCell ref="I12:I14"/>
    <mergeCell ref="J12:J14"/>
    <mergeCell ref="K12:K14"/>
    <mergeCell ref="A28:D28"/>
  </mergeCells>
  <phoneticPr fontId="27" type="noConversion"/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="85" zoomScaleNormal="85" workbookViewId="0">
      <selection activeCell="D2" sqref="D2"/>
    </sheetView>
  </sheetViews>
  <sheetFormatPr defaultColWidth="9.140625" defaultRowHeight="15.75" x14ac:dyDescent="0.25"/>
  <cols>
    <col min="1" max="1" width="16.5703125" style="39" customWidth="1"/>
    <col min="2" max="2" width="17.85546875" style="39" customWidth="1"/>
    <col min="3" max="3" width="38.5703125" style="39" customWidth="1"/>
    <col min="4" max="4" width="56.5703125" style="39" customWidth="1"/>
    <col min="5" max="5" width="36.42578125" style="39" customWidth="1"/>
    <col min="6" max="16384" width="9.140625" style="39"/>
  </cols>
  <sheetData>
    <row r="1" spans="1:10" x14ac:dyDescent="0.25">
      <c r="C1" s="203"/>
      <c r="D1" s="203"/>
    </row>
    <row r="2" spans="1:10" ht="68.25" customHeight="1" x14ac:dyDescent="0.25">
      <c r="D2" s="40" t="s">
        <v>327</v>
      </c>
      <c r="E2" s="40"/>
      <c r="F2" s="40"/>
      <c r="J2" s="40"/>
    </row>
    <row r="3" spans="1:10" x14ac:dyDescent="0.25">
      <c r="C3" s="203"/>
      <c r="D3" s="203"/>
    </row>
    <row r="4" spans="1:10" ht="18.75" x14ac:dyDescent="0.3">
      <c r="A4" s="211" t="s">
        <v>97</v>
      </c>
      <c r="B4" s="211"/>
      <c r="C4" s="211"/>
      <c r="D4" s="211"/>
    </row>
    <row r="5" spans="1:10" ht="18.75" x14ac:dyDescent="0.3">
      <c r="A5" s="212" t="s">
        <v>90</v>
      </c>
      <c r="B5" s="212"/>
      <c r="C5" s="41"/>
      <c r="D5" s="41"/>
    </row>
    <row r="6" spans="1:10" x14ac:dyDescent="0.25">
      <c r="A6" s="39" t="s">
        <v>1</v>
      </c>
    </row>
    <row r="7" spans="1:10" ht="18.75" x14ac:dyDescent="0.3">
      <c r="A7" s="211" t="s">
        <v>98</v>
      </c>
      <c r="B7" s="211"/>
      <c r="C7" s="211"/>
      <c r="D7" s="211"/>
    </row>
    <row r="8" spans="1:10" x14ac:dyDescent="0.25">
      <c r="D8" s="42" t="s">
        <v>2</v>
      </c>
    </row>
    <row r="9" spans="1:10" ht="78.75" x14ac:dyDescent="0.25">
      <c r="A9" s="75" t="s">
        <v>68</v>
      </c>
      <c r="B9" s="213" t="s">
        <v>69</v>
      </c>
      <c r="C9" s="213"/>
      <c r="D9" s="75" t="s">
        <v>5</v>
      </c>
    </row>
    <row r="10" spans="1:10" x14ac:dyDescent="0.25">
      <c r="A10" s="43">
        <v>1</v>
      </c>
      <c r="B10" s="206">
        <v>2</v>
      </c>
      <c r="C10" s="207"/>
      <c r="D10" s="43">
        <v>3</v>
      </c>
    </row>
    <row r="11" spans="1:10" x14ac:dyDescent="0.25">
      <c r="A11" s="208" t="s">
        <v>70</v>
      </c>
      <c r="B11" s="208"/>
      <c r="C11" s="208"/>
      <c r="D11" s="76"/>
    </row>
    <row r="12" spans="1:10" x14ac:dyDescent="0.25">
      <c r="A12" s="136">
        <v>99000000000</v>
      </c>
      <c r="B12" s="204" t="s">
        <v>87</v>
      </c>
      <c r="C12" s="205"/>
      <c r="D12" s="103">
        <v>0</v>
      </c>
    </row>
    <row r="13" spans="1:10" ht="18.75" hidden="1" customHeight="1" x14ac:dyDescent="0.25">
      <c r="A13" s="137">
        <v>41055000</v>
      </c>
      <c r="B13" s="209" t="s">
        <v>89</v>
      </c>
      <c r="C13" s="210"/>
      <c r="D13" s="77"/>
    </row>
    <row r="14" spans="1:10" ht="15.75" hidden="1" customHeight="1" x14ac:dyDescent="0.25">
      <c r="A14" s="122"/>
      <c r="B14" s="192" t="s">
        <v>91</v>
      </c>
      <c r="C14" s="202"/>
      <c r="D14" s="84">
        <f>D15</f>
        <v>0</v>
      </c>
    </row>
    <row r="15" spans="1:10" ht="18.75" hidden="1" customHeight="1" x14ac:dyDescent="0.25">
      <c r="A15" s="34">
        <v>41053900</v>
      </c>
      <c r="B15" s="214" t="s">
        <v>55</v>
      </c>
      <c r="C15" s="215"/>
      <c r="D15" s="122"/>
    </row>
    <row r="16" spans="1:10" ht="21" hidden="1" customHeight="1" x14ac:dyDescent="0.25">
      <c r="A16" s="34"/>
      <c r="B16" s="192" t="s">
        <v>92</v>
      </c>
      <c r="C16" s="202"/>
      <c r="D16" s="84" t="e">
        <f>#REF!</f>
        <v>#REF!</v>
      </c>
    </row>
    <row r="17" spans="1:11" ht="15.75" customHeight="1" x14ac:dyDescent="0.25">
      <c r="A17" s="23" t="s">
        <v>99</v>
      </c>
      <c r="B17" s="208" t="s">
        <v>88</v>
      </c>
      <c r="C17" s="208"/>
      <c r="D17" s="138">
        <v>0</v>
      </c>
    </row>
    <row r="18" spans="1:11" x14ac:dyDescent="0.25">
      <c r="A18" s="34" t="s">
        <v>71</v>
      </c>
      <c r="B18" s="218" t="s">
        <v>72</v>
      </c>
      <c r="C18" s="219"/>
      <c r="D18" s="103">
        <v>0</v>
      </c>
      <c r="K18" s="85"/>
    </row>
    <row r="19" spans="1:11" x14ac:dyDescent="0.25">
      <c r="A19" s="34" t="s">
        <v>71</v>
      </c>
      <c r="B19" s="218" t="s">
        <v>73</v>
      </c>
      <c r="C19" s="219"/>
      <c r="D19" s="103">
        <v>0</v>
      </c>
    </row>
    <row r="20" spans="1:11" x14ac:dyDescent="0.25">
      <c r="A20" s="34" t="s">
        <v>71</v>
      </c>
      <c r="B20" s="218" t="s">
        <v>74</v>
      </c>
      <c r="C20" s="219"/>
      <c r="D20" s="104">
        <v>0</v>
      </c>
    </row>
    <row r="21" spans="1:11" ht="18.75" x14ac:dyDescent="0.3">
      <c r="A21" s="220" t="s">
        <v>100</v>
      </c>
      <c r="B21" s="220"/>
      <c r="C21" s="220"/>
      <c r="D21" s="220"/>
    </row>
    <row r="22" spans="1:11" x14ac:dyDescent="0.25">
      <c r="D22" s="42" t="s">
        <v>2</v>
      </c>
    </row>
    <row r="23" spans="1:11" ht="123" customHeight="1" x14ac:dyDescent="0.25">
      <c r="A23" s="75" t="s">
        <v>75</v>
      </c>
      <c r="B23" s="75" t="s">
        <v>16</v>
      </c>
      <c r="C23" s="75" t="s">
        <v>76</v>
      </c>
      <c r="D23" s="75" t="s">
        <v>5</v>
      </c>
    </row>
    <row r="24" spans="1:11" x14ac:dyDescent="0.25">
      <c r="A24" s="43">
        <v>1</v>
      </c>
      <c r="B24" s="43">
        <v>2</v>
      </c>
      <c r="C24" s="43">
        <v>3</v>
      </c>
      <c r="D24" s="43">
        <v>4</v>
      </c>
    </row>
    <row r="25" spans="1:11" x14ac:dyDescent="0.25">
      <c r="A25" s="216" t="s">
        <v>101</v>
      </c>
      <c r="B25" s="217"/>
      <c r="C25" s="217"/>
      <c r="D25" s="86">
        <f>0</f>
        <v>0</v>
      </c>
    </row>
    <row r="26" spans="1:11" s="40" customFormat="1" ht="20.25" customHeight="1" x14ac:dyDescent="0.25">
      <c r="A26" s="109" t="s">
        <v>107</v>
      </c>
      <c r="B26" s="221" t="s">
        <v>87</v>
      </c>
      <c r="C26" s="219"/>
      <c r="D26" s="87">
        <f>D29+D28+D27</f>
        <v>735000</v>
      </c>
    </row>
    <row r="27" spans="1:11" s="40" customFormat="1" ht="119.25" customHeight="1" x14ac:dyDescent="0.25">
      <c r="A27" s="222" t="s">
        <v>132</v>
      </c>
      <c r="B27" s="225">
        <v>9800</v>
      </c>
      <c r="C27" s="159" t="s">
        <v>299</v>
      </c>
      <c r="D27" s="134">
        <v>50000</v>
      </c>
    </row>
    <row r="28" spans="1:11" s="40" customFormat="1" ht="77.25" customHeight="1" x14ac:dyDescent="0.25">
      <c r="A28" s="223"/>
      <c r="B28" s="226"/>
      <c r="C28" s="159" t="s">
        <v>297</v>
      </c>
      <c r="D28" s="134">
        <v>185000</v>
      </c>
    </row>
    <row r="29" spans="1:11" s="40" customFormat="1" ht="115.5" customHeight="1" x14ac:dyDescent="0.25">
      <c r="A29" s="224"/>
      <c r="B29" s="227"/>
      <c r="C29" s="160" t="s">
        <v>296</v>
      </c>
      <c r="D29" s="134">
        <v>500000</v>
      </c>
    </row>
    <row r="30" spans="1:11" ht="18.75" customHeight="1" x14ac:dyDescent="0.25">
      <c r="A30" s="216" t="s">
        <v>102</v>
      </c>
      <c r="B30" s="217"/>
      <c r="C30" s="217"/>
      <c r="D30" s="86">
        <f>SUM(D31:D33)</f>
        <v>0</v>
      </c>
    </row>
    <row r="31" spans="1:11" ht="99" hidden="1" customHeight="1" x14ac:dyDescent="0.25">
      <c r="A31" s="96"/>
      <c r="B31" s="33"/>
      <c r="C31" s="26"/>
      <c r="D31" s="88"/>
    </row>
    <row r="32" spans="1:11" ht="105" hidden="1" customHeight="1" x14ac:dyDescent="0.25">
      <c r="A32" s="96"/>
      <c r="B32" s="33"/>
      <c r="C32" s="26"/>
      <c r="D32" s="88"/>
    </row>
    <row r="33" spans="1:4" ht="33.75" hidden="1" customHeight="1" x14ac:dyDescent="0.25">
      <c r="A33" s="43"/>
      <c r="B33" s="43"/>
      <c r="C33" s="90" t="s">
        <v>103</v>
      </c>
      <c r="D33" s="89"/>
    </row>
    <row r="34" spans="1:4" ht="31.5" x14ac:dyDescent="0.25">
      <c r="A34" s="43" t="s">
        <v>71</v>
      </c>
      <c r="B34" s="43" t="s">
        <v>71</v>
      </c>
      <c r="C34" s="91" t="s">
        <v>72</v>
      </c>
      <c r="D34" s="92">
        <f>D35</f>
        <v>735000</v>
      </c>
    </row>
    <row r="35" spans="1:4" x14ac:dyDescent="0.25">
      <c r="A35" s="43" t="s">
        <v>71</v>
      </c>
      <c r="B35" s="43" t="s">
        <v>71</v>
      </c>
      <c r="C35" s="93" t="s">
        <v>73</v>
      </c>
      <c r="D35" s="92">
        <f>D26</f>
        <v>735000</v>
      </c>
    </row>
    <row r="36" spans="1:4" x14ac:dyDescent="0.25">
      <c r="A36" s="43" t="s">
        <v>71</v>
      </c>
      <c r="B36" s="43" t="s">
        <v>71</v>
      </c>
      <c r="C36" s="94" t="s">
        <v>74</v>
      </c>
      <c r="D36" s="97">
        <f>D30</f>
        <v>0</v>
      </c>
    </row>
    <row r="37" spans="1:4" x14ac:dyDescent="0.25">
      <c r="A37" s="74"/>
      <c r="B37" s="74"/>
      <c r="C37" s="95"/>
      <c r="D37" s="95"/>
    </row>
    <row r="38" spans="1:4" x14ac:dyDescent="0.25">
      <c r="A38" s="95" t="s">
        <v>104</v>
      </c>
      <c r="B38" s="95"/>
      <c r="C38" s="95" t="s">
        <v>105</v>
      </c>
    </row>
  </sheetData>
  <mergeCells count="23">
    <mergeCell ref="B17:C17"/>
    <mergeCell ref="A30:C30"/>
    <mergeCell ref="B18:C18"/>
    <mergeCell ref="A21:D21"/>
    <mergeCell ref="B19:C19"/>
    <mergeCell ref="B20:C20"/>
    <mergeCell ref="A25:C25"/>
    <mergeCell ref="B26:C26"/>
    <mergeCell ref="A27:A29"/>
    <mergeCell ref="B27:B29"/>
    <mergeCell ref="B16:C16"/>
    <mergeCell ref="C1:D1"/>
    <mergeCell ref="C3:D3"/>
    <mergeCell ref="B12:C12"/>
    <mergeCell ref="B14:C14"/>
    <mergeCell ref="B10:C10"/>
    <mergeCell ref="A11:C11"/>
    <mergeCell ref="B13:C13"/>
    <mergeCell ref="A4:D4"/>
    <mergeCell ref="A5:B5"/>
    <mergeCell ref="A7:D7"/>
    <mergeCell ref="B9:C9"/>
    <mergeCell ref="B15:C15"/>
  </mergeCells>
  <phoneticPr fontId="27" type="noConversion"/>
  <pageMargins left="0.7" right="0.7" top="0.75" bottom="0.75" header="0.3" footer="0.3"/>
  <pageSetup paperSize="9" scale="6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22" zoomScale="85" zoomScaleNormal="85" workbookViewId="0">
      <selection activeCell="I30" sqref="I30"/>
    </sheetView>
  </sheetViews>
  <sheetFormatPr defaultColWidth="7.85546875" defaultRowHeight="30" customHeight="1" x14ac:dyDescent="0.2"/>
  <cols>
    <col min="1" max="1" width="12" style="44" customWidth="1"/>
    <col min="2" max="2" width="10.5703125" style="44" customWidth="1"/>
    <col min="3" max="3" width="11.5703125" style="44" customWidth="1"/>
    <col min="4" max="4" width="52.7109375" style="44" customWidth="1"/>
    <col min="5" max="5" width="47.140625" style="44" customWidth="1"/>
    <col min="6" max="6" width="12.42578125" style="44" customWidth="1"/>
    <col min="7" max="7" width="17.5703125" style="44" customWidth="1"/>
    <col min="8" max="8" width="14.85546875" style="44" customWidth="1"/>
    <col min="9" max="9" width="16.85546875" style="44" customWidth="1"/>
    <col min="10" max="10" width="16.7109375" style="44" customWidth="1"/>
    <col min="11" max="12" width="7.85546875" style="44"/>
    <col min="13" max="13" width="35.85546875" style="44" customWidth="1"/>
    <col min="14" max="16384" width="7.85546875" style="44"/>
  </cols>
  <sheetData>
    <row r="1" spans="1:13" ht="63.75" customHeight="1" x14ac:dyDescent="0.2">
      <c r="F1" s="228" t="s">
        <v>328</v>
      </c>
      <c r="G1" s="228"/>
      <c r="H1" s="228"/>
      <c r="I1" s="228"/>
      <c r="J1" s="228"/>
    </row>
    <row r="2" spans="1:13" ht="12.75" x14ac:dyDescent="0.2">
      <c r="H2" s="45"/>
      <c r="I2" s="45"/>
      <c r="J2" s="45"/>
    </row>
    <row r="3" spans="1:13" s="46" customFormat="1" ht="18.75" x14ac:dyDescent="0.25">
      <c r="A3" s="229" t="s">
        <v>106</v>
      </c>
      <c r="B3" s="229"/>
      <c r="C3" s="229"/>
      <c r="D3" s="229"/>
      <c r="E3" s="229"/>
      <c r="F3" s="229"/>
      <c r="G3" s="229"/>
      <c r="H3" s="229"/>
      <c r="I3" s="229"/>
      <c r="J3" s="229"/>
    </row>
    <row r="4" spans="1:13" ht="18.75" x14ac:dyDescent="0.3">
      <c r="A4" s="230" t="s">
        <v>0</v>
      </c>
      <c r="B4" s="230"/>
      <c r="C4" s="71"/>
      <c r="D4" s="71"/>
      <c r="E4" s="71"/>
      <c r="F4" s="71"/>
      <c r="G4" s="71"/>
      <c r="H4" s="71"/>
      <c r="I4" s="71"/>
      <c r="J4" s="71"/>
    </row>
    <row r="5" spans="1:13" ht="12.75" x14ac:dyDescent="0.2">
      <c r="A5" s="231" t="s">
        <v>1</v>
      </c>
      <c r="B5" s="231"/>
      <c r="C5" s="47"/>
      <c r="D5" s="47"/>
      <c r="E5" s="47"/>
      <c r="F5" s="47"/>
      <c r="G5" s="47"/>
      <c r="H5" s="47"/>
      <c r="I5" s="47"/>
      <c r="J5" s="48" t="s">
        <v>77</v>
      </c>
    </row>
    <row r="6" spans="1:13" ht="12.75" x14ac:dyDescent="0.2">
      <c r="A6" s="232" t="s">
        <v>78</v>
      </c>
      <c r="B6" s="232" t="s">
        <v>16</v>
      </c>
      <c r="C6" s="232" t="s">
        <v>17</v>
      </c>
      <c r="D6" s="232" t="s">
        <v>79</v>
      </c>
      <c r="E6" s="232" t="s">
        <v>80</v>
      </c>
      <c r="F6" s="232" t="s">
        <v>81</v>
      </c>
      <c r="G6" s="232" t="s">
        <v>5</v>
      </c>
      <c r="H6" s="232" t="s">
        <v>6</v>
      </c>
      <c r="I6" s="234" t="s">
        <v>7</v>
      </c>
      <c r="J6" s="235"/>
    </row>
    <row r="7" spans="1:13" ht="25.5" x14ac:dyDescent="0.2">
      <c r="A7" s="233"/>
      <c r="B7" s="233"/>
      <c r="C7" s="233"/>
      <c r="D7" s="233"/>
      <c r="E7" s="233"/>
      <c r="F7" s="233"/>
      <c r="G7" s="233"/>
      <c r="H7" s="233"/>
      <c r="I7" s="49" t="s">
        <v>8</v>
      </c>
      <c r="J7" s="73" t="s">
        <v>9</v>
      </c>
    </row>
    <row r="8" spans="1:13" ht="12.75" x14ac:dyDescent="0.2">
      <c r="A8" s="72">
        <v>1</v>
      </c>
      <c r="B8" s="72">
        <v>2</v>
      </c>
      <c r="C8" s="72">
        <v>3</v>
      </c>
      <c r="D8" s="72">
        <v>4</v>
      </c>
      <c r="E8" s="72">
        <v>5</v>
      </c>
      <c r="F8" s="72">
        <v>6</v>
      </c>
      <c r="G8" s="72">
        <v>7</v>
      </c>
      <c r="H8" s="72">
        <v>8</v>
      </c>
      <c r="I8" s="72">
        <v>9</v>
      </c>
      <c r="J8" s="72">
        <v>10</v>
      </c>
    </row>
    <row r="9" spans="1:13" ht="31.5" x14ac:dyDescent="0.2">
      <c r="A9" s="14" t="s">
        <v>25</v>
      </c>
      <c r="B9" s="14" t="s">
        <v>57</v>
      </c>
      <c r="C9" s="30"/>
      <c r="D9" s="31" t="s">
        <v>58</v>
      </c>
      <c r="E9" s="50"/>
      <c r="F9" s="30"/>
      <c r="G9" s="51">
        <f>G10</f>
        <v>168650</v>
      </c>
      <c r="H9" s="51">
        <f t="shared" ref="H9" si="0">H10</f>
        <v>168650</v>
      </c>
      <c r="I9" s="51">
        <f>I10</f>
        <v>0</v>
      </c>
      <c r="J9" s="51">
        <f t="shared" ref="J9" si="1">J10</f>
        <v>0</v>
      </c>
    </row>
    <row r="10" spans="1:13" ht="31.5" x14ac:dyDescent="0.2">
      <c r="A10" s="14" t="s">
        <v>26</v>
      </c>
      <c r="B10" s="14" t="s">
        <v>57</v>
      </c>
      <c r="C10" s="30"/>
      <c r="D10" s="31" t="s">
        <v>59</v>
      </c>
      <c r="E10" s="21"/>
      <c r="F10" s="18"/>
      <c r="G10" s="51">
        <f>G12+G11</f>
        <v>168650</v>
      </c>
      <c r="H10" s="51">
        <f t="shared" ref="H10:J10" si="2">H12+H11</f>
        <v>168650</v>
      </c>
      <c r="I10" s="51">
        <f t="shared" si="2"/>
        <v>0</v>
      </c>
      <c r="J10" s="51">
        <f t="shared" si="2"/>
        <v>0</v>
      </c>
    </row>
    <row r="11" spans="1:13" ht="47.25" x14ac:dyDescent="0.2">
      <c r="A11" s="17" t="s">
        <v>137</v>
      </c>
      <c r="B11" s="17" t="s">
        <v>138</v>
      </c>
      <c r="C11" s="17" t="s">
        <v>139</v>
      </c>
      <c r="D11" s="32" t="s">
        <v>140</v>
      </c>
      <c r="E11" s="170" t="s">
        <v>316</v>
      </c>
      <c r="F11" s="164" t="s">
        <v>317</v>
      </c>
      <c r="G11" s="54">
        <f>H11</f>
        <v>18650</v>
      </c>
      <c r="H11" s="55">
        <v>18650</v>
      </c>
      <c r="I11" s="55">
        <v>0</v>
      </c>
      <c r="J11" s="55">
        <v>0</v>
      </c>
    </row>
    <row r="12" spans="1:13" ht="47.25" x14ac:dyDescent="0.2">
      <c r="A12" s="17" t="s">
        <v>130</v>
      </c>
      <c r="B12" s="17" t="s">
        <v>152</v>
      </c>
      <c r="C12" s="17" t="s">
        <v>32</v>
      </c>
      <c r="D12" s="32" t="s">
        <v>131</v>
      </c>
      <c r="E12" s="52" t="s">
        <v>260</v>
      </c>
      <c r="F12" s="53" t="s">
        <v>261</v>
      </c>
      <c r="G12" s="54">
        <f>H12</f>
        <v>150000</v>
      </c>
      <c r="H12" s="55">
        <v>150000</v>
      </c>
      <c r="I12" s="55">
        <v>0</v>
      </c>
      <c r="J12" s="55">
        <v>0</v>
      </c>
    </row>
    <row r="13" spans="1:13" ht="67.5" customHeight="1" x14ac:dyDescent="0.2">
      <c r="A13" s="100" t="s">
        <v>39</v>
      </c>
      <c r="B13" s="101" t="s">
        <v>60</v>
      </c>
      <c r="C13" s="102"/>
      <c r="D13" s="20" t="s">
        <v>61</v>
      </c>
      <c r="E13" s="21"/>
      <c r="F13" s="53"/>
      <c r="G13" s="126">
        <f>G14</f>
        <v>32200</v>
      </c>
      <c r="H13" s="126">
        <f t="shared" ref="H13:I14" si="3">H14</f>
        <v>32200</v>
      </c>
      <c r="I13" s="126">
        <f>I14</f>
        <v>0</v>
      </c>
      <c r="J13" s="126">
        <f t="shared" ref="J13:J14" si="4">J14</f>
        <v>0</v>
      </c>
      <c r="K13" s="56"/>
      <c r="M13" s="57"/>
    </row>
    <row r="14" spans="1:13" ht="67.5" customHeight="1" x14ac:dyDescent="0.2">
      <c r="A14" s="100" t="s">
        <v>40</v>
      </c>
      <c r="B14" s="101" t="s">
        <v>60</v>
      </c>
      <c r="C14" s="102"/>
      <c r="D14" s="20" t="s">
        <v>62</v>
      </c>
      <c r="E14" s="21"/>
      <c r="F14" s="53"/>
      <c r="G14" s="126">
        <f>G15</f>
        <v>32200</v>
      </c>
      <c r="H14" s="126">
        <f t="shared" si="3"/>
        <v>32200</v>
      </c>
      <c r="I14" s="126">
        <f t="shared" si="3"/>
        <v>0</v>
      </c>
      <c r="J14" s="126">
        <f t="shared" si="4"/>
        <v>0</v>
      </c>
      <c r="K14" s="56"/>
      <c r="M14" s="57"/>
    </row>
    <row r="15" spans="1:13" ht="67.5" customHeight="1" x14ac:dyDescent="0.2">
      <c r="A15" s="17" t="s">
        <v>191</v>
      </c>
      <c r="B15" s="17" t="s">
        <v>192</v>
      </c>
      <c r="C15" s="153" t="s">
        <v>50</v>
      </c>
      <c r="D15" s="154" t="s">
        <v>193</v>
      </c>
      <c r="E15" s="21" t="s">
        <v>290</v>
      </c>
      <c r="F15" s="53" t="s">
        <v>291</v>
      </c>
      <c r="G15" s="54">
        <f>H15</f>
        <v>32200</v>
      </c>
      <c r="H15" s="55">
        <v>32200</v>
      </c>
      <c r="I15" s="55">
        <f>J15</f>
        <v>0</v>
      </c>
      <c r="J15" s="55">
        <v>0</v>
      </c>
      <c r="K15" s="56"/>
      <c r="M15" s="57"/>
    </row>
    <row r="16" spans="1:13" ht="67.5" customHeight="1" x14ac:dyDescent="0.2">
      <c r="A16" s="14" t="s">
        <v>123</v>
      </c>
      <c r="B16" s="14" t="s">
        <v>277</v>
      </c>
      <c r="C16" s="14"/>
      <c r="D16" s="25" t="s">
        <v>293</v>
      </c>
      <c r="E16" s="52"/>
      <c r="F16" s="18"/>
      <c r="G16" s="126">
        <f>G17</f>
        <v>340000</v>
      </c>
      <c r="H16" s="126">
        <f t="shared" ref="H16:J17" si="5">H17</f>
        <v>340000</v>
      </c>
      <c r="I16" s="126">
        <v>0</v>
      </c>
      <c r="J16" s="126">
        <f>I16</f>
        <v>0</v>
      </c>
      <c r="K16" s="56"/>
      <c r="M16" s="57"/>
    </row>
    <row r="17" spans="1:13" ht="67.5" customHeight="1" x14ac:dyDescent="0.2">
      <c r="A17" s="14" t="s">
        <v>124</v>
      </c>
      <c r="B17" s="14" t="s">
        <v>277</v>
      </c>
      <c r="C17" s="14"/>
      <c r="D17" s="25" t="s">
        <v>294</v>
      </c>
      <c r="E17" s="52"/>
      <c r="F17" s="18"/>
      <c r="G17" s="126">
        <f>G18</f>
        <v>340000</v>
      </c>
      <c r="H17" s="126">
        <f t="shared" si="5"/>
        <v>340000</v>
      </c>
      <c r="I17" s="126">
        <f t="shared" si="5"/>
        <v>0</v>
      </c>
      <c r="J17" s="126">
        <f t="shared" si="5"/>
        <v>0</v>
      </c>
      <c r="K17" s="56"/>
      <c r="M17" s="57"/>
    </row>
    <row r="18" spans="1:13" ht="52.5" customHeight="1" x14ac:dyDescent="0.2">
      <c r="A18" s="155" t="s">
        <v>249</v>
      </c>
      <c r="B18" s="156">
        <v>3242</v>
      </c>
      <c r="C18" s="155" t="s">
        <v>251</v>
      </c>
      <c r="D18" s="157" t="s">
        <v>292</v>
      </c>
      <c r="E18" s="52" t="s">
        <v>318</v>
      </c>
      <c r="F18" s="164" t="s">
        <v>319</v>
      </c>
      <c r="G18" s="54">
        <f>H18</f>
        <v>340000</v>
      </c>
      <c r="H18" s="55">
        <v>340000</v>
      </c>
      <c r="I18" s="55">
        <v>0</v>
      </c>
      <c r="J18" s="55">
        <v>0</v>
      </c>
      <c r="K18" s="56"/>
      <c r="M18" s="57"/>
    </row>
    <row r="19" spans="1:13" ht="57.75" customHeight="1" x14ac:dyDescent="0.2">
      <c r="A19" s="14">
        <v>3700000</v>
      </c>
      <c r="B19" s="14">
        <v>37</v>
      </c>
      <c r="C19" s="14"/>
      <c r="D19" s="25" t="s">
        <v>284</v>
      </c>
      <c r="E19" s="21"/>
      <c r="F19" s="53"/>
      <c r="G19" s="126">
        <f>G20</f>
        <v>735000</v>
      </c>
      <c r="H19" s="126">
        <f t="shared" ref="H19" si="6">H20</f>
        <v>735000</v>
      </c>
      <c r="I19" s="126">
        <f>I20</f>
        <v>0</v>
      </c>
      <c r="J19" s="126">
        <f t="shared" ref="J19" si="7">J20</f>
        <v>0</v>
      </c>
      <c r="K19" s="56"/>
      <c r="M19" s="57"/>
    </row>
    <row r="20" spans="1:13" ht="57.75" customHeight="1" x14ac:dyDescent="0.2">
      <c r="A20" s="14">
        <v>3710000</v>
      </c>
      <c r="B20" s="14">
        <v>37</v>
      </c>
      <c r="C20" s="14"/>
      <c r="D20" s="25" t="s">
        <v>65</v>
      </c>
      <c r="E20" s="21"/>
      <c r="F20" s="53"/>
      <c r="G20" s="126">
        <f>G22+G23+G21</f>
        <v>735000</v>
      </c>
      <c r="H20" s="126">
        <f>H22+H23+H21</f>
        <v>735000</v>
      </c>
      <c r="I20" s="126">
        <f t="shared" ref="I20:J20" si="8">I22+I23</f>
        <v>0</v>
      </c>
      <c r="J20" s="126">
        <f t="shared" si="8"/>
        <v>0</v>
      </c>
      <c r="K20" s="56"/>
      <c r="M20" s="57"/>
    </row>
    <row r="21" spans="1:13" ht="83.25" customHeight="1" x14ac:dyDescent="0.2">
      <c r="A21" s="237" t="s">
        <v>132</v>
      </c>
      <c r="B21" s="237" t="s">
        <v>133</v>
      </c>
      <c r="C21" s="237" t="s">
        <v>30</v>
      </c>
      <c r="D21" s="240" t="s">
        <v>134</v>
      </c>
      <c r="E21" s="127" t="s">
        <v>300</v>
      </c>
      <c r="F21" s="158" t="s">
        <v>301</v>
      </c>
      <c r="G21" s="54">
        <f>H21</f>
        <v>50000</v>
      </c>
      <c r="H21" s="55">
        <v>50000</v>
      </c>
      <c r="I21" s="55">
        <v>0</v>
      </c>
      <c r="J21" s="55">
        <v>0</v>
      </c>
      <c r="K21" s="56"/>
      <c r="M21" s="57"/>
    </row>
    <row r="22" spans="1:13" ht="162.75" customHeight="1" x14ac:dyDescent="0.2">
      <c r="A22" s="238"/>
      <c r="B22" s="238"/>
      <c r="C22" s="238"/>
      <c r="D22" s="241"/>
      <c r="E22" s="21" t="s">
        <v>288</v>
      </c>
      <c r="F22" s="53" t="s">
        <v>289</v>
      </c>
      <c r="G22" s="54">
        <f>H22</f>
        <v>185000</v>
      </c>
      <c r="H22" s="55">
        <v>185000</v>
      </c>
      <c r="I22" s="55">
        <v>0</v>
      </c>
      <c r="J22" s="55">
        <v>0</v>
      </c>
      <c r="K22" s="56"/>
      <c r="M22" s="57"/>
    </row>
    <row r="23" spans="1:13" ht="85.5" customHeight="1" x14ac:dyDescent="0.2">
      <c r="A23" s="239"/>
      <c r="B23" s="239"/>
      <c r="C23" s="239"/>
      <c r="D23" s="242"/>
      <c r="E23" s="127" t="s">
        <v>295</v>
      </c>
      <c r="F23" s="53" t="s">
        <v>329</v>
      </c>
      <c r="G23" s="54">
        <f>H23</f>
        <v>500000</v>
      </c>
      <c r="H23" s="55">
        <v>500000</v>
      </c>
      <c r="I23" s="55">
        <v>0</v>
      </c>
      <c r="J23" s="55">
        <v>0</v>
      </c>
      <c r="K23" s="56"/>
      <c r="M23" s="57"/>
    </row>
    <row r="24" spans="1:13" ht="15.75" x14ac:dyDescent="0.25">
      <c r="A24" s="27" t="s">
        <v>10</v>
      </c>
      <c r="B24" s="28" t="s">
        <v>10</v>
      </c>
      <c r="C24" s="5" t="s">
        <v>10</v>
      </c>
      <c r="D24" s="29" t="s">
        <v>66</v>
      </c>
      <c r="E24" s="5" t="s">
        <v>10</v>
      </c>
      <c r="F24" s="5" t="s">
        <v>10</v>
      </c>
      <c r="G24" s="58">
        <f>G10+G13+G19+G16</f>
        <v>1275850</v>
      </c>
      <c r="H24" s="58">
        <f>H10+H13+H19+H16</f>
        <v>1275850</v>
      </c>
      <c r="I24" s="58">
        <f>I10+I13+I19</f>
        <v>0</v>
      </c>
      <c r="J24" s="58">
        <f>J10+J13+J19</f>
        <v>0</v>
      </c>
    </row>
    <row r="25" spans="1:13" ht="18.75" x14ac:dyDescent="0.25">
      <c r="A25" s="66"/>
      <c r="B25" s="66"/>
      <c r="C25" s="66"/>
      <c r="D25" s="67"/>
      <c r="E25" s="60"/>
      <c r="F25" s="61"/>
      <c r="G25" s="68"/>
      <c r="H25" s="68"/>
      <c r="I25" s="68"/>
      <c r="J25" s="68"/>
    </row>
    <row r="26" spans="1:13" ht="18.75" x14ac:dyDescent="0.3">
      <c r="C26" s="59" t="s">
        <v>12</v>
      </c>
      <c r="D26" s="56"/>
      <c r="E26" s="60"/>
      <c r="F26" s="236" t="s">
        <v>13</v>
      </c>
      <c r="G26" s="236"/>
    </row>
    <row r="27" spans="1:13" ht="18.75" x14ac:dyDescent="0.2">
      <c r="D27" s="56"/>
      <c r="E27" s="56"/>
      <c r="M27" s="56"/>
    </row>
    <row r="28" spans="1:13" ht="18.75" hidden="1" x14ac:dyDescent="0.2">
      <c r="E28" s="56" t="s">
        <v>82</v>
      </c>
      <c r="M28" s="56" t="s">
        <v>83</v>
      </c>
    </row>
    <row r="29" spans="1:13" ht="18.75" hidden="1" x14ac:dyDescent="0.2">
      <c r="E29" s="56" t="s">
        <v>84</v>
      </c>
      <c r="M29" s="56" t="s">
        <v>85</v>
      </c>
    </row>
    <row r="30" spans="1:13" ht="18.75" x14ac:dyDescent="0.2">
      <c r="E30" s="56"/>
    </row>
    <row r="31" spans="1:13" ht="18.75" x14ac:dyDescent="0.2">
      <c r="E31" s="60"/>
    </row>
    <row r="32" spans="1:13" ht="18.75" x14ac:dyDescent="0.2">
      <c r="E32" s="60"/>
    </row>
    <row r="33" spans="1:10" ht="12.75" hidden="1" x14ac:dyDescent="0.2"/>
    <row r="39" spans="1:10" s="61" customFormat="1" ht="18.75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</row>
  </sheetData>
  <mergeCells count="18">
    <mergeCell ref="F26:G26"/>
    <mergeCell ref="A21:A23"/>
    <mergeCell ref="B21:B23"/>
    <mergeCell ref="C21:C23"/>
    <mergeCell ref="D21:D23"/>
    <mergeCell ref="F1:J1"/>
    <mergeCell ref="A3:J3"/>
    <mergeCell ref="A4:B4"/>
    <mergeCell ref="A5:B5"/>
    <mergeCell ref="A6:A7"/>
    <mergeCell ref="B6:B7"/>
    <mergeCell ref="C6:C7"/>
    <mergeCell ref="D6:D7"/>
    <mergeCell ref="E6:E7"/>
    <mergeCell ref="F6:F7"/>
    <mergeCell ref="G6:G7"/>
    <mergeCell ref="H6:H7"/>
    <mergeCell ref="I6:J6"/>
  </mergeCells>
  <phoneticPr fontId="27" type="noConversion"/>
  <pageMargins left="0.7" right="0.7" top="0.75" bottom="0.75" header="0.3" footer="0.3"/>
  <pageSetup paperSize="9" scale="6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</vt:lpstr>
      <vt:lpstr>2</vt:lpstr>
      <vt:lpstr>Додаток 2.1</vt:lpstr>
      <vt:lpstr>3</vt:lpstr>
      <vt:lpstr>4</vt:lpstr>
      <vt:lpstr>'2'!Область_печати</vt:lpstr>
      <vt:lpstr>'Додаток 2.1'!Область_печати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 Павлюк</dc:creator>
  <cp:lastModifiedBy>Секретар</cp:lastModifiedBy>
  <cp:lastPrinted>2026-10-13T11:32:47Z</cp:lastPrinted>
  <dcterms:created xsi:type="dcterms:W3CDTF">2015-06-05T18:17:20Z</dcterms:created>
  <dcterms:modified xsi:type="dcterms:W3CDTF">2026-10-13T11:35:17Z</dcterms:modified>
</cp:coreProperties>
</file>