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/>
  <xr:revisionPtr revIDLastSave="0" documentId="13_ncr:1_{A7B201DE-1C6D-41F2-9DD3-5FC8FA234244}" xr6:coauthVersionLast="36" xr6:coauthVersionMax="36" xr10:uidLastSave="{00000000-0000-0000-0000-000000000000}"/>
  <bookViews>
    <workbookView xWindow="0" yWindow="0" windowWidth="21570" windowHeight="8025" firstSheet="3" activeTab="3" xr2:uid="{00000000-000D-0000-FFFF-FFFF00000000}"/>
  </bookViews>
  <sheets>
    <sheet name="Лист3" sheetId="8" state="hidden" r:id="rId1"/>
    <sheet name="додаток 3 (2)" sheetId="6" state="hidden" r:id="rId2"/>
    <sheet name="додаток 3 (3)" sheetId="14" state="hidden" r:id="rId3"/>
    <sheet name="додаток 1.1" sheetId="3" r:id="rId4"/>
    <sheet name="додаток 2.1" sheetId="4" r:id="rId5"/>
    <sheet name="Лист1" sheetId="1" state="hidden" r:id="rId6"/>
  </sheets>
  <definedNames>
    <definedName name="_xlnm.Print_Area" localSheetId="3">'додаток 1.1'!$A$2:$V$50</definedName>
    <definedName name="_xlnm.Print_Area" localSheetId="4">'додаток 2.1'!$A$1:$L$70</definedName>
    <definedName name="_xlnm.Print_Area" localSheetId="1">'додаток 3 (2)'!$A$1:$K$172</definedName>
    <definedName name="_xlnm.Print_Area" localSheetId="2">'додаток 3 (3)'!$A$1:$K$26</definedName>
  </definedNames>
  <calcPr calcId="191029"/>
</workbook>
</file>

<file path=xl/calcChain.xml><?xml version="1.0" encoding="utf-8"?>
<calcChain xmlns="http://schemas.openxmlformats.org/spreadsheetml/2006/main">
  <c r="J49" i="3" l="1"/>
  <c r="I49" i="3"/>
  <c r="H49" i="3"/>
  <c r="G49" i="3"/>
  <c r="F49" i="3"/>
  <c r="E49" i="3"/>
  <c r="F48" i="3" l="1"/>
  <c r="G48" i="3"/>
  <c r="H48" i="3"/>
  <c r="I48" i="3"/>
  <c r="J48" i="3"/>
  <c r="J47" i="3"/>
  <c r="J46" i="3"/>
  <c r="J44" i="3"/>
  <c r="J42" i="3"/>
  <c r="J41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4" i="3"/>
  <c r="J23" i="3"/>
  <c r="J21" i="3"/>
  <c r="J20" i="3"/>
  <c r="J19" i="3"/>
  <c r="J18" i="3"/>
  <c r="J16" i="3"/>
  <c r="J14" i="3"/>
  <c r="J12" i="3"/>
  <c r="E48" i="3"/>
  <c r="E51" i="4" l="1"/>
  <c r="E44" i="3"/>
  <c r="E12" i="3"/>
  <c r="E14" i="3"/>
  <c r="E9" i="8"/>
  <c r="F9" i="8"/>
  <c r="E46" i="8"/>
  <c r="F46" i="8"/>
  <c r="E45" i="8"/>
  <c r="F45" i="8"/>
  <c r="E8" i="8"/>
  <c r="F8" i="8"/>
  <c r="E7" i="8"/>
  <c r="F7" i="8"/>
  <c r="E6" i="8"/>
  <c r="F6" i="8"/>
  <c r="E5" i="8"/>
  <c r="F5" i="8"/>
  <c r="F93" i="8" s="1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E156" i="6"/>
  <c r="I155" i="6"/>
  <c r="H155" i="6"/>
  <c r="G155" i="6"/>
  <c r="F155" i="6"/>
  <c r="E155" i="6"/>
  <c r="I154" i="6"/>
  <c r="H154" i="6"/>
  <c r="G154" i="6"/>
  <c r="F154" i="6"/>
  <c r="E154" i="6"/>
  <c r="I153" i="6"/>
  <c r="H153" i="6"/>
  <c r="G153" i="6"/>
  <c r="F153" i="6"/>
  <c r="E153" i="6"/>
  <c r="I152" i="6"/>
  <c r="H152" i="6"/>
  <c r="G152" i="6"/>
  <c r="F152" i="6"/>
  <c r="E152" i="6"/>
  <c r="I151" i="6"/>
  <c r="G151" i="6"/>
  <c r="E151" i="6"/>
  <c r="I150" i="6"/>
  <c r="H150" i="6"/>
  <c r="G150" i="6"/>
  <c r="F150" i="6"/>
  <c r="E150" i="6"/>
  <c r="I149" i="6"/>
  <c r="H149" i="6"/>
  <c r="G149" i="6"/>
  <c r="F149" i="6"/>
  <c r="E149" i="6"/>
  <c r="I148" i="6"/>
  <c r="H148" i="6"/>
  <c r="G148" i="6"/>
  <c r="F148" i="6"/>
  <c r="E148" i="6"/>
  <c r="I147" i="6"/>
  <c r="H147" i="6"/>
  <c r="G147" i="6"/>
  <c r="F147" i="6"/>
  <c r="E147" i="6"/>
  <c r="I146" i="6"/>
  <c r="H146" i="6"/>
  <c r="G146" i="6"/>
  <c r="F146" i="6"/>
  <c r="E146" i="6"/>
  <c r="I145" i="6"/>
  <c r="H145" i="6"/>
  <c r="G145" i="6"/>
  <c r="F145" i="6"/>
  <c r="E145" i="6"/>
  <c r="I144" i="6"/>
  <c r="H144" i="6"/>
  <c r="G144" i="6"/>
  <c r="F144" i="6"/>
  <c r="E144" i="6"/>
  <c r="I142" i="6"/>
  <c r="H142" i="6"/>
  <c r="G142" i="6"/>
  <c r="F142" i="6"/>
  <c r="E142" i="6"/>
  <c r="I110" i="6"/>
  <c r="H110" i="6"/>
  <c r="G110" i="6"/>
  <c r="F110" i="6"/>
  <c r="E110" i="6"/>
  <c r="D110" i="6"/>
  <c r="J123" i="1"/>
  <c r="J124" i="1"/>
  <c r="J125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F122" i="1"/>
  <c r="G122" i="1"/>
  <c r="H122" i="1"/>
  <c r="I122" i="1"/>
  <c r="E122" i="1"/>
  <c r="F109" i="1"/>
  <c r="G109" i="1"/>
  <c r="H109" i="1"/>
  <c r="H126" i="1" s="1"/>
  <c r="I109" i="1"/>
  <c r="E109" i="1"/>
  <c r="E126" i="1" s="1"/>
  <c r="F94" i="1"/>
  <c r="G94" i="1"/>
  <c r="H94" i="1"/>
  <c r="I94" i="1"/>
  <c r="E94" i="1"/>
  <c r="J95" i="1"/>
  <c r="J94" i="1" s="1"/>
  <c r="J96" i="1"/>
  <c r="J97" i="1"/>
  <c r="J98" i="1"/>
  <c r="J93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H78" i="1"/>
  <c r="G78" i="1"/>
  <c r="J74" i="1"/>
  <c r="J75" i="1"/>
  <c r="J76" i="1"/>
  <c r="J77" i="1"/>
  <c r="J73" i="1"/>
  <c r="F72" i="1"/>
  <c r="G72" i="1"/>
  <c r="H72" i="1"/>
  <c r="H99" i="1" s="1"/>
  <c r="I72" i="1"/>
  <c r="E72" i="1"/>
  <c r="J65" i="1"/>
  <c r="J66" i="1"/>
  <c r="J67" i="1"/>
  <c r="J68" i="1"/>
  <c r="J69" i="1"/>
  <c r="J70" i="1"/>
  <c r="J71" i="1"/>
  <c r="J64" i="1"/>
  <c r="F63" i="1"/>
  <c r="G63" i="1"/>
  <c r="H63" i="1"/>
  <c r="I63" i="1"/>
  <c r="E63" i="1"/>
  <c r="F60" i="1"/>
  <c r="G60" i="1"/>
  <c r="H60" i="1"/>
  <c r="I60" i="1"/>
  <c r="E60" i="1"/>
  <c r="J61" i="1"/>
  <c r="J62" i="1"/>
  <c r="F51" i="1"/>
  <c r="G51" i="1"/>
  <c r="H51" i="1"/>
  <c r="I51" i="1"/>
  <c r="E51" i="1"/>
  <c r="J56" i="1"/>
  <c r="J55" i="1"/>
  <c r="J53" i="1"/>
  <c r="J54" i="1"/>
  <c r="J57" i="1"/>
  <c r="J51" i="1" s="1"/>
  <c r="J52" i="1"/>
  <c r="J59" i="1"/>
  <c r="J50" i="1"/>
  <c r="J58" i="1"/>
  <c r="F107" i="1"/>
  <c r="G107" i="1"/>
  <c r="H107" i="1"/>
  <c r="I107" i="1"/>
  <c r="J107" i="1" s="1"/>
  <c r="E107" i="1"/>
  <c r="J103" i="1"/>
  <c r="J104" i="1"/>
  <c r="J105" i="1"/>
  <c r="J106" i="1"/>
  <c r="J102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17" i="1"/>
  <c r="F48" i="1"/>
  <c r="F16" i="1"/>
  <c r="G48" i="1"/>
  <c r="G16" i="1" s="1"/>
  <c r="H48" i="1"/>
  <c r="H16" i="1"/>
  <c r="I48" i="1"/>
  <c r="I16" i="1" s="1"/>
  <c r="E48" i="1"/>
  <c r="E16" i="1" s="1"/>
  <c r="G126" i="1"/>
  <c r="J60" i="1" l="1"/>
  <c r="G99" i="1"/>
  <c r="E99" i="1"/>
  <c r="I99" i="1"/>
  <c r="J122" i="1"/>
  <c r="F99" i="1"/>
  <c r="I126" i="1"/>
  <c r="F126" i="1"/>
  <c r="J48" i="1"/>
  <c r="J16" i="1" s="1"/>
  <c r="H49" i="1"/>
  <c r="H127" i="1" s="1"/>
  <c r="J63" i="1"/>
  <c r="J72" i="1"/>
  <c r="J109" i="1"/>
  <c r="J126" i="1"/>
  <c r="G49" i="1"/>
  <c r="G127" i="1" s="1"/>
  <c r="F49" i="1"/>
  <c r="F127" i="1" s="1"/>
  <c r="E49" i="1"/>
  <c r="E127" i="1" s="1"/>
  <c r="I49" i="1"/>
  <c r="I127" i="1" s="1"/>
  <c r="J78" i="1"/>
  <c r="J99" i="1" l="1"/>
  <c r="J49" i="1"/>
  <c r="J127" i="1" s="1"/>
</calcChain>
</file>

<file path=xl/sharedStrings.xml><?xml version="1.0" encoding="utf-8"?>
<sst xmlns="http://schemas.openxmlformats.org/spreadsheetml/2006/main" count="1708" uniqueCount="566">
  <si>
    <t>Коригуванння проєктної документації та ремонт</t>
  </si>
  <si>
    <t>ДЖКГ та КБ БДМР, БДМУКБ</t>
  </si>
  <si>
    <t>Приведення проектно-кошторисної документації у відповідність до діючих норм</t>
  </si>
  <si>
    <t>КНП "Білгород-Дністровська міська багатопрофільна лікарня" Білгород-Дністровської міської ради</t>
  </si>
  <si>
    <t>Загальна площа вікон, які необхідно замінити</t>
  </si>
  <si>
    <t>Загальна площа приміщень, які потербують проведення поточного ремонту</t>
  </si>
  <si>
    <t>Коригування проектної документації та початок ремонтних робіт</t>
  </si>
  <si>
    <t>Площа вікон, яку планується замінити</t>
  </si>
  <si>
    <t>Кількість проектів для коригування та початку ремонтних робіт</t>
  </si>
  <si>
    <t xml:space="preserve">Середні видатки  на  1 одиницію обладнання  </t>
  </si>
  <si>
    <t>Середні видатки на заміну 1 м2 металопластикового виробу</t>
  </si>
  <si>
    <t>Питома вага площі вікон, що зазнала заміну до площі, що потребувала заміни</t>
  </si>
  <si>
    <t>Питома вага  площі, що зазнала  поточний ремонт до площі, що потребувала ремонтних робіт</t>
  </si>
  <si>
    <t xml:space="preserve">Повірка засобів вимірювальної техніки та медичного обладнання КНП "Білгород-Дністровська багатопрофільна лікарня" </t>
  </si>
  <si>
    <t xml:space="preserve">Калібровка засобів вимірювальної техніки та медичного обладнання КНП "Білгород-Дністровська багатопрофільна лікарня" </t>
  </si>
  <si>
    <t>Калібровка засобів вимірювальної техніки та медичного обладнання</t>
  </si>
  <si>
    <t>Кількість одиниць техніки, на якій планується проведення калібровки</t>
  </si>
  <si>
    <t xml:space="preserve">Середні витрати на придбання комп'ютерної техніки  </t>
  </si>
  <si>
    <t>Середні витрати одиниці техніки, на якій планується проведення повірки</t>
  </si>
  <si>
    <t>Середні витрати одиниці техніки, на якій планується проведення калібровки</t>
  </si>
  <si>
    <t xml:space="preserve">Рівень забезпеченності комп'ютерною технікою лікарів КНП "Білгород-Дністровська багатопрофільна лікарня" </t>
  </si>
  <si>
    <t>Кількість обладнання, що потрібно придбати</t>
  </si>
  <si>
    <t>Реконструкція та технічне переоснащення будівель</t>
  </si>
  <si>
    <t>4.1</t>
  </si>
  <si>
    <t>4.2</t>
  </si>
  <si>
    <t>4.3</t>
  </si>
  <si>
    <t>5.1</t>
  </si>
  <si>
    <t>5.2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</si>
  <si>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</si>
  <si>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</si>
  <si>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</si>
  <si>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</si>
  <si>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</si>
  <si>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</si>
  <si>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</si>
  <si>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</si>
  <si>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</si>
  <si>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</si>
  <si>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Додаток 1.1 до Комплексної міської цільової програми 
«Розвиток та фінансова підтримка закладів охорони здоров’я
 Білгород-Дністровської міської ради на 2023-2027 роки»</t>
  </si>
  <si>
    <t xml:space="preserve">Придбання комп'ютерної техніки для забезпечення роботи лікарів КНП "Білгород-Дністровська міська багатопрофільна лікарня" </t>
  </si>
  <si>
    <t>6.11</t>
  </si>
  <si>
    <t>Кількість кондиціонерів, що потрібно придбати</t>
  </si>
  <si>
    <t>Середні видатки на 1 одиницію кондиціонера</t>
  </si>
  <si>
    <t xml:space="preserve">Рівень забезпеченності кондиціонерами палат пацієнтів та ординаторських лікарів КНП "Білгород-Дністровська міська багатопрофільна лікарня" </t>
  </si>
  <si>
    <t xml:space="preserve">Кількість автоматичних пандусів, які необхідно встановити </t>
  </si>
  <si>
    <t xml:space="preserve">Кількість обладнання, що планується придбати </t>
  </si>
  <si>
    <t>Додаток 2 До Порядку</t>
  </si>
  <si>
    <t>ЗАХОДИ З РЕАЛІЗАЦІЇ ПРОГРАМИ </t>
  </si>
  <si>
    <t>№ з/п</t>
  </si>
  <si>
    <t xml:space="preserve">Зміст </t>
  </si>
  <si>
    <t>Виконавці</t>
  </si>
  <si>
    <t>Джерела фінансування</t>
  </si>
  <si>
    <t>Обсяги фінансування по роках, тис. грн.</t>
  </si>
  <si>
    <t>Очікуваний результат</t>
  </si>
  <si>
    <t>2023рік</t>
  </si>
  <si>
    <t>2024рік</t>
  </si>
  <si>
    <t>2025рік</t>
  </si>
  <si>
    <t>2026 рік</t>
  </si>
  <si>
    <t>2027 рік</t>
  </si>
  <si>
    <t>Всього</t>
  </si>
  <si>
    <t>1.</t>
  </si>
  <si>
    <t>КНП «БДМБЛ»</t>
  </si>
  <si>
    <t>Підвищення ефективності закладу</t>
  </si>
  <si>
    <t>2.</t>
  </si>
  <si>
    <t>Проведення протипожежних заходів</t>
  </si>
  <si>
    <t>Створення безпечних умов перебування працівників та пацієнтів, відвідувачів.Своечасне сповіщення про пожежу та забезпечення своєчасної евакуації.</t>
  </si>
  <si>
    <t>3.</t>
  </si>
  <si>
    <t>Забезпечення доступними для маломобільних груп населення на рівні з іншими особами умов  життєдіяльності</t>
  </si>
  <si>
    <t>4.</t>
  </si>
  <si>
    <t>Підвищення ефективності роботи закладу</t>
  </si>
  <si>
    <t>ВСЬОГО:</t>
  </si>
  <si>
    <t xml:space="preserve">Т.в.о. генерального директора                                                              Віталій </t>
  </si>
  <si>
    <t>Бюджет територіальної громади</t>
  </si>
  <si>
    <t>1.Покращення матеріально технічної бази лікарні:</t>
  </si>
  <si>
    <t>-придбання інкубатору для новонвроджених1 одиниця*750,00=750,00 тис.грн</t>
  </si>
  <si>
    <t>-придбання колькоскопа 2 одиниці* 500,00=1000,00</t>
  </si>
  <si>
    <t>-придбання офтальмоскопа електичного 1 одиниця*200,00=200,00 тис.грн</t>
  </si>
  <si>
    <t>-придбання офтальмоскопа потративного ручного 1 одинця*50,00=50,00 тис.грн</t>
  </si>
  <si>
    <t>-придбання діафаноскопа 1 одиниця*  30,00 =30,00тис.грн</t>
  </si>
  <si>
    <t>Придбання біомікроскопа ЩЛ(щелева лампа) 1 одиниця*350,00тис.грн</t>
  </si>
  <si>
    <t>-придбання безконтактного тонометру офтольмологічного  50,00</t>
  </si>
  <si>
    <t>-придбання фосфен 1 оди*40,,00=40,00 тис.грн</t>
  </si>
  <si>
    <t>Придбання бинокулярної лупи(налобна) 3 одиниці*150,0=450,00 тис.грн</t>
  </si>
  <si>
    <t>Придбання авторефрактометру 1 одиниця*350,00=350,00 тис.грн</t>
  </si>
  <si>
    <t>Придбання ретиноскопу 1 од*50,0=50,0</t>
  </si>
  <si>
    <t>Придбання аналізатору поля зору1 одиниця*500,00=500,00 тис.грн</t>
  </si>
  <si>
    <t>Придбання набору лінз та оправ 2 од *30,00=60,00тис.грн</t>
  </si>
  <si>
    <t>Придбання набора хірургічного офтальмологічного мікроінструментів 50,00</t>
  </si>
  <si>
    <t>Придбання лінз 90 діоптрій 3 од   60,00тис.грн</t>
  </si>
  <si>
    <t>Придбання шприц ЖАНЕ 3 од*4,00=12,00 тис.грн</t>
  </si>
  <si>
    <t>Придбання електрокоагулятор точковий для ЛОР маніпуляцій1 одиниця 130,00=130,00тис.грн</t>
  </si>
  <si>
    <t>Придбання монофункціонального комплексу для реабілітації 3 од*400,00=12</t>
  </si>
  <si>
    <t>Придбання кабіни для кінезотерапії 1 од*450,00=450,00 тис.грн</t>
  </si>
  <si>
    <t>Придбання реабілітаціних тренажерів 5 одиниць*100,00=500,00</t>
  </si>
  <si>
    <t>Придбання вертикалізатора 2 одиниці*400,00=800,00</t>
  </si>
  <si>
    <t>Придбання апарата для механотерапії2 одиниці*300,00=600,00 тис.грн</t>
  </si>
  <si>
    <t>Оснащення клініко-діагностичної лаболаторії  1000, тис.грн</t>
  </si>
  <si>
    <t>Оснащення необхідними предметами та обладнанням акушерсько-гінекологічного кабінету  1268,00 тис.грн</t>
  </si>
  <si>
    <t>Придбання предметів та матеріалів для опладнання офтальмологічного, отоларингологичного, хірургічного кабінетів поліклініки 1000,0 тис.грн</t>
  </si>
  <si>
    <t>Придбання офісного обладнання 500,00 тис.грн</t>
  </si>
  <si>
    <t>Придбання автоклавів 2 од*250,00=500,00тис.грн</t>
  </si>
  <si>
    <t>Придбання артроскопічної стійки 1 одиниця*1800,00=1800,00 тис.грн</t>
  </si>
  <si>
    <r>
      <t>П</t>
    </r>
    <r>
      <rPr>
        <sz val="10"/>
        <color indexed="8"/>
        <rFont val="Times New Roman"/>
        <family val="1"/>
        <charset val="204"/>
      </rPr>
      <t>ридбання операційних ламп 5 одиниць*350,00 тис.грн=1750,00 тис.грн</t>
    </r>
  </si>
  <si>
    <t>Придбання операційних столів 5 одиниць*300,00 тис.грн=1500,00 тис.грн</t>
  </si>
  <si>
    <t>Придбання інтраопераційної ренгенівської системи С-дуга 1 одиниця* 5000,00=5000,00 тис.грн</t>
  </si>
  <si>
    <t>приймальне відділення</t>
  </si>
  <si>
    <t>3.Створення умов доступності для осіб з інвалідністю</t>
  </si>
  <si>
    <t>Обсяг видатків на обслуговування вогнегасників</t>
  </si>
  <si>
    <t>Видатки на страхування членів дружинни</t>
  </si>
  <si>
    <t>Видатки на проведення навчання</t>
  </si>
  <si>
    <t xml:space="preserve"> - анестезіологічне відділення</t>
  </si>
  <si>
    <t xml:space="preserve"> - терапевтичне відділення</t>
  </si>
  <si>
    <t xml:space="preserve"> - урологічне відділення</t>
  </si>
  <si>
    <t>- травматологічне відділення</t>
  </si>
  <si>
    <t>- дитяче відділення</t>
  </si>
  <si>
    <t>- жіноча консультація</t>
  </si>
  <si>
    <t>Технічне обслуговування системи пожежної сигналізації організаціі, яка має відповідну ліцензію, в т.ч.</t>
  </si>
  <si>
    <t>Обсяг видатків на виконання робіт по обладнанню приміщен  системою поженої сигналізації, в т.ч</t>
  </si>
  <si>
    <t>Проведення монтажу пристроїв захисту від прямих попадань блискавки</t>
  </si>
  <si>
    <t>- акушерське відділення ( 5,0 тис.грн щомісячно)</t>
  </si>
  <si>
    <t>- приймальне відділення (5,0 тис.грн щомісячно)</t>
  </si>
  <si>
    <t>- інфекційне відділення</t>
  </si>
  <si>
    <t>- неврологічне відділення</t>
  </si>
  <si>
    <t>Здійснення та відгалуження жил електричних проводів за допомогою опресуання, пайкою, зварюваннями</t>
  </si>
  <si>
    <t xml:space="preserve">- акушерське відділення </t>
  </si>
  <si>
    <t>-хірургічне відділення</t>
  </si>
  <si>
    <t>Виконання замірів опору ізоляції і перевірки спрацювання приладів захисту електричних мереж та електроустановох від короткого замикання</t>
  </si>
  <si>
    <t>- приймальне відділення</t>
  </si>
  <si>
    <t>-ренгенологічне відділення</t>
  </si>
  <si>
    <t>-поліклініка</t>
  </si>
  <si>
    <t>-стоматологічна поліклініка</t>
  </si>
  <si>
    <t>Закупівля засобів індивідуального захисту органів дихання чергової зміни ( 40 од)</t>
  </si>
  <si>
    <t>Виконання робіт із забезпеченням вогнезахисту деревяних конструкцій</t>
  </si>
  <si>
    <t>4.Проведення поточного ремонту,реконструкції та реставрації приміщень лікарні, придбання вікон та дверей та інших будівельних матеріалів</t>
  </si>
  <si>
    <t>Проведення  робіт по заміні сантехнічних вузлів, в т.ч.</t>
  </si>
  <si>
    <t xml:space="preserve"> - неврологічне відділення</t>
  </si>
  <si>
    <t xml:space="preserve"> - інфекційне відділення відділення</t>
  </si>
  <si>
    <t xml:space="preserve"> - дитяче відділення</t>
  </si>
  <si>
    <t>-приймальне відділення</t>
  </si>
  <si>
    <t xml:space="preserve">- відділення медичної реабілітації </t>
  </si>
  <si>
    <t>-акушерсько гінекологічне відділення</t>
  </si>
  <si>
    <t>Придбання та встановлення автоматичних пандусів для заїзду, в т.ч.</t>
  </si>
  <si>
    <t>- акушерсько гінекологічне відділення</t>
  </si>
  <si>
    <t>- адміністративна будівля</t>
  </si>
  <si>
    <t>- діагностичне відділення</t>
  </si>
  <si>
    <t>-клініко діагностичне відділення</t>
  </si>
  <si>
    <t>Встановлення металопластикових вікон</t>
  </si>
  <si>
    <t>-поліклінка (40 од)</t>
  </si>
  <si>
    <t>-травматологічне відділення (20 од)</t>
  </si>
  <si>
    <t>-інфекціне відділення (20 од.)</t>
  </si>
  <si>
    <t xml:space="preserve">Кількість придбаних монофункціональних комплеків для реабілітації </t>
  </si>
  <si>
    <t xml:space="preserve">Кількість придбаних кабін для кінезотерапії </t>
  </si>
  <si>
    <t xml:space="preserve">Кількість придбаних автоклавів </t>
  </si>
  <si>
    <t>Кількість придбаних апаратів для механотерапії</t>
  </si>
  <si>
    <t>Кількість придбаних вертикалізаторів</t>
  </si>
  <si>
    <t xml:space="preserve">Кількість придбаних реабілітаціних тренажерів </t>
  </si>
  <si>
    <t>Кількість придбаних артроскопічних стійок</t>
  </si>
  <si>
    <t>Кількість придбаних інкубаторів для новонвроджених</t>
  </si>
  <si>
    <t>Кількість придбанних колькоскопів</t>
  </si>
  <si>
    <t xml:space="preserve">Кількість придбанних операційних столів </t>
  </si>
  <si>
    <t xml:space="preserve">Кількість их інтраопераційних ренгенівських систем С-дуга </t>
  </si>
  <si>
    <t xml:space="preserve">Кількість придбанних операційних ламп </t>
  </si>
  <si>
    <t xml:space="preserve">Кількість придбанних офтальмоскопів електичних </t>
  </si>
  <si>
    <t>Кількість придбанних офтальмоскопів потративних ручних</t>
  </si>
  <si>
    <t xml:space="preserve">Кількість придбанних  діафаноскопів </t>
  </si>
  <si>
    <t xml:space="preserve">Кількість придбанних  біомікроскопів ЩЛ(щелева лампа) </t>
  </si>
  <si>
    <t>Кількість придбанних  безконтактних тонометрів офтольмологічних</t>
  </si>
  <si>
    <t>Кількість придбанних  фосфенів</t>
  </si>
  <si>
    <t xml:space="preserve">Кількість придбанних  бинокулярних луп(налобних) </t>
  </si>
  <si>
    <t xml:space="preserve">Кількість придбанних авторефрактометрів </t>
  </si>
  <si>
    <t>Кількість придбанних ретиноскопів</t>
  </si>
  <si>
    <t>Кількість придбанних  аналізаторів поля зору</t>
  </si>
  <si>
    <t xml:space="preserve">Кількість придбанних  наборів лінз та оправ </t>
  </si>
  <si>
    <t>Кількість придбанних  наборів  хірургічних офтальмологічних</t>
  </si>
  <si>
    <t xml:space="preserve">Кількість придбаних лінз 90 діоптрій </t>
  </si>
  <si>
    <t xml:space="preserve">Кількість придбаних шприців ЖАНЕ </t>
  </si>
  <si>
    <t>Кількість придбанних електрокоагуляторів точкових для ЛОР маніпуляцій</t>
  </si>
  <si>
    <t>Назва показника</t>
  </si>
  <si>
    <t>Одиниця виміру</t>
  </si>
  <si>
    <t>Вихідні дані на початок дії програми</t>
  </si>
  <si>
    <t>2023 рік</t>
  </si>
  <si>
    <t>2024 рік</t>
  </si>
  <si>
    <t>І. Показники витрат</t>
  </si>
  <si>
    <t>-</t>
  </si>
  <si>
    <t>ІІ  Показники продукту</t>
  </si>
  <si>
    <t>одиниць</t>
  </si>
  <si>
    <t>ІІІ. Показники ефективності</t>
  </si>
  <si>
    <t>ІV Показники якості</t>
  </si>
  <si>
    <t>%</t>
  </si>
  <si>
    <t>тис.грн</t>
  </si>
  <si>
    <t xml:space="preserve">Обсяг видатків на придбання монофункціонального комплексу для реабілітації </t>
  </si>
  <si>
    <t xml:space="preserve">Обсяг видатків на придбання кабіни для кінезотерапії </t>
  </si>
  <si>
    <t xml:space="preserve">Обсяг видатків на придбання реабілітаціних тренажерів </t>
  </si>
  <si>
    <t xml:space="preserve">Обсяг видатків на придбання вертикалізатора </t>
  </si>
  <si>
    <t>Обсяг видатків на придбанняапарата для механотерапії</t>
  </si>
  <si>
    <t xml:space="preserve">Обсяг видатків на придбання автоклавів </t>
  </si>
  <si>
    <t xml:space="preserve">Обсяг видатків на придбання артроскопічної стійки </t>
  </si>
  <si>
    <t>Обсяг видатків на придбання інтраопераційної ренгенівської системи С-дуга</t>
  </si>
  <si>
    <t xml:space="preserve">Обсяг видатків на придбання операційних столів </t>
  </si>
  <si>
    <t>Обсяг видатків на придбання інкубатору для новонвроджених</t>
  </si>
  <si>
    <t xml:space="preserve">Обсяг видатків на придбання колькоскопа </t>
  </si>
  <si>
    <t>Обсяг видатків на придбання офтальмоскопа електичного</t>
  </si>
  <si>
    <t>Обсяг видатків на придбання офтальмоскопа потративного ручного</t>
  </si>
  <si>
    <t xml:space="preserve">Обсяг видатків на придбання діафаноскопа </t>
  </si>
  <si>
    <t>Обсяг видатків на придбання біомікроскопа ЩЛ(щелева лампа)</t>
  </si>
  <si>
    <t xml:space="preserve">Обсяг видатків на придбання безконтактного тонометру офтольмологічного  </t>
  </si>
  <si>
    <t xml:space="preserve">Обсяг видатків на придбання фосфен </t>
  </si>
  <si>
    <t xml:space="preserve">Обсяг видатків на придбання бинокулярної лупи(налобна) </t>
  </si>
  <si>
    <t xml:space="preserve">Обсяг видатків на придбання авторефрактометру </t>
  </si>
  <si>
    <t xml:space="preserve">Обсяг видатків на придбання ретиноскопу </t>
  </si>
  <si>
    <t>Обсяг видатків на придбання аналізатору поля зору</t>
  </si>
  <si>
    <t xml:space="preserve">Обсяг видатків на придбання набору лінз та оправ </t>
  </si>
  <si>
    <t xml:space="preserve">Обсяг видатків на придбання набора хірургічного офтальмологічного мікроінструментів </t>
  </si>
  <si>
    <t xml:space="preserve">Обсяг видатків на придбання  шприц ЖАНЕ </t>
  </si>
  <si>
    <t>Обсяг видатків на придбання електрокоагулятор точковий для ЛОР маніпуляцій</t>
  </si>
  <si>
    <t>Обсяг видатків на придбанняопераційних ламп</t>
  </si>
  <si>
    <t xml:space="preserve">Середні видатки на придбання 1 одиниці монофункціонального комплексу для реабілітації </t>
  </si>
  <si>
    <t xml:space="preserve">Середні видатки на придбання 1 одиниці кабіни для кінезотерапії </t>
  </si>
  <si>
    <t>Середні видатки на придбання 1 одиниці реабілітаціних тренажерів</t>
  </si>
  <si>
    <t xml:space="preserve">Середні видатки на придбання 1 одиниці вертикалізатора </t>
  </si>
  <si>
    <t>Середні видатки на придбання 1 одиниці автоклава</t>
  </si>
  <si>
    <t xml:space="preserve">Середні видатки на придбання 1 одиниці апарата для механотерапії </t>
  </si>
  <si>
    <t xml:space="preserve">Середні видатки на придбання 1 одиниці артроскопічної стійки </t>
  </si>
  <si>
    <t xml:space="preserve">Середні видатки на придбання 1 одиниці інтраопераційної ренгенівської системи С-дуга </t>
  </si>
  <si>
    <t>Середні видатки на придбання 1 одиниці операційної лампи</t>
  </si>
  <si>
    <t>Середні видатки на придбання 1 одиниці операційного стола</t>
  </si>
  <si>
    <t>Середні видатки на придбання 1 одиниці інкубатору для новонвроджених</t>
  </si>
  <si>
    <t xml:space="preserve">Середні видатки на придбання 1 одиниція офтальмоскопа електичного </t>
  </si>
  <si>
    <t xml:space="preserve">Середні видатки на придбання 1 одиниці офтальмоскопа потративного ручного </t>
  </si>
  <si>
    <t xml:space="preserve">Середні видатки на придбання 1 одиниці діафаноскопа </t>
  </si>
  <si>
    <t xml:space="preserve">Середні видатки на придбання 1 одиниці біомікроскопа ЩЛ(щелева лампа) </t>
  </si>
  <si>
    <t xml:space="preserve">Середні видатки на придбання 1 одиниці безконтактного тонометру офтольмологічного  </t>
  </si>
  <si>
    <t>Середні видатки на придбання 1 одиниці  фосфену</t>
  </si>
  <si>
    <t xml:space="preserve">Середні видатки на придбання 1 одиниці бинокулярної лупи(налобної) </t>
  </si>
  <si>
    <t xml:space="preserve">Середні видатки на придбання 1 одиниці  авторефрактометру </t>
  </si>
  <si>
    <t xml:space="preserve">Середні видатки на придбання 1 одиниці  ретиноскопу </t>
  </si>
  <si>
    <t>Середні видатки на придбання 1 одиниці  аналізатору поля зору</t>
  </si>
  <si>
    <t>Середні видатки на придбання 1 одиниці електрокоагулятор точковий для ЛОР маніпуляцій</t>
  </si>
  <si>
    <t xml:space="preserve">Середні видатки на придбання 1 одиниці  шприц ЖАНЕ </t>
  </si>
  <si>
    <t xml:space="preserve">Середні видатки на придбання 1 одиниція лінз 90 діоптрій </t>
  </si>
  <si>
    <t>Середні видатки на придбання 1 диниці набору хірургічного офтальмологічного мікроінструментів 50,00</t>
  </si>
  <si>
    <t xml:space="preserve">Середні видатки на придбання 1  набору лінз та оправ </t>
  </si>
  <si>
    <t xml:space="preserve">Середні видатки на придбання 1 одиниці колькоскопа </t>
  </si>
  <si>
    <t>Обсяг видатків на придбання та встановлення пандусів електричних</t>
  </si>
  <si>
    <t>Кількість пандусів електричних, які необхідно встановити</t>
  </si>
  <si>
    <t>Середні видатки на придбання 1 одиниці пандуса електричного</t>
  </si>
  <si>
    <t>Кількість відділень ,які потребують проведення робіт</t>
  </si>
  <si>
    <t>Середні видатки на проведення сантехнічних робіт в 1 відділення</t>
  </si>
  <si>
    <t>Обсяг видатків на проведення  робіт по заміні сантехнічних вузлів</t>
  </si>
  <si>
    <t>Рівень забезпечення доступності для маломобільних груп населення</t>
  </si>
  <si>
    <t>Кількість вогнегасників, які потребують обслуговування</t>
  </si>
  <si>
    <t>Обсяг видатків на придбання лінз 90 діоптрій</t>
  </si>
  <si>
    <t>Обсяг видатків на придбання офісного обладнання (ПК, монытори, МФУ)</t>
  </si>
  <si>
    <t>Кількість придбаник ПК в сборі</t>
  </si>
  <si>
    <t>Кількість придбаних МФУ</t>
  </si>
  <si>
    <t>Кількість придбаних моніторів</t>
  </si>
  <si>
    <t>Середні видатки на придбання офісного обладнання</t>
  </si>
  <si>
    <t xml:space="preserve">Середні видатки на 1 відділення  для забезпечення його необхідними предметами та обладнанням </t>
  </si>
  <si>
    <t xml:space="preserve">Кількість відділень , які потребують оснащення необхідними предметами та обладнанням </t>
  </si>
  <si>
    <t>Кількість кібінетів , які потребують в придбанні предметів та матеріалів</t>
  </si>
  <si>
    <t xml:space="preserve">Середні видатки на оснащення 1 кабінету  предметами та матеріалами </t>
  </si>
  <si>
    <t xml:space="preserve">Обсяг видатків на придбання предметів та матеріалів для обладнання офтальмологічного, отоларингологичного, хірургічного кабінетів поліклініки </t>
  </si>
  <si>
    <t xml:space="preserve">Обсяг видатків на оснащення необхідними предметами та обладнанням акушерсько-гінекологічних кабінетів в Жіночій консультації </t>
  </si>
  <si>
    <t xml:space="preserve">Обсяг видатків на оснащення клініко-діагностичної лаболаторії  </t>
  </si>
  <si>
    <t xml:space="preserve">Кількість відділень в клінічно діагностичному відділу </t>
  </si>
  <si>
    <t>Середні  видатків на оснащення  одного відділення лаболаторії</t>
  </si>
  <si>
    <t>Кількість відділень, які потребують в проведенні монтажу пристроїв захисту від прямих попадань блискавки</t>
  </si>
  <si>
    <t xml:space="preserve">Кількість відділень, які потребують в технічному обслуговуванні системи пожежної сигналізації </t>
  </si>
  <si>
    <t>Рівень протипожежної готовності</t>
  </si>
  <si>
    <t>ПОКАЗНИКИ РЕЗУЛЬТАТИВНОСТІ ПРОГРАМИ</t>
  </si>
  <si>
    <t>Додаток 3</t>
  </si>
  <si>
    <t>Кількість найменувань обладнаннь</t>
  </si>
  <si>
    <t>Т.в.о. генерального директора</t>
  </si>
  <si>
    <t>Головний бухгалтер</t>
  </si>
  <si>
    <t>Виконавець:</t>
  </si>
  <si>
    <t>Віталій ЖНЯКІН</t>
  </si>
  <si>
    <t>Марина ЛОГІНОВА</t>
  </si>
  <si>
    <t>Ольга АРТЕМЕНКО</t>
  </si>
  <si>
    <t>Кількість необхідних одиниця  для створення умов доступності для осіб з інвалідністю, а саме:</t>
  </si>
  <si>
    <t>Кількість заходів для проведення протипожежних заходів</t>
  </si>
  <si>
    <t>Середні видатки  на 1 одиниці предмета або обладнання  для покращення матеріально технічної бази лікарні, а саме</t>
  </si>
  <si>
    <t>Середні видатки на 1 одиницю обладнання для створення умов доступності для осіб з інвалідністю</t>
  </si>
  <si>
    <t>Середні видатки на проведення протипожежних заходів</t>
  </si>
  <si>
    <t>5.</t>
  </si>
  <si>
    <t>Середні видатки на проведення робіт з поточного ремонту приміщень лікарні</t>
  </si>
  <si>
    <t>Середні видатки на проведення робіт з повірки засобів вимірювальної техніки</t>
  </si>
  <si>
    <t>Технічне обслуговування первинних засобів пожежогасіння - вогнегасників</t>
  </si>
  <si>
    <t>Послуги з облаштування блискавкозахисту</t>
  </si>
  <si>
    <t>Влаштування систем протипожежного захисту (система пожежної сигналізації, система передавання тривожних сповіщень, система оповіщення про пожежу та управління евакуюванням людей)</t>
  </si>
  <si>
    <t>Заміри опору ізоляції</t>
  </si>
  <si>
    <t>Навчання з питань пожежної безпеки</t>
  </si>
  <si>
    <t>Послуги з технічного обслуговування та спостерігання за системами протипожежного захисту</t>
  </si>
  <si>
    <t>Вогнезахист дерев’яних конструкцій</t>
  </si>
  <si>
    <t>Спостереження за протипожежним станом об'єкта та реагування по отриманому сигналу</t>
  </si>
  <si>
    <t>Особисте страхування членів добровільних пожежних дружин</t>
  </si>
  <si>
    <t>Поточний ремонт із заміни електричної проводки для заміни з’єднань, відгалужень жил</t>
  </si>
  <si>
    <r>
      <t xml:space="preserve">Розробка документів по ідентифікації щодо визначення потенційної небезпеки </t>
    </r>
    <r>
      <rPr>
        <sz val="11"/>
        <color indexed="8"/>
        <rFont val="Times New Roman"/>
        <family val="1"/>
        <charset val="204"/>
      </rPr>
      <t>закладів охорони здоров’я»</t>
    </r>
  </si>
  <si>
    <t>Проведення  робіт по повірки засобів вимірювальної техніки</t>
  </si>
  <si>
    <t xml:space="preserve">Кількість систем, необхідна встановлення </t>
  </si>
  <si>
    <t>Кількість замірів опору ізоляції і перевірки спрацювання приладів захисту електричних мереж та електроустановох від короткого замикання</t>
  </si>
  <si>
    <t>Кількість  членів, які беруть учать у навчанні</t>
  </si>
  <si>
    <t xml:space="preserve">Кількість відділень, які потребують в встановленні системи спостереження за протипожежним станом обєкта </t>
  </si>
  <si>
    <t>Кількість  членів добровільної дружини, які беруть учать у навчанні</t>
  </si>
  <si>
    <t>Кількість відділень які потребують у виконанні потчного ремонту із заміни електричної проводки для заміни зєднань, відгалужень жил</t>
  </si>
  <si>
    <t>Кількість напрямків щодо розробки документів по ідентифікації , щодо визначення потенціної небезпеки закладу</t>
  </si>
  <si>
    <t>Середні видатки на 1 одиницю вогнегасника, які потребують обслуговування</t>
  </si>
  <si>
    <t>Середні видатки на встановлення 1 одиниці системи</t>
  </si>
  <si>
    <t>II етап (20_-20_ роки)</t>
  </si>
  <si>
    <t>IIIетап (20_-20_ роки)</t>
  </si>
  <si>
    <t>Середні видатки на проведення робіт на рік  по закладу</t>
  </si>
  <si>
    <t>Кількість установ, в якій проводяться вимірювальні роботи</t>
  </si>
  <si>
    <t>Кількість установ  в яких проводятьс яроботи</t>
  </si>
  <si>
    <t>Середні видатки на 1 відділеня, яке потребує в проведенні монтажу пристроїв захисту від прямих попадань блискавки</t>
  </si>
  <si>
    <t>Середні видатки на 1 ь замір опору ізоляції і перевірки спрацювання приладів захисту електричних мереж та електроустановох від короткого замикання</t>
  </si>
  <si>
    <t>Середні видатки на 1   члена, який берє учать у навчанні</t>
  </si>
  <si>
    <t xml:space="preserve">Середні видатки на 1 відділеня, яке потребуєь в технічному обслуговуванні системи пожежної сигналізації </t>
  </si>
  <si>
    <t xml:space="preserve">Середні видатки на одне відділеня, якє потребуєь в встановленні системи спостереження за протипожежним станом обєкта </t>
  </si>
  <si>
    <t>Середні видатки на одного  члена добровільної дружини, який  берє учать у навчанні</t>
  </si>
  <si>
    <t>Середні видатки на 1відділеня якє потребує у виконанні потчного ремонту із заміни електричної проводки для заміни зєднань, відгалужень жил</t>
  </si>
  <si>
    <t>Середні видатки на один напрямок щодо розробки документів по ідентифікації , щодо визначення потенціної небезпеки закладу</t>
  </si>
  <si>
    <t>Рівень підвищення в ефективності надання медичної допомоги  закладом</t>
  </si>
  <si>
    <t>Рівень створення належних умов для надання медичної допомоги</t>
  </si>
  <si>
    <t>Забезпечення утримання медичного обладнання та вимірювальної техніки в робочому стані</t>
  </si>
  <si>
    <t>Проведення  повірки засобів вимірювальної техніки</t>
  </si>
  <si>
    <t>Проведення поточного ремонту приміщень лікарні</t>
  </si>
  <si>
    <t>Створення умов доступності для осіб з інвалідністю</t>
  </si>
  <si>
    <t>Кількість обладнання та предметів, що планується придбати для покращення матеріально технічної бази лікарні</t>
  </si>
  <si>
    <t>Проведення поточного ремонту приміщень лікарн</t>
  </si>
  <si>
    <t xml:space="preserve">Кількість відділень, які потребують проведення поточного ремонту </t>
  </si>
  <si>
    <t>Придбання обладнання для покращення матеріально технічної бази лікарні(згідно додатку)</t>
  </si>
  <si>
    <t>Обсяг видатків на проведення протипожежних заходів(згідно додатку)</t>
  </si>
  <si>
    <t>Проведення  робіт по повірки засобів вимірювальної техніки (згідно додатку)</t>
  </si>
  <si>
    <t>Придбання медичного обладнання та предметів</t>
  </si>
  <si>
    <t>Придбання та встановлення автоматичних пандусів для заїзду</t>
  </si>
  <si>
    <t>Повірка засобів вимірювальної техніки та медичного обладнання</t>
  </si>
  <si>
    <t>6.</t>
  </si>
  <si>
    <t>Кількість установ  в яких проводяться роботи</t>
  </si>
  <si>
    <t>Вартість виконання метрологічних послуг  на 2023 р.</t>
  </si>
  <si>
    <t>№</t>
  </si>
  <si>
    <t>Найменування</t>
  </si>
  <si>
    <t>Кіль</t>
  </si>
  <si>
    <t>Вартість 1 од.</t>
  </si>
  <si>
    <t>Загальна Вартість</t>
  </si>
  <si>
    <t>Загальна вартість з ПДВ. грн</t>
  </si>
  <si>
    <t>Ваги торсіонні ВТ-500</t>
  </si>
  <si>
    <t>Гирі   Г4-211-10    (1 набор)</t>
  </si>
  <si>
    <t>Гирі   технічні</t>
  </si>
  <si>
    <t>Ваги медичні механічні для дорослихВМ-150</t>
  </si>
  <si>
    <t>652.14.</t>
  </si>
  <si>
    <r>
      <t>Ваги медичні дитячі електронні</t>
    </r>
    <r>
      <rPr>
        <sz val="10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ВМЭ-1-15.К</t>
    </r>
  </si>
  <si>
    <t>652.14</t>
  </si>
  <si>
    <t>Ваги для статичного   зважування РП-200Ш13</t>
  </si>
  <si>
    <t>156.60</t>
  </si>
  <si>
    <t>1252.80</t>
  </si>
  <si>
    <t>Камера Горяєва 2-х сіт.</t>
  </si>
  <si>
    <t>198.36</t>
  </si>
  <si>
    <t>Камера Горяєва 4-х сіт.</t>
  </si>
  <si>
    <t>Ареометри АУ</t>
  </si>
  <si>
    <t>287.10</t>
  </si>
  <si>
    <t>73.08</t>
  </si>
  <si>
    <t>Термометри скляні   ТС-7-М1;ТБ     від -50 до +80°С</t>
  </si>
  <si>
    <t>86.13</t>
  </si>
  <si>
    <t>39.15</t>
  </si>
  <si>
    <t>Вимірювачі артеріального тису   ПММ</t>
  </si>
  <si>
    <t>72.27</t>
  </si>
  <si>
    <t>62.64</t>
  </si>
  <si>
    <r>
      <t>Манометри ДМ1001У</t>
    </r>
    <r>
      <rPr>
        <vertAlign val="subscript"/>
        <sz val="12"/>
        <color indexed="8"/>
        <rFont val="Times New Roman"/>
        <family val="1"/>
        <charset val="204"/>
      </rPr>
      <t>2</t>
    </r>
  </si>
  <si>
    <t>54.81</t>
  </si>
  <si>
    <t>Манометри МТП-100</t>
  </si>
  <si>
    <t>Манометр технічнийМП-4У</t>
  </si>
  <si>
    <t>33.93</t>
  </si>
  <si>
    <t>МановакуметрМВТП-160</t>
  </si>
  <si>
    <t>Манометр ТМ-2</t>
  </si>
  <si>
    <t>Секундоміри  механічні до 60хв. СОСпр-2б</t>
  </si>
  <si>
    <t>430.65</t>
  </si>
  <si>
    <t>Центрифуга  ОПН-З; ОПН-8; ЦЛУ-1</t>
  </si>
  <si>
    <t>5867.42</t>
  </si>
  <si>
    <t>1600.83</t>
  </si>
  <si>
    <t>1561.68</t>
  </si>
  <si>
    <t>Ультразвукова діагностична система  Ciarue SB 350</t>
  </si>
  <si>
    <t>2116.12</t>
  </si>
  <si>
    <t>Ультразвукова діагностична система HD-11XE</t>
  </si>
  <si>
    <t>Ультразвукова діагностична система SDU-350XL</t>
  </si>
  <si>
    <t>Ультразвукова діагностична система DP-6600</t>
  </si>
  <si>
    <t>Ультразвукова діагностична система CV350</t>
  </si>
  <si>
    <t>Ультразвукова діагностична система У-СУВЕ</t>
  </si>
  <si>
    <t>Ультразвукова діагностична система My Lab Sigma</t>
  </si>
  <si>
    <t>Випромінювач бактериц</t>
  </si>
  <si>
    <t>983.57</t>
  </si>
  <si>
    <t>642.44</t>
  </si>
  <si>
    <t>443.52</t>
  </si>
  <si>
    <t>Монітор реанімаційний хірургічний UM-300</t>
  </si>
  <si>
    <t>1745.52</t>
  </si>
  <si>
    <t>Монітор пацієнта багат опара метричний «Таурус»</t>
  </si>
  <si>
    <t>ПульсоксиметрGIB</t>
  </si>
  <si>
    <t>871.12</t>
  </si>
  <si>
    <t>ПульсоксиметрБіомед</t>
  </si>
  <si>
    <t>ПульсоксиметрВР-10М</t>
  </si>
  <si>
    <t>ПульсоксиметрRed-8</t>
  </si>
  <si>
    <t>Дефібрилятор ДИ-3</t>
  </si>
  <si>
    <t>2299.96</t>
  </si>
  <si>
    <t>227.70</t>
  </si>
  <si>
    <t>649.44</t>
  </si>
  <si>
    <t>Апарат для низько частотної терапії Тонус-1; Тонус-2</t>
  </si>
  <si>
    <t>617.76</t>
  </si>
  <si>
    <t>831.60</t>
  </si>
  <si>
    <t>Апарат для низько частотної терапії «Эндотон»</t>
  </si>
  <si>
    <t>Апарат УФО»тубус»</t>
  </si>
  <si>
    <t>553.01</t>
  </si>
  <si>
    <t>Облучатель кварцевий стаціонарній ИРБ-21</t>
  </si>
  <si>
    <t>753.40</t>
  </si>
  <si>
    <t>Апарат для дарсонвалізації «Іскра-1»</t>
  </si>
  <si>
    <t>Рецикулятор ультрафіолетовий бактерицидний АЕРЕКС стандарт 30</t>
  </si>
  <si>
    <t>Фотометр МБА-540</t>
  </si>
  <si>
    <t>1350.37</t>
  </si>
  <si>
    <t>1272.07</t>
  </si>
  <si>
    <t>Аналізатор імуноферментний Мультискан ЕХ</t>
  </si>
  <si>
    <t>642.07</t>
  </si>
  <si>
    <t>Манометр МПЗ-У</t>
  </si>
  <si>
    <r>
      <t>Мановакуметр МВПЗ-УУ</t>
    </r>
    <r>
      <rPr>
        <vertAlign val="subscript"/>
        <sz val="12"/>
        <color indexed="8"/>
        <rFont val="Times New Roman"/>
        <family val="1"/>
        <charset val="204"/>
      </rPr>
      <t>2</t>
    </r>
  </si>
  <si>
    <t>Мановакуметр МВТП-160</t>
  </si>
  <si>
    <t>Мановакуметр ОБМВ1-160</t>
  </si>
  <si>
    <t>Мановакуметр ОБМВ1-100</t>
  </si>
  <si>
    <t>Манометри електроконтактні  ЭКМ-У</t>
  </si>
  <si>
    <t>Ваги лабораторні ручніВР-20</t>
  </si>
  <si>
    <t>Ваги циферблатніРН-10Ц3У</t>
  </si>
  <si>
    <t>Ваги медичні дитячіВМ-20</t>
  </si>
  <si>
    <t>Ваги для статичного  зважування РП-150 Ш13М</t>
  </si>
  <si>
    <t>Дозатор піпетковий( 1 канальні)</t>
  </si>
  <si>
    <t>Дозатор піпетковийМП-8-30-300 (8 каналів)</t>
  </si>
  <si>
    <t>Гігрометри психрометричніВИТ-1; ВИТ-2</t>
  </si>
  <si>
    <t xml:space="preserve">Термометри скляні   ріддині    від  0 до 100°С </t>
  </si>
  <si>
    <t>Манометри для кисню робочіEN 562;  МП-50: ТМ-2;         ДМ 05050</t>
  </si>
  <si>
    <t>Термостат сухо повітрянийТС-80М-2; ТС-80М-3</t>
  </si>
  <si>
    <t>Стерилізатор повітрянийГП-40;  ГП-80; ГП-80-1</t>
  </si>
  <si>
    <t>ЕлектрокардіографHeart Mirrror ICO</t>
  </si>
  <si>
    <t>ЕлектрокардіографESG 300G</t>
  </si>
  <si>
    <t>ЕлектрокардіографESG 600G</t>
  </si>
  <si>
    <t>ЕлектрокардіографЮкард-100</t>
  </si>
  <si>
    <t>ЕлектрокардіографМіДАК ЭК1Т</t>
  </si>
  <si>
    <t>Комплекс діагностич.Автоматиз. Кардио+</t>
  </si>
  <si>
    <t>Монітор пацієнта МЕС-100</t>
  </si>
  <si>
    <t>Монітор пацієнта«Біомед» ВМ-800</t>
  </si>
  <si>
    <t>Монітор спостереженняМЕС-1000</t>
  </si>
  <si>
    <t>Монітор пацієнтафетальний</t>
  </si>
  <si>
    <t>Монітор пацієнтаVM-600</t>
  </si>
  <si>
    <t>Монітор пацієнтаз  ЭКГ</t>
  </si>
  <si>
    <t>ПульсоксиметрЮТАС ОКСИ-200</t>
  </si>
  <si>
    <t>Випромінювач бактерицОБН-75</t>
  </si>
  <si>
    <t>Апарат гальванізаціїПоток-1; «Нион»</t>
  </si>
  <si>
    <t>Апарат для УЗТ терапіїУЗТ-1; УЗТ-5</t>
  </si>
  <si>
    <t>Апарат для УВЧ терапії«УВЧ-66»</t>
  </si>
  <si>
    <t>Апарат для ТНЧтерапіїТНЧ-101</t>
  </si>
  <si>
    <t>Апарат низькочастотноїтерапії «Амплипульс4»</t>
  </si>
  <si>
    <t>Апарат низькочастотноїтерапії «Амплипульс5»</t>
  </si>
  <si>
    <t>Апарат для магнітотерапії«Алимп-1»</t>
  </si>
  <si>
    <t>Апарат для ДМВ терапії«Ранет»</t>
  </si>
  <si>
    <t>Опромінювач бактерицПересувний ОБПЕ-225М</t>
  </si>
  <si>
    <t>ФотоелектрокалориметрКФО</t>
  </si>
  <si>
    <t>ФотоелектрокалориметрКФК-2</t>
  </si>
  <si>
    <t>ФотоелектрокалориметрКФК-2М</t>
  </si>
  <si>
    <t>Прилад для вимірювання концентрації алкоголю у видихуваному повітріАлконт-01СУ</t>
  </si>
  <si>
    <t>Манометри електроконтактніДМ2005СrУ3</t>
  </si>
  <si>
    <t>Манометри електроконтактніДМ2010СrУ2</t>
  </si>
  <si>
    <t>днів</t>
  </si>
  <si>
    <t>Кількість ліжок в звичайних стаціонарах</t>
  </si>
  <si>
    <t>Кількість штатних одиниць, в т.ч.</t>
  </si>
  <si>
    <t>лікарів</t>
  </si>
  <si>
    <t>Кількість ліжко-днів в звичайних стаціонарах</t>
  </si>
  <si>
    <t>Завантаженость ліжкового фонду</t>
  </si>
  <si>
    <t>тис.од</t>
  </si>
  <si>
    <t>Середній термін перебування хворого</t>
  </si>
  <si>
    <t>Кількість пролікованих осіб</t>
  </si>
  <si>
    <t>осіб</t>
  </si>
  <si>
    <t>Зниження рівня захворюваності в порівнянні з попереднім роком</t>
  </si>
  <si>
    <t>Зниження показника летальності</t>
  </si>
  <si>
    <t>відс</t>
  </si>
  <si>
    <t>м2</t>
  </si>
  <si>
    <t xml:space="preserve">Кількість відділень, в яких планується проведення поточного ремонту </t>
  </si>
  <si>
    <t xml:space="preserve">Середні видатки на придбання та встановлення 1 одиниці автоматичних пандусів </t>
  </si>
  <si>
    <t>Середні видатки на проведення робіт з поточного ремонту приміщень лікарні на 1 м2</t>
  </si>
  <si>
    <t>Кількість об'єктів, в яких планується встановити системи протипожежного захисту</t>
  </si>
  <si>
    <t>Кількість об'єктів, які потребують встановлення системи протипожежного захисту</t>
  </si>
  <si>
    <t>Площа приміщень, в яких планується проведення поточного ремонту</t>
  </si>
  <si>
    <t>Кількість одиниць техніки, на якій планується проведення повірки</t>
  </si>
  <si>
    <t>Середні видатки на встановлення системи протипожежного захисту на один об'єкт</t>
  </si>
  <si>
    <t>Відсоток придбаного обладнання від потреби на рік лікарні</t>
  </si>
  <si>
    <t>Відсоток кількості об'єктів, по яких планується встановлення систем протипожежного захисту від загальної потреби на рік</t>
  </si>
  <si>
    <t>Відсоток кількості об'єктів, по яких планується встановлення автоматичних пандусів  від загальної потреби на рік</t>
  </si>
  <si>
    <t>Од. виміру</t>
  </si>
  <si>
    <t>Додаток  2.1</t>
  </si>
  <si>
    <t>Додаток 1.1</t>
  </si>
  <si>
    <t>Проведення  робіт по заміні сантехнічних вузлів у відділеннях лікарні</t>
  </si>
  <si>
    <t>Підвищення ефективності роботи закладу, поліпшення умов  на стаціонарному лікуванні, покращення стану приміщень відповідно до діючих нормативів</t>
  </si>
  <si>
    <t>Проведення поточного ремонту у відділеннях лікарні</t>
  </si>
  <si>
    <t>Впровадження енергозберігаючих заходів</t>
  </si>
  <si>
    <t>Розробка проектно-кошторисної документації по об'єкту: "Капітальний ремонт покрівлі хірургічного корпусу літ. "Б" КНП "БДМБЛ" за адресою вул. Сергія Файнблата,1 м. Білгород-Дністровський Одеської області"</t>
  </si>
  <si>
    <t>Розробка проектно-кошторисної документації по об'єкту: "Капітальний ремонт приміщень лікувального корпусу літ. "А" КНП "БДМБЛ" під розміщення відділення медичної реабілітації  по вул. Незалежності,35 у м. Білгород-Дністровський Одеської області</t>
  </si>
  <si>
    <t>6.12</t>
  </si>
  <si>
    <t>Середні витрати на коригування проектів реконструкції та початку ремонтних робіт</t>
  </si>
  <si>
    <t>Відсоток кількості обладнання, яке пройшло щорічну повірку до загальної кількості обладнання, яке повинно було пройти калібровку</t>
  </si>
  <si>
    <t>Рівень підвищення ефективності надання медичної допомоги закладом</t>
  </si>
  <si>
    <t>Відсоток кількості обладнання, яке пройшло щорічну повірку до загальної кількості обладнання, яке повинно було пройти повірку</t>
  </si>
  <si>
    <t>Реконструкція та технічне переоснащення будівлі котельні, літ. "Т"  КНП "БДМБЛ" по вул. Файнблата, 1 м. Білгород-Дністровський Одеської області</t>
  </si>
  <si>
    <t>Реконструкція та технічне переоснащення будівлі пральні, літ. "С"  КНП "БДМБЛ" по вул. Файнблата, 1 м. Білгород-Дністровський Одеської області</t>
  </si>
  <si>
    <t xml:space="preserve">Придбання кондиціонерів </t>
  </si>
  <si>
    <t xml:space="preserve">Придбання комп'ютерної техніки (ноутбуків) </t>
  </si>
  <si>
    <t xml:space="preserve">Придбання кондиціонерів в палати пацієнтів та ординаторські лікарів КНП "Білгород-Дністровська міська багатопрофільна лікарня" </t>
  </si>
  <si>
    <t>Реконструкція кардіологічного корпусу літ. Д КНП «БДМБЛ» з добудовою приміщень під розміщення системи ангіографічної інтервенційної  по вул. Сергія Файнблата, 1, м. Білгород-Дністровський Одеської області»</t>
  </si>
  <si>
    <t>Проведення заходів, спрямованих на підвищення рівня безпеки</t>
  </si>
  <si>
    <t>Розробка проектно-кошторисної документації по об'єкту "Реконструкція травматологічного відділення (корпус літ. "Б") міської лікарні з добудовою приміщень діагностичного призначення приймального відділення за адресою вул. Сергія Файнблата,1 м. Білгород-Дністровський Одеської області та початок ремонтних робіт; розробка проектів (експертиза) будівництва (реконструкція  та капітальний ремонт) приймального відділення лікарні"</t>
  </si>
  <si>
    <t>Розробка, експертиза проектно-кошторисної документації та проведення робіт "Капітальний ремонт покрівлі лікувального корпусу літ. А КНП "БДМБЛ" по вул. Незалежності, 35 м. Білгород-Дністровський Одеської області</t>
  </si>
  <si>
    <t>Розробка проектно-кошторисної документації по об'єкту: "Капітальний ремонт приміщень терапевтичного відділення кардіологічного корпусу літ. "Д" КНП "БДМБЛ" за адресою вул. Сергія Файнблата,1 м. Білгород-Дністровський Одеської області"</t>
  </si>
  <si>
    <t>Розробка проектно-кошторисної документації по об'єкту: "Капітальний ремонт сходів до хірургічного корпусу за адресою вул. Сергія Файнблата,1 м. Білгород-Дністровський Одеської області</t>
  </si>
  <si>
    <t>Розробка проектно-кошторисної документації по об'єкту:"Капітальний ремонт сходової клітини з придбанням та встановленням (монтажем) підіймально-транспортувального обладнання в будівлі літера "Б" Хірургічний корпус за адресою вул. Сергія Файнблата,1 м. Білгород-Дністровський Одеської області</t>
  </si>
  <si>
    <t>Розробка проектно-кошторисної документації по об'єкту: "Капітальний ремонт сантехнічних вузлів у акушерсько-гінекологічному відділенні  КНП "БДМБЛ" по вул. Незалежності, 35 у  м. Білгород-Дністровський Одеської області</t>
  </si>
  <si>
    <r>
      <t>Розробка проектно-кошторисної документації по об</t>
    </r>
    <r>
      <rPr>
        <sz val="20"/>
        <color indexed="8"/>
        <rFont val="Calibri"/>
        <family val="2"/>
        <charset val="204"/>
      </rPr>
      <t>'</t>
    </r>
    <r>
      <rPr>
        <sz val="20"/>
        <color indexed="8"/>
        <rFont val="Times New Roman"/>
        <family val="1"/>
        <charset val="204"/>
      </rPr>
      <t>єкту: "Капітальний ремонт будівлі акушерсько-гінекологічного відділення літера "А 1" КНП "БДМБЛ" по вул. Незалежності,35 у м. Білгород-Дністровський Одеської області"</t>
    </r>
  </si>
  <si>
    <t>Розробка проектно-кошторисної документації по об'єкту: "Капітальний ремонт приміщень неврологічного відділення кардіологічного корпусу літ. "Д" КНП "БДМБЛ" за адресою вул. Сергія Файнблата,1 м. Білгород-Дністровський Одеської області"</t>
  </si>
  <si>
    <t>Розробка проектно-кошторисної документації по об'єкту: "Капітальний ремонт сантехнічних вузлів у травматологічному відділенні  літ. "Б" КНП "БДМБЛ" за адресою вул. Сергія Файнблата,1 м. Білгород-Дністровський Одеської області"</t>
  </si>
  <si>
    <t>Середні витрати на реконструкцію та технічне переоснащення будівель</t>
  </si>
  <si>
    <t>Кількість будівель, по яким планується реконстркція та технічне переоснащення</t>
  </si>
  <si>
    <t xml:space="preserve">Реконструкція та технічне переоснащення будівель </t>
  </si>
  <si>
    <t>6.13</t>
  </si>
  <si>
    <t>Додаток до рішення</t>
  </si>
  <si>
    <t>Розробка проектно-кошторисної документації по об’єктам та роботи: Капітальний ремонт приміщень першого поверху будівлі літ. "О" КНП "БДМБЛ" за адресою вул. Сергія Файнблата, 1. Капітальний ремонт ганку будівлі літ. "О" КНП "БДМБЛ" за адресою вул. Сергія Файнблата, 1</t>
  </si>
  <si>
    <t>Забезпечення комфортних умов перебування</t>
  </si>
  <si>
    <t>Кількість ліфтів, які плануєтся відремонтувати</t>
  </si>
  <si>
    <t>Середні видатки на ремонт одного ліфту</t>
  </si>
  <si>
    <t>Загальна кількість ліфтів, що потребують ремонту</t>
  </si>
  <si>
    <t>Відсоток ліфтів, що планується відремонтовати</t>
  </si>
  <si>
    <t>міської ради від ______20___р. №______</t>
  </si>
  <si>
    <t>Бюджет БДМТГ</t>
  </si>
  <si>
    <t>Утриманя обладнання та вимірювальної техніки в робочому стані</t>
  </si>
  <si>
    <t>Покращення стану приміщень відповідно до  нормативів</t>
  </si>
  <si>
    <t>Своєчасне сповіщення про пожежу</t>
  </si>
  <si>
    <t>Забезпечення безперебійним теплопостачанням</t>
  </si>
  <si>
    <t xml:space="preserve">Забезпечення комп'ютерною технікою лікарів </t>
  </si>
  <si>
    <t xml:space="preserve">Забезпечення умов комфортного перебування </t>
  </si>
  <si>
    <t xml:space="preserve">Вихідні дані </t>
  </si>
  <si>
    <t xml:space="preserve">II етап </t>
  </si>
  <si>
    <t xml:space="preserve">III етап </t>
  </si>
  <si>
    <t>Додаток 2.1 до Комплексної міської цільової програми «Розвиток та фінансова підтримка закладів охорони здоров’я  Білгород-Дністровської міської ради на 2023-2027 роки»</t>
  </si>
  <si>
    <r>
      <t>Придбання комп</t>
    </r>
    <r>
      <rPr>
        <sz val="16"/>
        <color indexed="8"/>
        <rFont val="Calibri"/>
        <family val="2"/>
        <charset val="204"/>
      </rPr>
      <t>'</t>
    </r>
    <r>
      <rPr>
        <sz val="16"/>
        <color indexed="8"/>
        <rFont val="Times New Roman"/>
        <family val="1"/>
        <charset val="204"/>
      </rPr>
      <t xml:space="preserve">ютерної техніки для забезпечення роботи лікарів КНП "Білгород-Дністровська багатопрофільна лікарня" </t>
    </r>
  </si>
  <si>
    <r>
      <t>Кількість лікарів, яким планується придбати комп</t>
    </r>
    <r>
      <rPr>
        <sz val="16"/>
        <color indexed="8"/>
        <rFont val="Calibri"/>
        <family val="2"/>
        <charset val="204"/>
      </rPr>
      <t>'</t>
    </r>
    <r>
      <rPr>
        <sz val="16"/>
        <color indexed="8"/>
        <rFont val="Times New Roman"/>
        <family val="1"/>
        <charset val="204"/>
      </rPr>
      <t xml:space="preserve">ютерну техніку </t>
    </r>
  </si>
  <si>
    <t>Покращення стану приміщень відповідно до нормативів</t>
  </si>
  <si>
    <t>разом</t>
  </si>
  <si>
    <t>Забезпечення доступності медичних послуг</t>
  </si>
  <si>
    <t>Поточний ремонт пасажирських ліфтів у приміщенні консультативно-діагностичного відділення лікарні по вул. Пирогова, 4 м. Білгород-Дністровський</t>
  </si>
  <si>
    <t>4.4</t>
  </si>
  <si>
    <t>Придбання палива для генераторів</t>
  </si>
  <si>
    <t>забезпечення безперебійної роботи лікарні</t>
  </si>
  <si>
    <t>Кількість палива, що потрібно придбати</t>
  </si>
  <si>
    <t>Кількість палива, що планується придбати</t>
  </si>
  <si>
    <t>Середні видатки на 1 літр палива</t>
  </si>
  <si>
    <t>грн</t>
  </si>
  <si>
    <t xml:space="preserve">Кількість  автоматичних пандусів, які планується встановити </t>
  </si>
  <si>
    <t>л</t>
  </si>
  <si>
    <t xml:space="preserve">Рівень забезпеченості паливом для генераторів на перші п'ять діб роботи лікарні </t>
  </si>
  <si>
    <t>Скретар міської ради</t>
  </si>
  <si>
    <t>Олександр СКАЛОЗУБ</t>
  </si>
  <si>
    <t>Секретар міської  ради</t>
  </si>
  <si>
    <t>Розробка проектно-кошторисної документації по об’єктам та роботи: Капітальний ремонт кисневої станції та системи медичного газопостачання КНП "БДМБЛ" за адресою: вул. Сергія Файнблата, 1</t>
  </si>
  <si>
    <t>7</t>
  </si>
  <si>
    <t>8</t>
  </si>
  <si>
    <t>8.1</t>
  </si>
  <si>
    <t>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</si>
</sst>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bscript"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indexed="8"/>
      <name val="Calibri"/>
      <family val="2"/>
      <charset val="204"/>
    </font>
    <font>
      <sz val="16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6"/>
      <color indexed="8"/>
      <name val="Calibri"/>
      <family val="2"/>
      <charset val="204"/>
    </font>
    <font>
      <b/>
      <sz val="26"/>
      <color indexed="8"/>
      <name val="Times New Roman"/>
      <family val="1"/>
      <charset val="204"/>
    </font>
    <font>
      <sz val="26"/>
      <color indexed="8"/>
      <name val="Calibri"/>
      <family val="2"/>
    </font>
    <font>
      <sz val="26"/>
      <color indexed="8"/>
      <name val="Times New Roman"/>
      <family val="1"/>
      <charset val="204"/>
    </font>
    <font>
      <sz val="22"/>
      <color indexed="8"/>
      <name val="Calibri"/>
      <family val="2"/>
    </font>
    <font>
      <sz val="28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center"/>
    </xf>
    <xf numFmtId="0" fontId="7" fillId="3" borderId="0" xfId="0" applyFont="1" applyFill="1"/>
    <xf numFmtId="0" fontId="10" fillId="4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7" fillId="4" borderId="1" xfId="0" applyFont="1" applyFill="1" applyBorder="1"/>
    <xf numFmtId="0" fontId="7" fillId="0" borderId="0" xfId="0" applyFont="1"/>
    <xf numFmtId="0" fontId="10" fillId="3" borderId="0" xfId="0" applyFont="1" applyFill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0" fillId="0" borderId="4" xfId="0" applyBorder="1"/>
    <xf numFmtId="49" fontId="6" fillId="3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6" fillId="2" borderId="5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vertical="center" wrapText="1"/>
    </xf>
    <xf numFmtId="2" fontId="13" fillId="2" borderId="0" xfId="0" applyNumberFormat="1" applyFont="1" applyFill="1" applyAlignment="1">
      <alignment horizontal="left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wrapText="1"/>
    </xf>
    <xf numFmtId="2" fontId="12" fillId="2" borderId="1" xfId="0" applyNumberFormat="1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4" fillId="2" borderId="0" xfId="0" applyFont="1" applyFill="1"/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/>
    <xf numFmtId="0" fontId="10" fillId="2" borderId="1" xfId="0" applyFont="1" applyFill="1" applyBorder="1"/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/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 vertical="top"/>
    </xf>
    <xf numFmtId="0" fontId="13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13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/>
    </xf>
    <xf numFmtId="0" fontId="16" fillId="0" borderId="1" xfId="0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/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49" fontId="16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2" fontId="12" fillId="2" borderId="0" xfId="0" applyNumberFormat="1" applyFont="1" applyFill="1" applyBorder="1" applyAlignment="1">
      <alignment horizontal="left"/>
    </xf>
    <xf numFmtId="2" fontId="12" fillId="2" borderId="0" xfId="0" applyNumberFormat="1" applyFont="1" applyFill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0" fontId="7" fillId="0" borderId="0" xfId="0" applyFont="1" applyBorder="1"/>
    <xf numFmtId="0" fontId="10" fillId="0" borderId="0" xfId="0" applyFont="1" applyBorder="1"/>
    <xf numFmtId="0" fontId="21" fillId="0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23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justify" vertical="center" wrapText="1"/>
    </xf>
    <xf numFmtId="0" fontId="24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26" fillId="0" borderId="1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top" wrapText="1"/>
    </xf>
    <xf numFmtId="164" fontId="27" fillId="0" borderId="1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8" fillId="0" borderId="0" xfId="0" applyFont="1" applyAlignment="1">
      <alignment wrapText="1"/>
    </xf>
    <xf numFmtId="0" fontId="26" fillId="0" borderId="1" xfId="0" applyFont="1" applyFill="1" applyBorder="1" applyAlignment="1">
      <alignment horizontal="left" wrapText="1"/>
    </xf>
    <xf numFmtId="16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 vertical="top"/>
    </xf>
    <xf numFmtId="0" fontId="19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center" wrapText="1"/>
    </xf>
    <xf numFmtId="0" fontId="20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20" fillId="2" borderId="1" xfId="0" applyFont="1" applyFill="1" applyBorder="1" applyAlignment="1">
      <alignment wrapText="1"/>
    </xf>
    <xf numFmtId="164" fontId="20" fillId="2" borderId="1" xfId="0" applyNumberFormat="1" applyFont="1" applyFill="1" applyBorder="1" applyAlignment="1">
      <alignment vertical="center" wrapText="1"/>
    </xf>
    <xf numFmtId="0" fontId="20" fillId="2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/>
    </xf>
    <xf numFmtId="1" fontId="20" fillId="2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left"/>
    </xf>
    <xf numFmtId="0" fontId="20" fillId="2" borderId="1" xfId="0" applyFont="1" applyFill="1" applyBorder="1" applyAlignment="1">
      <alignment horizontal="left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left" vertical="center" wrapText="1"/>
    </xf>
    <xf numFmtId="2" fontId="20" fillId="2" borderId="5" xfId="0" applyNumberFormat="1" applyFont="1" applyFill="1" applyBorder="1" applyAlignment="1">
      <alignment horizontal="center" vertical="center" wrapText="1"/>
    </xf>
    <xf numFmtId="4" fontId="20" fillId="2" borderId="5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2" fontId="20" fillId="0" borderId="1" xfId="0" applyNumberFormat="1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9" fillId="0" borderId="5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/>
    <xf numFmtId="0" fontId="37" fillId="0" borderId="0" xfId="0" applyFont="1" applyFill="1"/>
    <xf numFmtId="0" fontId="37" fillId="0" borderId="0" xfId="0" applyFont="1" applyFill="1" applyAlignment="1">
      <alignment horizontal="center"/>
    </xf>
    <xf numFmtId="164" fontId="26" fillId="6" borderId="1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left" wrapText="1"/>
    </xf>
    <xf numFmtId="0" fontId="20" fillId="6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25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17" fillId="0" borderId="0" xfId="0" applyFont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35" fillId="0" borderId="13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1" fillId="0" borderId="0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21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0" fontId="27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right" vertical="center" wrapText="1"/>
    </xf>
    <xf numFmtId="0" fontId="0" fillId="2" borderId="15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20" fillId="6" borderId="1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/>
    <xf numFmtId="164" fontId="19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opLeftCell="A71" workbookViewId="0">
      <selection activeCell="F85" sqref="F85:F92"/>
    </sheetView>
  </sheetViews>
  <sheetFormatPr defaultRowHeight="15" x14ac:dyDescent="0.25"/>
  <cols>
    <col min="1" max="1" width="11.7109375" customWidth="1"/>
    <col min="2" max="2" width="56.5703125" customWidth="1"/>
    <col min="3" max="3" width="18.7109375" customWidth="1"/>
    <col min="4" max="4" width="18.5703125" customWidth="1"/>
    <col min="5" max="5" width="10.7109375" bestFit="1" customWidth="1"/>
    <col min="6" max="6" width="20.28515625" customWidth="1"/>
  </cols>
  <sheetData>
    <row r="1" spans="1:7" ht="15.75" x14ac:dyDescent="0.25">
      <c r="A1" s="108" t="s">
        <v>337</v>
      </c>
    </row>
    <row r="2" spans="1:7" ht="16.5" thickBot="1" x14ac:dyDescent="0.3">
      <c r="A2" s="108"/>
    </row>
    <row r="3" spans="1:7" x14ac:dyDescent="0.25">
      <c r="A3" s="109"/>
      <c r="B3" s="111"/>
      <c r="C3" s="111"/>
      <c r="D3" s="111"/>
      <c r="E3" s="111"/>
      <c r="F3" s="111"/>
    </row>
    <row r="4" spans="1:7" ht="26.25" thickBot="1" x14ac:dyDescent="0.3">
      <c r="A4" s="110" t="s">
        <v>338</v>
      </c>
      <c r="B4" s="112" t="s">
        <v>339</v>
      </c>
      <c r="C4" s="112" t="s">
        <v>340</v>
      </c>
      <c r="D4" s="112" t="s">
        <v>341</v>
      </c>
      <c r="E4" s="113" t="s">
        <v>342</v>
      </c>
      <c r="F4" s="113" t="s">
        <v>343</v>
      </c>
    </row>
    <row r="5" spans="1:7" ht="31.5" customHeight="1" thickBot="1" x14ac:dyDescent="0.3">
      <c r="A5" s="120">
        <v>1</v>
      </c>
      <c r="B5" s="13" t="s">
        <v>344</v>
      </c>
      <c r="C5" s="121">
        <v>2</v>
      </c>
      <c r="D5" s="118">
        <v>180</v>
      </c>
      <c r="E5" s="118">
        <f>C5*D5</f>
        <v>360</v>
      </c>
      <c r="F5" s="118">
        <f>(E5*20%)+E5</f>
        <v>432</v>
      </c>
      <c r="G5">
        <v>432</v>
      </c>
    </row>
    <row r="6" spans="1:7" ht="16.5" thickBot="1" x14ac:dyDescent="0.3">
      <c r="A6" s="120">
        <v>2</v>
      </c>
      <c r="B6" s="13" t="s">
        <v>424</v>
      </c>
      <c r="C6" s="121">
        <v>3</v>
      </c>
      <c r="D6" s="118">
        <v>200</v>
      </c>
      <c r="E6" s="118">
        <f>C6*D6</f>
        <v>600</v>
      </c>
      <c r="F6" s="118">
        <f t="shared" ref="F6:F67" si="0">(E6*20%)+E6</f>
        <v>720</v>
      </c>
      <c r="G6">
        <v>720</v>
      </c>
    </row>
    <row r="7" spans="1:7" ht="22.5" customHeight="1" thickBot="1" x14ac:dyDescent="0.3">
      <c r="A7" s="120">
        <v>3</v>
      </c>
      <c r="B7" s="123" t="s">
        <v>345</v>
      </c>
      <c r="C7" s="121">
        <v>16</v>
      </c>
      <c r="D7" s="118">
        <v>25</v>
      </c>
      <c r="E7" s="118">
        <f>C7*D7</f>
        <v>400</v>
      </c>
      <c r="F7" s="118">
        <f t="shared" si="0"/>
        <v>480</v>
      </c>
      <c r="G7">
        <v>480</v>
      </c>
    </row>
    <row r="8" spans="1:7" ht="16.5" thickBot="1" x14ac:dyDescent="0.3">
      <c r="A8" s="120">
        <v>4</v>
      </c>
      <c r="B8" s="123" t="s">
        <v>346</v>
      </c>
      <c r="C8" s="121">
        <v>4</v>
      </c>
      <c r="D8" s="118">
        <v>26</v>
      </c>
      <c r="E8" s="118">
        <f>C8*D8</f>
        <v>104</v>
      </c>
      <c r="F8" s="118">
        <f t="shared" si="0"/>
        <v>124.8</v>
      </c>
      <c r="G8">
        <v>124.8</v>
      </c>
    </row>
    <row r="9" spans="1:7" ht="16.5" thickBot="1" x14ac:dyDescent="0.3">
      <c r="A9" s="120">
        <v>5</v>
      </c>
      <c r="B9" s="13" t="s">
        <v>425</v>
      </c>
      <c r="C9" s="121">
        <v>4</v>
      </c>
      <c r="D9" s="118">
        <v>398.15</v>
      </c>
      <c r="E9" s="118">
        <f>C9*D9</f>
        <v>1592.6</v>
      </c>
      <c r="F9" s="118">
        <f t="shared" si="0"/>
        <v>1911.12</v>
      </c>
      <c r="G9">
        <v>1911.12</v>
      </c>
    </row>
    <row r="10" spans="1:7" ht="56.25" customHeight="1" thickBot="1" x14ac:dyDescent="0.3">
      <c r="A10" s="120">
        <v>6</v>
      </c>
      <c r="B10" s="13" t="s">
        <v>347</v>
      </c>
      <c r="C10" s="115">
        <v>2</v>
      </c>
      <c r="D10" s="115" t="s">
        <v>348</v>
      </c>
      <c r="E10" s="115">
        <v>1956.42</v>
      </c>
      <c r="F10" s="118">
        <f t="shared" si="0"/>
        <v>2347.7040000000002</v>
      </c>
      <c r="G10">
        <v>2347.6999999999998</v>
      </c>
    </row>
    <row r="11" spans="1:7" ht="42.75" customHeight="1" thickBot="1" x14ac:dyDescent="0.3">
      <c r="A11" s="120">
        <v>7</v>
      </c>
      <c r="B11" s="13" t="s">
        <v>349</v>
      </c>
      <c r="C11" s="115">
        <v>2</v>
      </c>
      <c r="D11" s="115" t="s">
        <v>350</v>
      </c>
      <c r="E11" s="115">
        <v>1608.56</v>
      </c>
      <c r="F11" s="118">
        <f t="shared" si="0"/>
        <v>1930.2719999999999</v>
      </c>
      <c r="G11">
        <v>1930.27</v>
      </c>
    </row>
    <row r="12" spans="1:7" ht="16.5" thickBot="1" x14ac:dyDescent="0.3">
      <c r="A12" s="120">
        <v>8</v>
      </c>
      <c r="B12" s="13" t="s">
        <v>426</v>
      </c>
      <c r="C12" s="121">
        <v>1</v>
      </c>
      <c r="D12" s="118" t="s">
        <v>350</v>
      </c>
      <c r="E12" s="118">
        <v>377.29</v>
      </c>
      <c r="F12" s="118">
        <f t="shared" si="0"/>
        <v>452.74800000000005</v>
      </c>
      <c r="G12">
        <v>452.75</v>
      </c>
    </row>
    <row r="13" spans="1:7" ht="16.5" thickBot="1" x14ac:dyDescent="0.3">
      <c r="A13" s="120">
        <v>9</v>
      </c>
      <c r="B13" s="13" t="s">
        <v>427</v>
      </c>
      <c r="C13" s="121">
        <v>1</v>
      </c>
      <c r="D13" s="118" t="s">
        <v>350</v>
      </c>
      <c r="E13" s="118">
        <v>652.14</v>
      </c>
      <c r="F13" s="118">
        <f t="shared" si="0"/>
        <v>782.56799999999998</v>
      </c>
      <c r="G13">
        <v>782.57</v>
      </c>
    </row>
    <row r="14" spans="1:7" ht="16.5" thickBot="1" x14ac:dyDescent="0.3">
      <c r="A14" s="120">
        <v>10</v>
      </c>
      <c r="B14" s="13" t="s">
        <v>351</v>
      </c>
      <c r="C14" s="115">
        <v>1</v>
      </c>
      <c r="D14" s="115" t="s">
        <v>350</v>
      </c>
      <c r="E14" s="115">
        <v>652.14</v>
      </c>
      <c r="F14" s="118">
        <f t="shared" si="0"/>
        <v>782.56799999999998</v>
      </c>
      <c r="G14">
        <v>782.57</v>
      </c>
    </row>
    <row r="15" spans="1:7" ht="16.5" thickBot="1" x14ac:dyDescent="0.3">
      <c r="A15" s="120">
        <v>11</v>
      </c>
      <c r="B15" s="13" t="s">
        <v>428</v>
      </c>
      <c r="C15" s="121">
        <v>6</v>
      </c>
      <c r="D15" s="118" t="s">
        <v>352</v>
      </c>
      <c r="E15" s="118">
        <v>939.6</v>
      </c>
      <c r="F15" s="118">
        <f t="shared" si="0"/>
        <v>1127.52</v>
      </c>
      <c r="G15">
        <v>127.52</v>
      </c>
    </row>
    <row r="16" spans="1:7" ht="16.5" thickBot="1" x14ac:dyDescent="0.3">
      <c r="A16" s="120">
        <v>12</v>
      </c>
      <c r="B16" s="13" t="s">
        <v>429</v>
      </c>
      <c r="C16" s="121">
        <v>4</v>
      </c>
      <c r="D16" s="118" t="s">
        <v>353</v>
      </c>
      <c r="E16" s="118">
        <v>5011.2</v>
      </c>
      <c r="F16" s="118">
        <f t="shared" si="0"/>
        <v>6013.44</v>
      </c>
      <c r="G16">
        <v>6013.44</v>
      </c>
    </row>
    <row r="17" spans="1:7" ht="22.5" customHeight="1" thickBot="1" x14ac:dyDescent="0.3">
      <c r="A17" s="120">
        <v>13</v>
      </c>
      <c r="B17" s="123" t="s">
        <v>354</v>
      </c>
      <c r="C17" s="121">
        <v>2</v>
      </c>
      <c r="D17" s="118" t="s">
        <v>355</v>
      </c>
      <c r="E17" s="118">
        <v>392.72</v>
      </c>
      <c r="F17" s="118">
        <f t="shared" si="0"/>
        <v>471.26400000000001</v>
      </c>
      <c r="G17">
        <v>471.26</v>
      </c>
    </row>
    <row r="18" spans="1:7" ht="22.5" customHeight="1" thickBot="1" x14ac:dyDescent="0.3">
      <c r="A18" s="120">
        <v>14</v>
      </c>
      <c r="B18" s="123" t="s">
        <v>356</v>
      </c>
      <c r="C18" s="121">
        <v>3</v>
      </c>
      <c r="D18" s="118" t="s">
        <v>355</v>
      </c>
      <c r="E18" s="118">
        <v>793.44</v>
      </c>
      <c r="F18" s="118">
        <f t="shared" si="0"/>
        <v>952.12800000000004</v>
      </c>
      <c r="G18">
        <v>952.13</v>
      </c>
    </row>
    <row r="19" spans="1:7" ht="15.75" customHeight="1" thickBot="1" x14ac:dyDescent="0.3">
      <c r="A19" s="120">
        <v>15</v>
      </c>
      <c r="B19" s="13" t="s">
        <v>357</v>
      </c>
      <c r="C19" s="121">
        <v>2</v>
      </c>
      <c r="D19" s="118" t="s">
        <v>358</v>
      </c>
      <c r="E19" s="118">
        <v>574.20000000000005</v>
      </c>
      <c r="F19" s="118">
        <f t="shared" si="0"/>
        <v>689.04000000000008</v>
      </c>
      <c r="G19">
        <v>689.04</v>
      </c>
    </row>
    <row r="20" spans="1:7" ht="16.5" thickBot="1" x14ac:dyDescent="0.3">
      <c r="A20" s="120">
        <v>16</v>
      </c>
      <c r="B20" s="13" t="s">
        <v>430</v>
      </c>
      <c r="C20" s="121">
        <v>54</v>
      </c>
      <c r="D20" s="118" t="s">
        <v>359</v>
      </c>
      <c r="E20" s="118">
        <v>3946.32</v>
      </c>
      <c r="F20" s="118">
        <f t="shared" si="0"/>
        <v>4735.5840000000007</v>
      </c>
      <c r="G20">
        <v>4735.58</v>
      </c>
    </row>
    <row r="21" spans="1:7" ht="16.5" thickBot="1" x14ac:dyDescent="0.3">
      <c r="A21" s="120">
        <v>17</v>
      </c>
      <c r="B21" s="6" t="s">
        <v>360</v>
      </c>
      <c r="C21" s="115">
        <v>62</v>
      </c>
      <c r="D21" s="115" t="s">
        <v>361</v>
      </c>
      <c r="E21" s="115">
        <v>5340.06</v>
      </c>
      <c r="F21" s="118">
        <f t="shared" si="0"/>
        <v>6408.0720000000001</v>
      </c>
      <c r="G21">
        <v>6408.07</v>
      </c>
    </row>
    <row r="22" spans="1:7" ht="16.5" thickBot="1" x14ac:dyDescent="0.3">
      <c r="A22" s="120">
        <v>18</v>
      </c>
      <c r="B22" s="6" t="s">
        <v>431</v>
      </c>
      <c r="C22" s="121">
        <v>3</v>
      </c>
      <c r="D22" s="118" t="s">
        <v>362</v>
      </c>
      <c r="E22" s="118">
        <v>117.45</v>
      </c>
      <c r="F22" s="118">
        <f t="shared" si="0"/>
        <v>140.94</v>
      </c>
      <c r="G22">
        <v>140.94</v>
      </c>
    </row>
    <row r="23" spans="1:7" ht="16.5" thickBot="1" x14ac:dyDescent="0.3">
      <c r="A23" s="120">
        <v>19</v>
      </c>
      <c r="B23" s="13" t="s">
        <v>363</v>
      </c>
      <c r="C23" s="115">
        <v>45</v>
      </c>
      <c r="D23" s="115" t="s">
        <v>364</v>
      </c>
      <c r="E23" s="115">
        <v>3252.15</v>
      </c>
      <c r="F23" s="118">
        <f t="shared" si="0"/>
        <v>3902.58</v>
      </c>
      <c r="G23">
        <v>3902.58</v>
      </c>
    </row>
    <row r="24" spans="1:7" ht="32.25" thickBot="1" x14ac:dyDescent="0.3">
      <c r="A24" s="120">
        <v>20</v>
      </c>
      <c r="B24" s="13" t="s">
        <v>432</v>
      </c>
      <c r="C24" s="121">
        <v>31</v>
      </c>
      <c r="D24" s="118" t="s">
        <v>365</v>
      </c>
      <c r="E24" s="118">
        <v>1941.84</v>
      </c>
      <c r="F24" s="118">
        <f t="shared" si="0"/>
        <v>2330.2080000000001</v>
      </c>
      <c r="G24">
        <v>2330.21</v>
      </c>
    </row>
    <row r="25" spans="1:7" ht="19.5" thickBot="1" x14ac:dyDescent="0.3">
      <c r="A25" s="120">
        <v>21</v>
      </c>
      <c r="B25" s="13" t="s">
        <v>366</v>
      </c>
      <c r="C25" s="115">
        <v>8</v>
      </c>
      <c r="D25" s="115" t="s">
        <v>367</v>
      </c>
      <c r="E25" s="115">
        <v>438.48</v>
      </c>
      <c r="F25" s="118">
        <f t="shared" si="0"/>
        <v>526.17600000000004</v>
      </c>
      <c r="G25">
        <v>526.17999999999995</v>
      </c>
    </row>
    <row r="26" spans="1:7" ht="16.5" thickBot="1" x14ac:dyDescent="0.3">
      <c r="A26" s="120">
        <v>22</v>
      </c>
      <c r="B26" s="13" t="s">
        <v>368</v>
      </c>
      <c r="C26" s="115">
        <v>1</v>
      </c>
      <c r="D26" s="115" t="s">
        <v>367</v>
      </c>
      <c r="E26" s="115">
        <v>54.81</v>
      </c>
      <c r="F26" s="118">
        <f t="shared" si="0"/>
        <v>65.772000000000006</v>
      </c>
      <c r="G26">
        <v>65.77</v>
      </c>
    </row>
    <row r="27" spans="1:7" ht="16.5" thickBot="1" x14ac:dyDescent="0.3">
      <c r="A27" s="120">
        <v>23</v>
      </c>
      <c r="B27" s="13" t="s">
        <v>369</v>
      </c>
      <c r="C27" s="115">
        <v>5</v>
      </c>
      <c r="D27" s="115" t="s">
        <v>370</v>
      </c>
      <c r="E27" s="115">
        <v>169.65</v>
      </c>
      <c r="F27" s="118">
        <f t="shared" si="0"/>
        <v>203.58</v>
      </c>
      <c r="G27">
        <v>203.58</v>
      </c>
    </row>
    <row r="28" spans="1:7" ht="16.5" thickBot="1" x14ac:dyDescent="0.3">
      <c r="A28" s="120">
        <v>24</v>
      </c>
      <c r="B28" s="13" t="s">
        <v>371</v>
      </c>
      <c r="C28" s="115">
        <v>1</v>
      </c>
      <c r="D28" s="115" t="s">
        <v>367</v>
      </c>
      <c r="E28" s="115">
        <v>54.81</v>
      </c>
      <c r="F28" s="118">
        <f t="shared" si="0"/>
        <v>65.772000000000006</v>
      </c>
      <c r="G28">
        <v>65.77</v>
      </c>
    </row>
    <row r="29" spans="1:7" ht="15.75" customHeight="1" thickBot="1" x14ac:dyDescent="0.3">
      <c r="A29" s="120">
        <v>25</v>
      </c>
      <c r="B29" s="13" t="s">
        <v>372</v>
      </c>
      <c r="C29" s="121">
        <v>1</v>
      </c>
      <c r="D29" s="118" t="s">
        <v>370</v>
      </c>
      <c r="E29" s="118">
        <v>33.93</v>
      </c>
      <c r="F29" s="118">
        <f t="shared" si="0"/>
        <v>40.716000000000001</v>
      </c>
      <c r="G29">
        <v>40.72</v>
      </c>
    </row>
    <row r="30" spans="1:7" ht="16.5" thickBot="1" x14ac:dyDescent="0.3">
      <c r="A30" s="120">
        <v>26</v>
      </c>
      <c r="B30" s="13" t="s">
        <v>373</v>
      </c>
      <c r="C30" s="115">
        <v>2</v>
      </c>
      <c r="D30" s="115" t="s">
        <v>374</v>
      </c>
      <c r="E30" s="115">
        <v>861.3</v>
      </c>
      <c r="F30" s="118">
        <f t="shared" si="0"/>
        <v>1033.56</v>
      </c>
      <c r="G30">
        <v>1033.56</v>
      </c>
    </row>
    <row r="31" spans="1:7" ht="16.5" thickBot="1" x14ac:dyDescent="0.3">
      <c r="A31" s="120">
        <v>27</v>
      </c>
      <c r="B31" s="13" t="s">
        <v>375</v>
      </c>
      <c r="C31" s="115">
        <v>6</v>
      </c>
      <c r="D31" s="115" t="s">
        <v>376</v>
      </c>
      <c r="E31" s="115">
        <v>5204.5200000000004</v>
      </c>
      <c r="F31" s="118">
        <f t="shared" si="0"/>
        <v>6245.4240000000009</v>
      </c>
      <c r="G31">
        <v>6245.42</v>
      </c>
    </row>
    <row r="32" spans="1:7" ht="16.5" thickBot="1" x14ac:dyDescent="0.3">
      <c r="A32" s="120">
        <v>28</v>
      </c>
      <c r="B32" s="13" t="s">
        <v>433</v>
      </c>
      <c r="C32" s="121">
        <v>4</v>
      </c>
      <c r="D32" s="118" t="s">
        <v>377</v>
      </c>
      <c r="E32" s="118">
        <v>6403.32</v>
      </c>
      <c r="F32" s="118">
        <f t="shared" si="0"/>
        <v>7683.9839999999995</v>
      </c>
      <c r="G32">
        <v>7683.98</v>
      </c>
    </row>
    <row r="33" spans="1:7" ht="16.5" thickBot="1" x14ac:dyDescent="0.3">
      <c r="A33" s="120">
        <v>29</v>
      </c>
      <c r="B33" s="13" t="s">
        <v>434</v>
      </c>
      <c r="C33" s="121">
        <v>5</v>
      </c>
      <c r="D33" s="118" t="s">
        <v>378</v>
      </c>
      <c r="E33" s="118">
        <v>7808.4</v>
      </c>
      <c r="F33" s="118">
        <f t="shared" si="0"/>
        <v>9370.08</v>
      </c>
      <c r="G33">
        <v>9370.08</v>
      </c>
    </row>
    <row r="34" spans="1:7" ht="16.5" thickBot="1" x14ac:dyDescent="0.3">
      <c r="A34" s="120">
        <v>30</v>
      </c>
      <c r="B34" s="13" t="s">
        <v>379</v>
      </c>
      <c r="C34" s="115">
        <v>1</v>
      </c>
      <c r="D34" s="115" t="s">
        <v>380</v>
      </c>
      <c r="E34" s="115">
        <v>2116.12</v>
      </c>
      <c r="F34" s="118">
        <f t="shared" si="0"/>
        <v>2539.3440000000001</v>
      </c>
      <c r="G34">
        <v>2539.34</v>
      </c>
    </row>
    <row r="35" spans="1:7" ht="16.5" thickBot="1" x14ac:dyDescent="0.3">
      <c r="A35" s="120">
        <v>31</v>
      </c>
      <c r="B35" s="13" t="s">
        <v>381</v>
      </c>
      <c r="C35" s="115">
        <v>1</v>
      </c>
      <c r="D35" s="115" t="s">
        <v>380</v>
      </c>
      <c r="E35" s="115">
        <v>2116.12</v>
      </c>
      <c r="F35" s="118">
        <f t="shared" si="0"/>
        <v>2539.3440000000001</v>
      </c>
      <c r="G35">
        <v>2539.34</v>
      </c>
    </row>
    <row r="36" spans="1:7" ht="16.5" thickBot="1" x14ac:dyDescent="0.3">
      <c r="A36" s="120">
        <v>32</v>
      </c>
      <c r="B36" s="13" t="s">
        <v>382</v>
      </c>
      <c r="C36" s="115">
        <v>1</v>
      </c>
      <c r="D36" s="115" t="s">
        <v>380</v>
      </c>
      <c r="E36" s="115">
        <v>2116.12</v>
      </c>
      <c r="F36" s="118">
        <f t="shared" si="0"/>
        <v>2539.3440000000001</v>
      </c>
      <c r="G36">
        <v>2539.34</v>
      </c>
    </row>
    <row r="37" spans="1:7" ht="16.5" thickBot="1" x14ac:dyDescent="0.3">
      <c r="A37" s="120">
        <v>33</v>
      </c>
      <c r="B37" s="13" t="s">
        <v>383</v>
      </c>
      <c r="C37" s="115">
        <v>1</v>
      </c>
      <c r="D37" s="115" t="s">
        <v>380</v>
      </c>
      <c r="E37" s="115">
        <v>2116.12</v>
      </c>
      <c r="F37" s="118">
        <f t="shared" si="0"/>
        <v>2539.3440000000001</v>
      </c>
      <c r="G37">
        <v>2539.34</v>
      </c>
    </row>
    <row r="38" spans="1:7" ht="16.5" thickBot="1" x14ac:dyDescent="0.3">
      <c r="A38" s="120">
        <v>34</v>
      </c>
      <c r="B38" s="13" t="s">
        <v>384</v>
      </c>
      <c r="C38" s="115">
        <v>1</v>
      </c>
      <c r="D38" s="115" t="s">
        <v>380</v>
      </c>
      <c r="E38" s="115">
        <v>2116.12</v>
      </c>
      <c r="F38" s="118">
        <f t="shared" si="0"/>
        <v>2539.3440000000001</v>
      </c>
      <c r="G38">
        <v>2539.34</v>
      </c>
    </row>
    <row r="39" spans="1:7" ht="16.5" thickBot="1" x14ac:dyDescent="0.3">
      <c r="A39" s="120">
        <v>35</v>
      </c>
      <c r="B39" s="13" t="s">
        <v>385</v>
      </c>
      <c r="C39" s="115">
        <v>1</v>
      </c>
      <c r="D39" s="115" t="s">
        <v>380</v>
      </c>
      <c r="E39" s="115">
        <v>2116.12</v>
      </c>
      <c r="F39" s="118">
        <f t="shared" si="0"/>
        <v>2539.3440000000001</v>
      </c>
      <c r="G39">
        <v>2539.34</v>
      </c>
    </row>
    <row r="40" spans="1:7" ht="16.5" thickBot="1" x14ac:dyDescent="0.3">
      <c r="A40" s="120">
        <v>36</v>
      </c>
      <c r="B40" s="13" t="s">
        <v>386</v>
      </c>
      <c r="C40" s="115">
        <v>1</v>
      </c>
      <c r="D40" s="115" t="s">
        <v>380</v>
      </c>
      <c r="E40" s="115">
        <v>2116.12</v>
      </c>
      <c r="F40" s="118">
        <f t="shared" si="0"/>
        <v>2539.3440000000001</v>
      </c>
      <c r="G40">
        <v>2539.34</v>
      </c>
    </row>
    <row r="41" spans="1:7" ht="16.5" thickBot="1" x14ac:dyDescent="0.3">
      <c r="A41" s="120">
        <v>37</v>
      </c>
      <c r="B41" s="13" t="s">
        <v>386</v>
      </c>
      <c r="C41" s="115">
        <v>1</v>
      </c>
      <c r="D41" s="115" t="s">
        <v>380</v>
      </c>
      <c r="E41" s="115">
        <v>2116.12</v>
      </c>
      <c r="F41" s="118">
        <f t="shared" si="0"/>
        <v>2539.3440000000001</v>
      </c>
      <c r="G41">
        <v>2539.34</v>
      </c>
    </row>
    <row r="42" spans="1:7" ht="16.5" thickBot="1" x14ac:dyDescent="0.3">
      <c r="A42" s="120">
        <v>38</v>
      </c>
      <c r="B42" s="13" t="s">
        <v>387</v>
      </c>
      <c r="C42" s="121">
        <v>10</v>
      </c>
      <c r="D42" s="118" t="s">
        <v>388</v>
      </c>
      <c r="E42" s="118">
        <v>9835.7000000000007</v>
      </c>
      <c r="F42" s="118">
        <f t="shared" si="0"/>
        <v>11802.84</v>
      </c>
      <c r="G42">
        <v>11802.84</v>
      </c>
    </row>
    <row r="43" spans="1:7" ht="18.75" customHeight="1" thickBot="1" x14ac:dyDescent="0.3">
      <c r="A43" s="120">
        <v>39</v>
      </c>
      <c r="B43" s="13" t="s">
        <v>435</v>
      </c>
      <c r="C43" s="121">
        <v>1</v>
      </c>
      <c r="D43" s="118">
        <v>1295</v>
      </c>
      <c r="E43" s="118">
        <v>1295</v>
      </c>
      <c r="F43" s="118">
        <f t="shared" si="0"/>
        <v>1554</v>
      </c>
      <c r="G43" s="124">
        <v>1554</v>
      </c>
    </row>
    <row r="44" spans="1:7" ht="16.5" thickBot="1" x14ac:dyDescent="0.3">
      <c r="A44" s="120">
        <v>40</v>
      </c>
      <c r="B44" s="13" t="s">
        <v>436</v>
      </c>
      <c r="C44" s="121">
        <v>1</v>
      </c>
      <c r="D44" s="118">
        <v>1295</v>
      </c>
      <c r="E44" s="118">
        <v>1295</v>
      </c>
      <c r="F44" s="118">
        <f t="shared" si="0"/>
        <v>1554</v>
      </c>
      <c r="G44" s="124">
        <v>1554</v>
      </c>
    </row>
    <row r="45" spans="1:7" ht="16.5" thickBot="1" x14ac:dyDescent="0.3">
      <c r="A45" s="120">
        <v>41</v>
      </c>
      <c r="B45" s="13" t="s">
        <v>437</v>
      </c>
      <c r="C45" s="121">
        <v>2</v>
      </c>
      <c r="D45" s="118">
        <v>1721.5</v>
      </c>
      <c r="E45" s="118">
        <f>C45*D45</f>
        <v>3443</v>
      </c>
      <c r="F45" s="118">
        <f t="shared" si="0"/>
        <v>4131.6000000000004</v>
      </c>
      <c r="G45">
        <v>4131.2</v>
      </c>
    </row>
    <row r="46" spans="1:7" ht="16.5" thickBot="1" x14ac:dyDescent="0.3">
      <c r="A46" s="120">
        <v>42</v>
      </c>
      <c r="B46" s="13" t="s">
        <v>438</v>
      </c>
      <c r="C46" s="121">
        <v>7</v>
      </c>
      <c r="D46" s="118">
        <v>1295</v>
      </c>
      <c r="E46" s="118">
        <f>C46*D46</f>
        <v>9065</v>
      </c>
      <c r="F46" s="118">
        <f t="shared" si="0"/>
        <v>10878</v>
      </c>
      <c r="G46">
        <v>10878</v>
      </c>
    </row>
    <row r="47" spans="1:7" ht="16.5" thickBot="1" x14ac:dyDescent="0.3">
      <c r="A47" s="120">
        <v>43</v>
      </c>
      <c r="B47" s="13" t="s">
        <v>439</v>
      </c>
      <c r="C47" s="121">
        <v>1</v>
      </c>
      <c r="D47" s="118" t="s">
        <v>389</v>
      </c>
      <c r="E47" s="118">
        <v>642.44000000000005</v>
      </c>
      <c r="F47" s="118">
        <f t="shared" si="0"/>
        <v>770.92800000000011</v>
      </c>
      <c r="G47">
        <v>770.93</v>
      </c>
    </row>
    <row r="48" spans="1:7" ht="16.5" thickBot="1" x14ac:dyDescent="0.3">
      <c r="A48" s="120">
        <v>44</v>
      </c>
      <c r="B48" s="13" t="s">
        <v>440</v>
      </c>
      <c r="C48" s="121">
        <v>1</v>
      </c>
      <c r="D48" s="118" t="s">
        <v>390</v>
      </c>
      <c r="E48" s="118">
        <v>443.52</v>
      </c>
      <c r="F48" s="118">
        <f t="shared" si="0"/>
        <v>532.22399999999993</v>
      </c>
      <c r="G48">
        <v>532.22</v>
      </c>
    </row>
    <row r="49" spans="1:7" ht="16.5" thickBot="1" x14ac:dyDescent="0.3">
      <c r="A49" s="120">
        <v>45</v>
      </c>
      <c r="B49" s="13" t="s">
        <v>391</v>
      </c>
      <c r="C49" s="115">
        <v>1</v>
      </c>
      <c r="D49" s="115" t="s">
        <v>392</v>
      </c>
      <c r="E49" s="115">
        <v>1745.52</v>
      </c>
      <c r="F49" s="118">
        <f t="shared" si="0"/>
        <v>2094.6239999999998</v>
      </c>
      <c r="G49">
        <v>2094.62</v>
      </c>
    </row>
    <row r="50" spans="1:7" ht="16.5" thickBot="1" x14ac:dyDescent="0.3">
      <c r="A50" s="120">
        <v>46</v>
      </c>
      <c r="B50" s="13" t="s">
        <v>441</v>
      </c>
      <c r="C50" s="121">
        <v>1</v>
      </c>
      <c r="D50" s="118" t="s">
        <v>392</v>
      </c>
      <c r="E50" s="115">
        <v>1745.52</v>
      </c>
      <c r="F50" s="118">
        <f t="shared" si="0"/>
        <v>2094.6239999999998</v>
      </c>
      <c r="G50">
        <v>2094.62</v>
      </c>
    </row>
    <row r="51" spans="1:7" ht="16.5" thickBot="1" x14ac:dyDescent="0.3">
      <c r="A51" s="120">
        <v>47</v>
      </c>
      <c r="B51" s="13" t="s">
        <v>442</v>
      </c>
      <c r="C51" s="121">
        <v>1</v>
      </c>
      <c r="D51" s="118" t="s">
        <v>392</v>
      </c>
      <c r="E51" s="115">
        <v>1745.52</v>
      </c>
      <c r="F51" s="118">
        <f t="shared" si="0"/>
        <v>2094.6239999999998</v>
      </c>
      <c r="G51">
        <v>2094.62</v>
      </c>
    </row>
    <row r="52" spans="1:7" ht="16.5" thickBot="1" x14ac:dyDescent="0.3">
      <c r="A52" s="120">
        <v>48</v>
      </c>
      <c r="B52" s="13" t="s">
        <v>443</v>
      </c>
      <c r="C52" s="121">
        <v>1</v>
      </c>
      <c r="D52" s="118" t="s">
        <v>392</v>
      </c>
      <c r="E52" s="115">
        <v>1745.52</v>
      </c>
      <c r="F52" s="118">
        <f t="shared" si="0"/>
        <v>2094.6239999999998</v>
      </c>
      <c r="G52">
        <v>2094.62</v>
      </c>
    </row>
    <row r="53" spans="1:7" ht="16.5" thickBot="1" x14ac:dyDescent="0.3">
      <c r="A53" s="120">
        <v>49</v>
      </c>
      <c r="B53" s="13" t="s">
        <v>393</v>
      </c>
      <c r="C53" s="115">
        <v>3</v>
      </c>
      <c r="D53" s="115" t="s">
        <v>392</v>
      </c>
      <c r="E53" s="115">
        <v>5236.5600000000004</v>
      </c>
      <c r="F53" s="118">
        <f t="shared" si="0"/>
        <v>6283.8720000000003</v>
      </c>
      <c r="G53">
        <v>6283.87</v>
      </c>
    </row>
    <row r="54" spans="1:7" ht="16.5" thickBot="1" x14ac:dyDescent="0.3">
      <c r="A54" s="120">
        <v>50</v>
      </c>
      <c r="B54" s="13" t="s">
        <v>444</v>
      </c>
      <c r="C54" s="121">
        <v>6</v>
      </c>
      <c r="D54" s="118" t="s">
        <v>392</v>
      </c>
      <c r="E54" s="118">
        <v>10473.120000000001</v>
      </c>
      <c r="F54" s="118">
        <f t="shared" si="0"/>
        <v>12567.744000000001</v>
      </c>
      <c r="G54">
        <v>12567.75</v>
      </c>
    </row>
    <row r="55" spans="1:7" ht="16.5" thickBot="1" x14ac:dyDescent="0.3">
      <c r="A55" s="120">
        <v>51</v>
      </c>
      <c r="B55" s="13" t="s">
        <v>445</v>
      </c>
      <c r="C55" s="121">
        <v>1</v>
      </c>
      <c r="D55" s="118" t="s">
        <v>392</v>
      </c>
      <c r="E55" s="118">
        <v>1745.52</v>
      </c>
      <c r="F55" s="118">
        <f t="shared" si="0"/>
        <v>2094.6239999999998</v>
      </c>
      <c r="G55">
        <v>2094.62</v>
      </c>
    </row>
    <row r="56" spans="1:7" ht="16.5" thickBot="1" x14ac:dyDescent="0.3">
      <c r="A56" s="120">
        <v>52</v>
      </c>
      <c r="B56" s="13" t="s">
        <v>446</v>
      </c>
      <c r="C56" s="121">
        <v>1</v>
      </c>
      <c r="D56" s="118" t="s">
        <v>392</v>
      </c>
      <c r="E56" s="118">
        <v>1745.52</v>
      </c>
      <c r="F56" s="118">
        <f t="shared" si="0"/>
        <v>2094.6239999999998</v>
      </c>
      <c r="G56">
        <v>2094.62</v>
      </c>
    </row>
    <row r="57" spans="1:7" ht="16.5" thickBot="1" x14ac:dyDescent="0.3">
      <c r="A57" s="120">
        <v>53</v>
      </c>
      <c r="B57" s="13" t="s">
        <v>394</v>
      </c>
      <c r="C57" s="115">
        <v>3</v>
      </c>
      <c r="D57" s="115" t="s">
        <v>395</v>
      </c>
      <c r="E57" s="115">
        <v>2613.36</v>
      </c>
      <c r="F57" s="118">
        <f t="shared" si="0"/>
        <v>3136.0320000000002</v>
      </c>
      <c r="G57">
        <v>3136.03</v>
      </c>
    </row>
    <row r="58" spans="1:7" ht="16.5" thickBot="1" x14ac:dyDescent="0.3">
      <c r="A58" s="120">
        <v>54</v>
      </c>
      <c r="B58" s="13" t="s">
        <v>447</v>
      </c>
      <c r="C58" s="121">
        <v>2</v>
      </c>
      <c r="D58" s="118" t="s">
        <v>395</v>
      </c>
      <c r="E58" s="118">
        <v>1742.24</v>
      </c>
      <c r="F58" s="118">
        <f t="shared" si="0"/>
        <v>2090.6880000000001</v>
      </c>
      <c r="G58">
        <v>2090.69</v>
      </c>
    </row>
    <row r="59" spans="1:7" ht="16.5" thickBot="1" x14ac:dyDescent="0.3">
      <c r="A59" s="120">
        <v>55</v>
      </c>
      <c r="B59" s="13" t="s">
        <v>396</v>
      </c>
      <c r="C59" s="115">
        <v>4</v>
      </c>
      <c r="D59" s="115" t="s">
        <v>395</v>
      </c>
      <c r="E59" s="115">
        <v>3484.48</v>
      </c>
      <c r="F59" s="118">
        <f t="shared" si="0"/>
        <v>4181.3760000000002</v>
      </c>
      <c r="G59">
        <v>4181.38</v>
      </c>
    </row>
    <row r="60" spans="1:7" ht="16.5" thickBot="1" x14ac:dyDescent="0.3">
      <c r="A60" s="120">
        <v>56</v>
      </c>
      <c r="B60" s="13" t="s">
        <v>397</v>
      </c>
      <c r="C60" s="115">
        <v>4</v>
      </c>
      <c r="D60" s="115" t="s">
        <v>395</v>
      </c>
      <c r="E60" s="115">
        <v>3484.48</v>
      </c>
      <c r="F60" s="118">
        <f t="shared" si="0"/>
        <v>4181.3760000000002</v>
      </c>
      <c r="G60">
        <v>4181.38</v>
      </c>
    </row>
    <row r="61" spans="1:7" ht="16.5" thickBot="1" x14ac:dyDescent="0.3">
      <c r="A61" s="120">
        <v>57</v>
      </c>
      <c r="B61" s="13" t="s">
        <v>398</v>
      </c>
      <c r="C61" s="115">
        <v>1</v>
      </c>
      <c r="D61" s="115" t="s">
        <v>395</v>
      </c>
      <c r="E61" s="115">
        <v>871.12</v>
      </c>
      <c r="F61" s="118">
        <f t="shared" si="0"/>
        <v>1045.3440000000001</v>
      </c>
      <c r="G61">
        <v>1045.3399999999999</v>
      </c>
    </row>
    <row r="62" spans="1:7" ht="31.5" customHeight="1" thickBot="1" x14ac:dyDescent="0.3">
      <c r="A62" s="120">
        <v>58</v>
      </c>
      <c r="B62" s="13" t="s">
        <v>399</v>
      </c>
      <c r="C62" s="121">
        <v>3</v>
      </c>
      <c r="D62" s="118" t="s">
        <v>400</v>
      </c>
      <c r="E62" s="118">
        <v>5417.28</v>
      </c>
      <c r="F62" s="118">
        <f t="shared" si="0"/>
        <v>6500.7359999999999</v>
      </c>
      <c r="G62">
        <v>6500.74</v>
      </c>
    </row>
    <row r="63" spans="1:7" ht="16.5" thickBot="1" x14ac:dyDescent="0.3">
      <c r="A63" s="120">
        <v>59</v>
      </c>
      <c r="B63" s="13" t="s">
        <v>448</v>
      </c>
      <c r="C63" s="121">
        <v>10</v>
      </c>
      <c r="D63" s="118" t="s">
        <v>388</v>
      </c>
      <c r="E63" s="118">
        <v>9835.7000000000007</v>
      </c>
      <c r="F63" s="118">
        <f t="shared" si="0"/>
        <v>11802.84</v>
      </c>
      <c r="G63">
        <v>11802.84</v>
      </c>
    </row>
    <row r="64" spans="1:7" ht="16.5" thickBot="1" x14ac:dyDescent="0.3">
      <c r="A64" s="120">
        <v>60</v>
      </c>
      <c r="B64" s="13" t="s">
        <v>449</v>
      </c>
      <c r="C64" s="121">
        <v>10</v>
      </c>
      <c r="D64" s="118" t="s">
        <v>401</v>
      </c>
      <c r="E64" s="118">
        <v>2277</v>
      </c>
      <c r="F64" s="118">
        <f t="shared" si="0"/>
        <v>2732.4</v>
      </c>
      <c r="G64">
        <v>2732.4</v>
      </c>
    </row>
    <row r="65" spans="1:7" ht="16.5" thickBot="1" x14ac:dyDescent="0.3">
      <c r="A65" s="120">
        <v>61</v>
      </c>
      <c r="B65" s="13" t="s">
        <v>450</v>
      </c>
      <c r="C65" s="121">
        <v>3</v>
      </c>
      <c r="D65" s="118" t="s">
        <v>402</v>
      </c>
      <c r="E65" s="118">
        <v>1948.32</v>
      </c>
      <c r="F65" s="118">
        <f t="shared" si="0"/>
        <v>2337.9839999999999</v>
      </c>
      <c r="G65">
        <v>2337.98</v>
      </c>
    </row>
    <row r="66" spans="1:7" ht="16.5" thickBot="1" x14ac:dyDescent="0.3">
      <c r="A66" s="120">
        <v>62</v>
      </c>
      <c r="B66" s="13" t="s">
        <v>403</v>
      </c>
      <c r="C66" s="115">
        <v>4</v>
      </c>
      <c r="D66" s="115" t="s">
        <v>404</v>
      </c>
      <c r="E66" s="115">
        <v>2471.04</v>
      </c>
      <c r="F66" s="118">
        <f t="shared" si="0"/>
        <v>2965.248</v>
      </c>
      <c r="G66">
        <v>2965.25</v>
      </c>
    </row>
    <row r="67" spans="1:7" ht="16.5" thickBot="1" x14ac:dyDescent="0.3">
      <c r="A67" s="120">
        <v>63</v>
      </c>
      <c r="B67" s="13" t="s">
        <v>451</v>
      </c>
      <c r="C67" s="121">
        <v>7</v>
      </c>
      <c r="D67" s="118" t="s">
        <v>405</v>
      </c>
      <c r="E67" s="118">
        <v>5821.2</v>
      </c>
      <c r="F67" s="118">
        <f t="shared" si="0"/>
        <v>6985.44</v>
      </c>
      <c r="G67">
        <v>6985.44</v>
      </c>
    </row>
    <row r="68" spans="1:7" ht="16.5" thickBot="1" x14ac:dyDescent="0.3">
      <c r="A68" s="120">
        <v>64</v>
      </c>
      <c r="B68" s="13" t="s">
        <v>406</v>
      </c>
      <c r="C68" s="115">
        <v>1</v>
      </c>
      <c r="D68" s="115" t="s">
        <v>404</v>
      </c>
      <c r="E68" s="115">
        <v>617.76</v>
      </c>
      <c r="F68" s="118">
        <f t="shared" ref="F68:F106" si="1">(E68*20%)+E68</f>
        <v>741.31200000000001</v>
      </c>
      <c r="G68">
        <v>741.32</v>
      </c>
    </row>
    <row r="69" spans="1:7" ht="16.5" thickBot="1" x14ac:dyDescent="0.3">
      <c r="A69" s="120">
        <v>65</v>
      </c>
      <c r="B69" s="13" t="s">
        <v>452</v>
      </c>
      <c r="C69" s="121">
        <v>1</v>
      </c>
      <c r="D69" s="118" t="s">
        <v>404</v>
      </c>
      <c r="E69" s="118">
        <v>617.76</v>
      </c>
      <c r="F69" s="118">
        <f t="shared" si="1"/>
        <v>741.31200000000001</v>
      </c>
      <c r="G69">
        <v>741.32</v>
      </c>
    </row>
    <row r="70" spans="1:7" ht="16.5" thickBot="1" x14ac:dyDescent="0.3">
      <c r="A70" s="120">
        <v>66</v>
      </c>
      <c r="B70" s="13" t="s">
        <v>407</v>
      </c>
      <c r="C70" s="115">
        <v>4</v>
      </c>
      <c r="D70" s="115" t="s">
        <v>408</v>
      </c>
      <c r="E70" s="115">
        <v>2132.04</v>
      </c>
      <c r="F70" s="118">
        <f t="shared" si="1"/>
        <v>2558.4479999999999</v>
      </c>
      <c r="G70">
        <v>2558.4499999999998</v>
      </c>
    </row>
    <row r="71" spans="1:7" ht="16.5" thickBot="1" x14ac:dyDescent="0.3">
      <c r="A71" s="120">
        <v>67</v>
      </c>
      <c r="B71" s="13" t="s">
        <v>409</v>
      </c>
      <c r="C71" s="115">
        <v>5</v>
      </c>
      <c r="D71" s="115" t="s">
        <v>408</v>
      </c>
      <c r="E71" s="115">
        <v>2765.05</v>
      </c>
      <c r="F71" s="118">
        <f t="shared" si="1"/>
        <v>3318.0600000000004</v>
      </c>
      <c r="G71">
        <v>3318.06</v>
      </c>
    </row>
    <row r="72" spans="1:7" ht="16.5" thickBot="1" x14ac:dyDescent="0.3">
      <c r="A72" s="120">
        <v>68</v>
      </c>
      <c r="B72" s="13" t="s">
        <v>453</v>
      </c>
      <c r="C72" s="121">
        <v>1</v>
      </c>
      <c r="D72" s="118" t="s">
        <v>404</v>
      </c>
      <c r="E72" s="118">
        <v>617.76</v>
      </c>
      <c r="F72" s="118">
        <f t="shared" si="1"/>
        <v>741.31200000000001</v>
      </c>
      <c r="G72">
        <v>741.31</v>
      </c>
    </row>
    <row r="73" spans="1:7" ht="16.5" thickBot="1" x14ac:dyDescent="0.3">
      <c r="A73" s="120">
        <v>69</v>
      </c>
      <c r="B73" s="13" t="s">
        <v>454</v>
      </c>
      <c r="C73" s="121">
        <v>1</v>
      </c>
      <c r="D73" s="118" t="s">
        <v>404</v>
      </c>
      <c r="E73" s="118">
        <v>617.76</v>
      </c>
      <c r="F73" s="118">
        <f t="shared" si="1"/>
        <v>741.31200000000001</v>
      </c>
      <c r="G73">
        <v>741.31</v>
      </c>
    </row>
    <row r="74" spans="1:7" ht="16.5" thickBot="1" x14ac:dyDescent="0.3">
      <c r="A74" s="120">
        <v>70</v>
      </c>
      <c r="B74" s="13" t="s">
        <v>455</v>
      </c>
      <c r="C74" s="121">
        <v>1</v>
      </c>
      <c r="D74" s="118" t="s">
        <v>410</v>
      </c>
      <c r="E74" s="118">
        <v>753.4</v>
      </c>
      <c r="F74" s="118">
        <f t="shared" si="1"/>
        <v>904.07999999999993</v>
      </c>
      <c r="G74">
        <v>904.08</v>
      </c>
    </row>
    <row r="75" spans="1:7" ht="16.5" thickBot="1" x14ac:dyDescent="0.3">
      <c r="A75" s="120">
        <v>71</v>
      </c>
      <c r="B75" s="13" t="s">
        <v>411</v>
      </c>
      <c r="C75" s="115">
        <v>1</v>
      </c>
      <c r="D75" s="115" t="s">
        <v>404</v>
      </c>
      <c r="E75" s="115">
        <v>617.76</v>
      </c>
      <c r="F75" s="118">
        <f t="shared" si="1"/>
        <v>741.31200000000001</v>
      </c>
      <c r="G75">
        <v>741.31</v>
      </c>
    </row>
    <row r="76" spans="1:7" ht="16.5" thickBot="1" x14ac:dyDescent="0.3">
      <c r="A76" s="120">
        <v>72</v>
      </c>
      <c r="B76" s="13" t="s">
        <v>456</v>
      </c>
      <c r="C76" s="121">
        <v>1</v>
      </c>
      <c r="D76" s="118" t="s">
        <v>404</v>
      </c>
      <c r="E76" s="118">
        <v>617.76</v>
      </c>
      <c r="F76" s="118">
        <f t="shared" si="1"/>
        <v>741.31200000000001</v>
      </c>
      <c r="G76">
        <v>741.31</v>
      </c>
    </row>
    <row r="77" spans="1:7" ht="16.5" thickBot="1" x14ac:dyDescent="0.3">
      <c r="A77" s="120">
        <v>73</v>
      </c>
      <c r="B77" s="13" t="s">
        <v>457</v>
      </c>
      <c r="C77" s="121">
        <v>3</v>
      </c>
      <c r="D77" s="118" t="s">
        <v>388</v>
      </c>
      <c r="E77" s="118">
        <v>2950.71</v>
      </c>
      <c r="F77" s="118">
        <f t="shared" si="1"/>
        <v>3540.8519999999999</v>
      </c>
      <c r="G77">
        <v>3540.85</v>
      </c>
    </row>
    <row r="78" spans="1:7" ht="32.25" thickBot="1" x14ac:dyDescent="0.3">
      <c r="A78" s="120">
        <v>74</v>
      </c>
      <c r="B78" s="13" t="s">
        <v>412</v>
      </c>
      <c r="C78" s="115">
        <v>2</v>
      </c>
      <c r="D78" s="115" t="s">
        <v>388</v>
      </c>
      <c r="E78" s="115">
        <v>1967.14</v>
      </c>
      <c r="F78" s="118">
        <f t="shared" si="1"/>
        <v>2360.5680000000002</v>
      </c>
      <c r="G78">
        <v>2360.5700000000002</v>
      </c>
    </row>
    <row r="79" spans="1:7" ht="16.5" thickBot="1" x14ac:dyDescent="0.3">
      <c r="A79" s="120">
        <v>75</v>
      </c>
      <c r="B79" s="13" t="s">
        <v>413</v>
      </c>
      <c r="C79" s="114">
        <v>1</v>
      </c>
      <c r="D79" s="114" t="s">
        <v>414</v>
      </c>
      <c r="E79" s="114">
        <v>1350.37</v>
      </c>
      <c r="F79" s="118">
        <f t="shared" si="1"/>
        <v>1620.444</v>
      </c>
      <c r="G79">
        <v>1620.44</v>
      </c>
    </row>
    <row r="80" spans="1:7" ht="16.5" thickBot="1" x14ac:dyDescent="0.3">
      <c r="A80" s="120">
        <v>76</v>
      </c>
      <c r="B80" s="13" t="s">
        <v>458</v>
      </c>
      <c r="C80" s="122">
        <v>1</v>
      </c>
      <c r="D80" s="119" t="s">
        <v>415</v>
      </c>
      <c r="E80" s="119">
        <v>1272.07</v>
      </c>
      <c r="F80" s="118">
        <f t="shared" si="1"/>
        <v>1526.4839999999999</v>
      </c>
      <c r="G80">
        <v>1526.49</v>
      </c>
    </row>
    <row r="81" spans="1:7" ht="16.5" thickBot="1" x14ac:dyDescent="0.3">
      <c r="A81" s="120">
        <v>77</v>
      </c>
      <c r="B81" s="13" t="s">
        <v>459</v>
      </c>
      <c r="C81" s="122">
        <v>2</v>
      </c>
      <c r="D81" s="119" t="s">
        <v>415</v>
      </c>
      <c r="E81" s="119">
        <v>1272.07</v>
      </c>
      <c r="F81" s="118">
        <f t="shared" si="1"/>
        <v>1526.4839999999999</v>
      </c>
      <c r="G81">
        <v>1526.49</v>
      </c>
    </row>
    <row r="82" spans="1:7" ht="16.5" thickBot="1" x14ac:dyDescent="0.3">
      <c r="A82" s="120">
        <v>78</v>
      </c>
      <c r="B82" s="13" t="s">
        <v>460</v>
      </c>
      <c r="C82" s="122">
        <v>1</v>
      </c>
      <c r="D82" s="119" t="s">
        <v>415</v>
      </c>
      <c r="E82" s="119">
        <v>1272.07</v>
      </c>
      <c r="F82" s="118">
        <f t="shared" si="1"/>
        <v>1526.4839999999999</v>
      </c>
      <c r="G82">
        <v>1526.49</v>
      </c>
    </row>
    <row r="83" spans="1:7" ht="16.5" thickBot="1" x14ac:dyDescent="0.3">
      <c r="A83" s="120">
        <v>79</v>
      </c>
      <c r="B83" s="13" t="s">
        <v>416</v>
      </c>
      <c r="C83" s="114">
        <v>1</v>
      </c>
      <c r="D83" s="114" t="s">
        <v>414</v>
      </c>
      <c r="E83" s="114">
        <v>976.8</v>
      </c>
      <c r="F83" s="118">
        <f t="shared" si="1"/>
        <v>1172.1599999999999</v>
      </c>
      <c r="G83">
        <v>1172.1600000000001</v>
      </c>
    </row>
    <row r="84" spans="1:7" ht="32.25" thickBot="1" x14ac:dyDescent="0.3">
      <c r="A84" s="120">
        <v>80</v>
      </c>
      <c r="B84" s="13" t="s">
        <v>461</v>
      </c>
      <c r="C84" s="122">
        <v>2</v>
      </c>
      <c r="D84" s="119" t="s">
        <v>417</v>
      </c>
      <c r="E84" s="119">
        <v>1284.1400000000001</v>
      </c>
      <c r="F84" s="118">
        <f t="shared" si="1"/>
        <v>1540.9680000000001</v>
      </c>
      <c r="G84">
        <v>1540.97</v>
      </c>
    </row>
    <row r="85" spans="1:7" ht="16.5" thickBot="1" x14ac:dyDescent="0.3">
      <c r="A85" s="120">
        <v>81</v>
      </c>
      <c r="B85" s="13" t="s">
        <v>418</v>
      </c>
      <c r="C85" s="114">
        <v>1</v>
      </c>
      <c r="D85" s="114" t="s">
        <v>370</v>
      </c>
      <c r="E85" s="114">
        <v>33.93</v>
      </c>
      <c r="F85" s="118">
        <f t="shared" si="1"/>
        <v>40.716000000000001</v>
      </c>
      <c r="G85">
        <v>40.72</v>
      </c>
    </row>
    <row r="86" spans="1:7" ht="19.5" thickBot="1" x14ac:dyDescent="0.3">
      <c r="A86" s="120">
        <v>82</v>
      </c>
      <c r="B86" s="13" t="s">
        <v>419</v>
      </c>
      <c r="C86" s="114">
        <v>1</v>
      </c>
      <c r="D86" s="114" t="s">
        <v>367</v>
      </c>
      <c r="E86" s="114">
        <v>54.81</v>
      </c>
      <c r="F86" s="118">
        <f t="shared" si="1"/>
        <v>65.772000000000006</v>
      </c>
      <c r="G86">
        <v>65.77</v>
      </c>
    </row>
    <row r="87" spans="1:7" ht="16.5" thickBot="1" x14ac:dyDescent="0.3">
      <c r="A87" s="120">
        <v>83</v>
      </c>
      <c r="B87" s="13" t="s">
        <v>420</v>
      </c>
      <c r="C87" s="114">
        <v>1</v>
      </c>
      <c r="D87" s="114" t="s">
        <v>367</v>
      </c>
      <c r="E87" s="114">
        <v>31.78</v>
      </c>
      <c r="F87" s="118">
        <f t="shared" si="1"/>
        <v>38.136000000000003</v>
      </c>
      <c r="G87">
        <v>38.14</v>
      </c>
    </row>
    <row r="88" spans="1:7" ht="16.5" thickBot="1" x14ac:dyDescent="0.3">
      <c r="A88" s="120">
        <v>84</v>
      </c>
      <c r="B88" s="13" t="s">
        <v>421</v>
      </c>
      <c r="C88" s="114">
        <v>3</v>
      </c>
      <c r="D88" s="114" t="s">
        <v>367</v>
      </c>
      <c r="E88" s="114">
        <v>164.43</v>
      </c>
      <c r="F88" s="118">
        <f t="shared" si="1"/>
        <v>197.316</v>
      </c>
      <c r="G88">
        <v>197.32</v>
      </c>
    </row>
    <row r="89" spans="1:7" ht="16.5" thickBot="1" x14ac:dyDescent="0.3">
      <c r="A89" s="120">
        <v>85</v>
      </c>
      <c r="B89" s="13" t="s">
        <v>422</v>
      </c>
      <c r="C89" s="114">
        <v>2</v>
      </c>
      <c r="D89" s="114" t="s">
        <v>367</v>
      </c>
      <c r="E89" s="114">
        <v>109.62</v>
      </c>
      <c r="F89" s="118">
        <f t="shared" si="1"/>
        <v>131.54400000000001</v>
      </c>
      <c r="G89">
        <v>131.54</v>
      </c>
    </row>
    <row r="90" spans="1:7" ht="16.5" thickBot="1" x14ac:dyDescent="0.3">
      <c r="A90" s="120">
        <v>86</v>
      </c>
      <c r="B90" s="13" t="s">
        <v>462</v>
      </c>
      <c r="C90" s="122">
        <v>2</v>
      </c>
      <c r="D90" s="119" t="s">
        <v>367</v>
      </c>
      <c r="E90" s="114">
        <v>109.62</v>
      </c>
      <c r="F90" s="118">
        <f t="shared" si="1"/>
        <v>131.54400000000001</v>
      </c>
      <c r="G90">
        <v>131.54</v>
      </c>
    </row>
    <row r="91" spans="1:7" ht="16.5" thickBot="1" x14ac:dyDescent="0.3">
      <c r="A91" s="120">
        <v>87</v>
      </c>
      <c r="B91" s="13" t="s">
        <v>463</v>
      </c>
      <c r="C91" s="122">
        <v>4</v>
      </c>
      <c r="D91" s="119" t="s">
        <v>367</v>
      </c>
      <c r="E91" s="119">
        <v>219.24</v>
      </c>
      <c r="F91" s="118">
        <f t="shared" si="1"/>
        <v>263.08800000000002</v>
      </c>
      <c r="G91">
        <v>263.08999999999997</v>
      </c>
    </row>
    <row r="92" spans="1:7" ht="16.5" thickBot="1" x14ac:dyDescent="0.3">
      <c r="A92" s="120">
        <v>88</v>
      </c>
      <c r="B92" s="13" t="s">
        <v>423</v>
      </c>
      <c r="C92" s="114">
        <v>2</v>
      </c>
      <c r="D92" s="114" t="s">
        <v>367</v>
      </c>
      <c r="E92" s="114">
        <v>109.62</v>
      </c>
      <c r="F92" s="118">
        <f t="shared" si="1"/>
        <v>131.54400000000001</v>
      </c>
      <c r="G92">
        <v>131.55000000000001</v>
      </c>
    </row>
    <row r="93" spans="1:7" ht="16.5" thickBot="1" x14ac:dyDescent="0.3">
      <c r="A93" s="116"/>
      <c r="B93" s="117"/>
      <c r="C93" s="117"/>
      <c r="D93" s="117"/>
      <c r="E93" s="115">
        <v>179038.41</v>
      </c>
      <c r="F93" s="118">
        <f>SUM(F5:F92)</f>
        <v>219929.35199999993</v>
      </c>
    </row>
    <row r="94" spans="1:7" ht="16.5" thickBot="1" x14ac:dyDescent="0.3">
      <c r="A94" s="116"/>
      <c r="B94" s="117"/>
      <c r="C94" s="117"/>
      <c r="D94" s="117"/>
      <c r="E94" s="115"/>
      <c r="F94" s="118">
        <f t="shared" si="1"/>
        <v>0</v>
      </c>
    </row>
    <row r="95" spans="1:7" ht="16.5" thickBot="1" x14ac:dyDescent="0.3">
      <c r="A95" s="116"/>
      <c r="B95" s="117"/>
      <c r="C95" s="117"/>
      <c r="D95" s="117"/>
      <c r="E95" s="115"/>
      <c r="F95" s="118">
        <f t="shared" si="1"/>
        <v>0</v>
      </c>
    </row>
    <row r="96" spans="1:7" ht="16.5" thickBot="1" x14ac:dyDescent="0.3">
      <c r="A96" s="108"/>
      <c r="F96" s="118">
        <f t="shared" si="1"/>
        <v>0</v>
      </c>
    </row>
    <row r="97" spans="1:6" ht="16.5" thickBot="1" x14ac:dyDescent="0.3">
      <c r="A97" s="108"/>
      <c r="F97" s="118">
        <f t="shared" si="1"/>
        <v>0</v>
      </c>
    </row>
    <row r="98" spans="1:6" ht="16.5" thickBot="1" x14ac:dyDescent="0.3">
      <c r="F98" s="118">
        <f t="shared" si="1"/>
        <v>0</v>
      </c>
    </row>
    <row r="99" spans="1:6" ht="16.5" thickBot="1" x14ac:dyDescent="0.3">
      <c r="F99" s="118">
        <f t="shared" si="1"/>
        <v>0</v>
      </c>
    </row>
    <row r="100" spans="1:6" ht="16.5" thickBot="1" x14ac:dyDescent="0.3">
      <c r="F100" s="118">
        <f t="shared" si="1"/>
        <v>0</v>
      </c>
    </row>
    <row r="101" spans="1:6" ht="16.5" thickBot="1" x14ac:dyDescent="0.3">
      <c r="F101" s="118">
        <f t="shared" si="1"/>
        <v>0</v>
      </c>
    </row>
    <row r="102" spans="1:6" ht="16.5" thickBot="1" x14ac:dyDescent="0.3">
      <c r="F102" s="118">
        <f t="shared" si="1"/>
        <v>0</v>
      </c>
    </row>
    <row r="103" spans="1:6" ht="16.5" thickBot="1" x14ac:dyDescent="0.3">
      <c r="F103" s="118">
        <f t="shared" si="1"/>
        <v>0</v>
      </c>
    </row>
    <row r="104" spans="1:6" ht="16.5" thickBot="1" x14ac:dyDescent="0.3">
      <c r="F104" s="118">
        <f t="shared" si="1"/>
        <v>0</v>
      </c>
    </row>
    <row r="105" spans="1:6" ht="16.5" thickBot="1" x14ac:dyDescent="0.3">
      <c r="F105" s="118">
        <f t="shared" si="1"/>
        <v>0</v>
      </c>
    </row>
    <row r="106" spans="1:6" ht="15.75" x14ac:dyDescent="0.25">
      <c r="F106" s="118">
        <f t="shared" si="1"/>
        <v>0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2"/>
  <sheetViews>
    <sheetView view="pageBreakPreview" topLeftCell="A6" zoomScaleNormal="100" zoomScaleSheetLayoutView="100" workbookViewId="0">
      <selection sqref="A1:IV65536"/>
    </sheetView>
  </sheetViews>
  <sheetFormatPr defaultColWidth="9.28515625" defaultRowHeight="12.75" x14ac:dyDescent="0.2"/>
  <cols>
    <col min="1" max="1" width="7.28515625" style="99" customWidth="1"/>
    <col min="2" max="2" width="71.28515625" style="99" customWidth="1"/>
    <col min="3" max="3" width="12.42578125" style="99" customWidth="1"/>
    <col min="4" max="4" width="13.7109375" style="99" customWidth="1"/>
    <col min="5" max="5" width="10.28515625" style="99" bestFit="1" customWidth="1"/>
    <col min="6" max="6" width="12.28515625" style="99" bestFit="1" customWidth="1"/>
    <col min="7" max="9" width="9.28515625" style="99" bestFit="1" customWidth="1"/>
    <col min="10" max="10" width="9.28515625" style="99" customWidth="1"/>
    <col min="11" max="11" width="11.28515625" style="99" customWidth="1"/>
    <col min="12" max="16384" width="9.28515625" style="99"/>
  </cols>
  <sheetData>
    <row r="1" spans="1:11" x14ac:dyDescent="0.2">
      <c r="H1" s="99" t="s">
        <v>270</v>
      </c>
    </row>
    <row r="2" spans="1:11" ht="15.75" x14ac:dyDescent="0.25">
      <c r="A2" s="245" t="s">
        <v>269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ht="69" customHeight="1" x14ac:dyDescent="0.2">
      <c r="A3" s="58" t="s">
        <v>48</v>
      </c>
      <c r="B3" s="58" t="s">
        <v>177</v>
      </c>
      <c r="C3" s="58" t="s">
        <v>178</v>
      </c>
      <c r="D3" s="58" t="s">
        <v>179</v>
      </c>
      <c r="E3" s="58" t="s">
        <v>180</v>
      </c>
      <c r="F3" s="58" t="s">
        <v>181</v>
      </c>
      <c r="G3" s="58" t="s">
        <v>56</v>
      </c>
      <c r="H3" s="58" t="s">
        <v>57</v>
      </c>
      <c r="I3" s="58" t="s">
        <v>57</v>
      </c>
      <c r="J3" s="58" t="s">
        <v>307</v>
      </c>
      <c r="K3" s="58" t="s">
        <v>308</v>
      </c>
    </row>
    <row r="4" spans="1:11" x14ac:dyDescent="0.2">
      <c r="A4" s="57">
        <v>1</v>
      </c>
      <c r="B4" s="57">
        <v>2</v>
      </c>
      <c r="C4" s="57">
        <v>3</v>
      </c>
      <c r="D4" s="57">
        <v>4</v>
      </c>
      <c r="E4" s="57">
        <v>5</v>
      </c>
      <c r="F4" s="57"/>
      <c r="G4" s="57">
        <v>6</v>
      </c>
      <c r="H4" s="57">
        <v>7</v>
      </c>
      <c r="I4" s="57">
        <v>8</v>
      </c>
      <c r="J4" s="57"/>
      <c r="K4" s="57">
        <v>9</v>
      </c>
    </row>
    <row r="5" spans="1:11" x14ac:dyDescent="0.2">
      <c r="A5" s="244" t="s">
        <v>182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</row>
    <row r="6" spans="1:11" s="61" customFormat="1" ht="25.5" x14ac:dyDescent="0.2">
      <c r="A6" s="59">
        <v>1</v>
      </c>
      <c r="B6" s="85" t="s">
        <v>329</v>
      </c>
      <c r="C6" s="79" t="s">
        <v>189</v>
      </c>
      <c r="D6" s="60">
        <v>6416.4</v>
      </c>
      <c r="E6" s="73">
        <v>5850</v>
      </c>
      <c r="F6" s="73">
        <v>5200</v>
      </c>
      <c r="G6" s="73">
        <v>5000</v>
      </c>
      <c r="H6" s="73">
        <v>3000</v>
      </c>
      <c r="I6" s="73">
        <v>2950</v>
      </c>
      <c r="J6" s="73"/>
      <c r="K6" s="73"/>
    </row>
    <row r="7" spans="1:11" s="100" customFormat="1" ht="13.5" hidden="1" customHeight="1" x14ac:dyDescent="0.25">
      <c r="A7" s="79">
        <v>1</v>
      </c>
      <c r="B7" s="86" t="s">
        <v>190</v>
      </c>
      <c r="C7" s="79" t="s">
        <v>189</v>
      </c>
      <c r="D7" s="79"/>
      <c r="E7" s="63">
        <v>1200</v>
      </c>
      <c r="F7" s="63" t="s">
        <v>183</v>
      </c>
      <c r="G7" s="63" t="s">
        <v>183</v>
      </c>
      <c r="H7" s="63" t="s">
        <v>183</v>
      </c>
      <c r="I7" s="63" t="s">
        <v>183</v>
      </c>
      <c r="J7" s="63" t="s">
        <v>183</v>
      </c>
      <c r="K7" s="63" t="s">
        <v>183</v>
      </c>
    </row>
    <row r="8" spans="1:11" s="100" customFormat="1" ht="13.5" hidden="1" customHeight="1" x14ac:dyDescent="0.25">
      <c r="A8" s="79">
        <v>2</v>
      </c>
      <c r="B8" s="86" t="s">
        <v>191</v>
      </c>
      <c r="C8" s="79" t="s">
        <v>189</v>
      </c>
      <c r="D8" s="79"/>
      <c r="E8" s="63">
        <v>450</v>
      </c>
      <c r="F8" s="63" t="s">
        <v>183</v>
      </c>
      <c r="G8" s="63" t="s">
        <v>183</v>
      </c>
      <c r="H8" s="63" t="s">
        <v>183</v>
      </c>
      <c r="I8" s="63" t="s">
        <v>183</v>
      </c>
      <c r="J8" s="63" t="s">
        <v>183</v>
      </c>
      <c r="K8" s="63" t="s">
        <v>183</v>
      </c>
    </row>
    <row r="9" spans="1:11" s="100" customFormat="1" ht="13.5" hidden="1" customHeight="1" x14ac:dyDescent="0.25">
      <c r="A9" s="79">
        <v>3</v>
      </c>
      <c r="B9" s="86" t="s">
        <v>192</v>
      </c>
      <c r="C9" s="79" t="s">
        <v>189</v>
      </c>
      <c r="D9" s="79"/>
      <c r="E9" s="63">
        <v>500</v>
      </c>
      <c r="F9" s="63" t="s">
        <v>183</v>
      </c>
      <c r="G9" s="63" t="s">
        <v>183</v>
      </c>
      <c r="H9" s="63" t="s">
        <v>183</v>
      </c>
      <c r="I9" s="63" t="s">
        <v>183</v>
      </c>
      <c r="J9" s="63" t="s">
        <v>183</v>
      </c>
      <c r="K9" s="63" t="s">
        <v>183</v>
      </c>
    </row>
    <row r="10" spans="1:11" s="100" customFormat="1" ht="13.5" hidden="1" customHeight="1" x14ac:dyDescent="0.25">
      <c r="A10" s="79">
        <v>4</v>
      </c>
      <c r="B10" s="86" t="s">
        <v>193</v>
      </c>
      <c r="C10" s="79" t="s">
        <v>189</v>
      </c>
      <c r="D10" s="79"/>
      <c r="E10" s="63">
        <v>800</v>
      </c>
      <c r="F10" s="63" t="s">
        <v>183</v>
      </c>
      <c r="G10" s="63" t="s">
        <v>183</v>
      </c>
      <c r="H10" s="63" t="s">
        <v>183</v>
      </c>
      <c r="I10" s="63" t="s">
        <v>183</v>
      </c>
      <c r="J10" s="63" t="s">
        <v>183</v>
      </c>
      <c r="K10" s="63" t="s">
        <v>183</v>
      </c>
    </row>
    <row r="11" spans="1:11" s="100" customFormat="1" ht="13.5" hidden="1" customHeight="1" x14ac:dyDescent="0.25">
      <c r="A11" s="79">
        <v>5</v>
      </c>
      <c r="B11" s="86" t="s">
        <v>194</v>
      </c>
      <c r="C11" s="79" t="s">
        <v>189</v>
      </c>
      <c r="D11" s="79"/>
      <c r="E11" s="63">
        <v>600</v>
      </c>
      <c r="F11" s="63" t="s">
        <v>183</v>
      </c>
      <c r="G11" s="63" t="s">
        <v>183</v>
      </c>
      <c r="H11" s="63" t="s">
        <v>183</v>
      </c>
      <c r="I11" s="63" t="s">
        <v>183</v>
      </c>
      <c r="J11" s="63" t="s">
        <v>183</v>
      </c>
      <c r="K11" s="63" t="s">
        <v>183</v>
      </c>
    </row>
    <row r="12" spans="1:11" s="100" customFormat="1" ht="13.5" hidden="1" customHeight="1" x14ac:dyDescent="0.25">
      <c r="A12" s="79">
        <v>6</v>
      </c>
      <c r="B12" s="86" t="s">
        <v>195</v>
      </c>
      <c r="C12" s="79" t="s">
        <v>189</v>
      </c>
      <c r="D12" s="79"/>
      <c r="E12" s="63">
        <v>500</v>
      </c>
      <c r="F12" s="63" t="s">
        <v>183</v>
      </c>
      <c r="G12" s="63" t="s">
        <v>183</v>
      </c>
      <c r="H12" s="63" t="s">
        <v>183</v>
      </c>
      <c r="I12" s="63" t="s">
        <v>183</v>
      </c>
      <c r="J12" s="63" t="s">
        <v>183</v>
      </c>
      <c r="K12" s="63" t="s">
        <v>183</v>
      </c>
    </row>
    <row r="13" spans="1:11" s="100" customFormat="1" ht="13.5" hidden="1" customHeight="1" x14ac:dyDescent="0.25">
      <c r="A13" s="79">
        <v>7</v>
      </c>
      <c r="B13" s="86" t="s">
        <v>196</v>
      </c>
      <c r="C13" s="79" t="s">
        <v>189</v>
      </c>
      <c r="D13" s="79"/>
      <c r="E13" s="63">
        <v>1800</v>
      </c>
      <c r="F13" s="63" t="s">
        <v>183</v>
      </c>
      <c r="G13" s="63" t="s">
        <v>183</v>
      </c>
      <c r="H13" s="63" t="s">
        <v>183</v>
      </c>
      <c r="I13" s="63" t="s">
        <v>183</v>
      </c>
      <c r="J13" s="63" t="s">
        <v>183</v>
      </c>
      <c r="K13" s="63" t="s">
        <v>183</v>
      </c>
    </row>
    <row r="14" spans="1:11" s="100" customFormat="1" ht="13.5" hidden="1" customHeight="1" x14ac:dyDescent="0.25">
      <c r="A14" s="79">
        <v>8</v>
      </c>
      <c r="B14" s="86" t="s">
        <v>197</v>
      </c>
      <c r="C14" s="79" t="s">
        <v>189</v>
      </c>
      <c r="D14" s="79"/>
      <c r="E14" s="63" t="s">
        <v>183</v>
      </c>
      <c r="F14" s="63" t="s">
        <v>183</v>
      </c>
      <c r="G14" s="63">
        <v>5000</v>
      </c>
      <c r="H14" s="63" t="s">
        <v>183</v>
      </c>
      <c r="I14" s="63" t="s">
        <v>183</v>
      </c>
      <c r="J14" s="63" t="s">
        <v>183</v>
      </c>
      <c r="K14" s="63" t="s">
        <v>183</v>
      </c>
    </row>
    <row r="15" spans="1:11" s="100" customFormat="1" ht="13.5" hidden="1" customHeight="1" x14ac:dyDescent="0.25">
      <c r="A15" s="79">
        <v>9</v>
      </c>
      <c r="B15" s="86" t="s">
        <v>215</v>
      </c>
      <c r="C15" s="79" t="s">
        <v>189</v>
      </c>
      <c r="D15" s="79"/>
      <c r="E15" s="63" t="s">
        <v>183</v>
      </c>
      <c r="F15" s="63">
        <v>700</v>
      </c>
      <c r="G15" s="63" t="s">
        <v>183</v>
      </c>
      <c r="H15" s="63">
        <v>700</v>
      </c>
      <c r="I15" s="63">
        <v>350</v>
      </c>
      <c r="J15" s="63" t="s">
        <v>183</v>
      </c>
      <c r="K15" s="63" t="s">
        <v>183</v>
      </c>
    </row>
    <row r="16" spans="1:11" s="100" customFormat="1" ht="13.5" hidden="1" customHeight="1" x14ac:dyDescent="0.25">
      <c r="A16" s="79">
        <v>10</v>
      </c>
      <c r="B16" s="86" t="s">
        <v>198</v>
      </c>
      <c r="C16" s="79" t="s">
        <v>189</v>
      </c>
      <c r="D16" s="79"/>
      <c r="E16" s="63" t="s">
        <v>183</v>
      </c>
      <c r="F16" s="63">
        <v>900</v>
      </c>
      <c r="G16" s="63" t="s">
        <v>183</v>
      </c>
      <c r="H16" s="63">
        <v>300</v>
      </c>
      <c r="I16" s="63">
        <v>300</v>
      </c>
      <c r="J16" s="63" t="s">
        <v>183</v>
      </c>
      <c r="K16" s="63" t="s">
        <v>183</v>
      </c>
    </row>
    <row r="17" spans="1:11" s="100" customFormat="1" ht="13.5" hidden="1" customHeight="1" x14ac:dyDescent="0.25">
      <c r="A17" s="79">
        <v>11</v>
      </c>
      <c r="B17" s="86" t="s">
        <v>199</v>
      </c>
      <c r="C17" s="79" t="s">
        <v>189</v>
      </c>
      <c r="D17" s="79"/>
      <c r="E17" s="63" t="s">
        <v>183</v>
      </c>
      <c r="F17" s="63">
        <v>750</v>
      </c>
      <c r="G17" s="63" t="s">
        <v>183</v>
      </c>
      <c r="H17" s="63" t="s">
        <v>183</v>
      </c>
      <c r="I17" s="63" t="s">
        <v>183</v>
      </c>
      <c r="J17" s="63" t="s">
        <v>183</v>
      </c>
      <c r="K17" s="63" t="s">
        <v>183</v>
      </c>
    </row>
    <row r="18" spans="1:11" s="100" customFormat="1" ht="13.5" hidden="1" customHeight="1" x14ac:dyDescent="0.25">
      <c r="A18" s="79">
        <v>12</v>
      </c>
      <c r="B18" s="86" t="s">
        <v>200</v>
      </c>
      <c r="C18" s="79" t="s">
        <v>189</v>
      </c>
      <c r="D18" s="79"/>
      <c r="E18" s="63" t="s">
        <v>183</v>
      </c>
      <c r="F18" s="63">
        <v>1000</v>
      </c>
      <c r="G18" s="63" t="s">
        <v>183</v>
      </c>
      <c r="H18" s="63" t="s">
        <v>183</v>
      </c>
      <c r="I18" s="63" t="s">
        <v>183</v>
      </c>
      <c r="J18" s="63" t="s">
        <v>183</v>
      </c>
      <c r="K18" s="63" t="s">
        <v>183</v>
      </c>
    </row>
    <row r="19" spans="1:11" s="100" customFormat="1" ht="13.5" hidden="1" customHeight="1" x14ac:dyDescent="0.25">
      <c r="A19" s="79">
        <v>13</v>
      </c>
      <c r="B19" s="86" t="s">
        <v>201</v>
      </c>
      <c r="C19" s="79" t="s">
        <v>189</v>
      </c>
      <c r="D19" s="79"/>
      <c r="E19" s="63" t="s">
        <v>183</v>
      </c>
      <c r="F19" s="63" t="s">
        <v>183</v>
      </c>
      <c r="G19" s="63" t="s">
        <v>183</v>
      </c>
      <c r="H19" s="63" t="s">
        <v>183</v>
      </c>
      <c r="I19" s="63">
        <v>200</v>
      </c>
      <c r="J19" s="63" t="s">
        <v>183</v>
      </c>
      <c r="K19" s="63" t="s">
        <v>183</v>
      </c>
    </row>
    <row r="20" spans="1:11" s="61" customFormat="1" ht="13.5" hidden="1" customHeight="1" x14ac:dyDescent="0.2">
      <c r="A20" s="79">
        <v>14</v>
      </c>
      <c r="B20" s="87" t="s">
        <v>202</v>
      </c>
      <c r="C20" s="79" t="s">
        <v>189</v>
      </c>
      <c r="D20" s="60"/>
      <c r="E20" s="63" t="s">
        <v>183</v>
      </c>
      <c r="F20" s="63" t="s">
        <v>183</v>
      </c>
      <c r="G20" s="63" t="s">
        <v>183</v>
      </c>
      <c r="H20" s="63" t="s">
        <v>183</v>
      </c>
      <c r="I20" s="81">
        <v>50</v>
      </c>
      <c r="J20" s="63" t="s">
        <v>183</v>
      </c>
      <c r="K20" s="63" t="s">
        <v>183</v>
      </c>
    </row>
    <row r="21" spans="1:11" s="61" customFormat="1" ht="13.5" hidden="1" customHeight="1" x14ac:dyDescent="0.2">
      <c r="A21" s="79">
        <v>15</v>
      </c>
      <c r="B21" s="87" t="s">
        <v>203</v>
      </c>
      <c r="C21" s="79" t="s">
        <v>189</v>
      </c>
      <c r="D21" s="60"/>
      <c r="E21" s="63" t="s">
        <v>183</v>
      </c>
      <c r="F21" s="63" t="s">
        <v>183</v>
      </c>
      <c r="G21" s="63" t="s">
        <v>183</v>
      </c>
      <c r="H21" s="63" t="s">
        <v>183</v>
      </c>
      <c r="I21" s="81">
        <v>30</v>
      </c>
      <c r="J21" s="63" t="s">
        <v>183</v>
      </c>
      <c r="K21" s="63" t="s">
        <v>183</v>
      </c>
    </row>
    <row r="22" spans="1:11" s="61" customFormat="1" ht="13.5" hidden="1" customHeight="1" x14ac:dyDescent="0.2">
      <c r="A22" s="79">
        <v>16</v>
      </c>
      <c r="B22" s="87" t="s">
        <v>204</v>
      </c>
      <c r="C22" s="79" t="s">
        <v>189</v>
      </c>
      <c r="D22" s="60"/>
      <c r="E22" s="63" t="s">
        <v>183</v>
      </c>
      <c r="F22" s="63" t="s">
        <v>183</v>
      </c>
      <c r="G22" s="63" t="s">
        <v>183</v>
      </c>
      <c r="H22" s="81">
        <v>350</v>
      </c>
      <c r="I22" s="81">
        <v>0</v>
      </c>
      <c r="J22" s="63" t="s">
        <v>183</v>
      </c>
      <c r="K22" s="63" t="s">
        <v>183</v>
      </c>
    </row>
    <row r="23" spans="1:11" s="61" customFormat="1" ht="13.5" hidden="1" customHeight="1" x14ac:dyDescent="0.2">
      <c r="A23" s="79">
        <v>17</v>
      </c>
      <c r="B23" s="87" t="s">
        <v>205</v>
      </c>
      <c r="C23" s="79" t="s">
        <v>189</v>
      </c>
      <c r="D23" s="60"/>
      <c r="E23" s="63" t="s">
        <v>183</v>
      </c>
      <c r="F23" s="63" t="s">
        <v>183</v>
      </c>
      <c r="G23" s="63" t="s">
        <v>183</v>
      </c>
      <c r="H23" s="63" t="s">
        <v>183</v>
      </c>
      <c r="I23" s="81">
        <v>50</v>
      </c>
      <c r="J23" s="63" t="s">
        <v>183</v>
      </c>
      <c r="K23" s="63" t="s">
        <v>183</v>
      </c>
    </row>
    <row r="24" spans="1:11" s="61" customFormat="1" ht="13.5" hidden="1" customHeight="1" x14ac:dyDescent="0.2">
      <c r="A24" s="79">
        <v>18</v>
      </c>
      <c r="B24" s="87" t="s">
        <v>206</v>
      </c>
      <c r="C24" s="79" t="s">
        <v>189</v>
      </c>
      <c r="D24" s="60"/>
      <c r="E24" s="63" t="s">
        <v>183</v>
      </c>
      <c r="F24" s="63" t="s">
        <v>183</v>
      </c>
      <c r="G24" s="63" t="s">
        <v>183</v>
      </c>
      <c r="H24" s="63" t="s">
        <v>183</v>
      </c>
      <c r="I24" s="81">
        <v>40</v>
      </c>
      <c r="J24" s="63" t="s">
        <v>183</v>
      </c>
      <c r="K24" s="63" t="s">
        <v>183</v>
      </c>
    </row>
    <row r="25" spans="1:11" s="61" customFormat="1" ht="13.5" hidden="1" customHeight="1" x14ac:dyDescent="0.2">
      <c r="A25" s="79">
        <v>19</v>
      </c>
      <c r="B25" s="87" t="s">
        <v>207</v>
      </c>
      <c r="C25" s="79" t="s">
        <v>189</v>
      </c>
      <c r="D25" s="60"/>
      <c r="E25" s="63" t="s">
        <v>183</v>
      </c>
      <c r="F25" s="63" t="s">
        <v>183</v>
      </c>
      <c r="G25" s="63" t="s">
        <v>183</v>
      </c>
      <c r="H25" s="63" t="s">
        <v>183</v>
      </c>
      <c r="I25" s="81">
        <v>450</v>
      </c>
      <c r="J25" s="63" t="s">
        <v>183</v>
      </c>
      <c r="K25" s="63" t="s">
        <v>183</v>
      </c>
    </row>
    <row r="26" spans="1:11" s="61" customFormat="1" ht="13.5" hidden="1" customHeight="1" x14ac:dyDescent="0.2">
      <c r="A26" s="79">
        <v>20</v>
      </c>
      <c r="B26" s="87" t="s">
        <v>208</v>
      </c>
      <c r="C26" s="79" t="s">
        <v>189</v>
      </c>
      <c r="D26" s="60"/>
      <c r="E26" s="63" t="s">
        <v>183</v>
      </c>
      <c r="F26" s="63" t="s">
        <v>183</v>
      </c>
      <c r="G26" s="63" t="s">
        <v>183</v>
      </c>
      <c r="H26" s="63" t="s">
        <v>183</v>
      </c>
      <c r="I26" s="81">
        <v>350</v>
      </c>
      <c r="J26" s="63" t="s">
        <v>183</v>
      </c>
      <c r="K26" s="63" t="s">
        <v>183</v>
      </c>
    </row>
    <row r="27" spans="1:11" s="61" customFormat="1" ht="15" hidden="1" customHeight="1" x14ac:dyDescent="0.2">
      <c r="A27" s="79">
        <v>21</v>
      </c>
      <c r="B27" s="87" t="s">
        <v>209</v>
      </c>
      <c r="C27" s="79" t="s">
        <v>189</v>
      </c>
      <c r="D27" s="60"/>
      <c r="E27" s="63" t="s">
        <v>183</v>
      </c>
      <c r="F27" s="63" t="s">
        <v>183</v>
      </c>
      <c r="G27" s="63" t="s">
        <v>183</v>
      </c>
      <c r="H27" s="63" t="s">
        <v>183</v>
      </c>
      <c r="I27" s="81">
        <v>50</v>
      </c>
      <c r="J27" s="63" t="s">
        <v>183</v>
      </c>
      <c r="K27" s="63" t="s">
        <v>183</v>
      </c>
    </row>
    <row r="28" spans="1:11" s="61" customFormat="1" ht="15" hidden="1" customHeight="1" x14ac:dyDescent="0.2">
      <c r="A28" s="79">
        <v>22</v>
      </c>
      <c r="B28" s="87" t="s">
        <v>210</v>
      </c>
      <c r="C28" s="79" t="s">
        <v>189</v>
      </c>
      <c r="D28" s="60"/>
      <c r="E28" s="63" t="s">
        <v>183</v>
      </c>
      <c r="F28" s="63" t="s">
        <v>183</v>
      </c>
      <c r="G28" s="63" t="s">
        <v>183</v>
      </c>
      <c r="H28" s="81">
        <v>500</v>
      </c>
      <c r="I28" s="81"/>
      <c r="J28" s="63" t="s">
        <v>183</v>
      </c>
      <c r="K28" s="63" t="s">
        <v>183</v>
      </c>
    </row>
    <row r="29" spans="1:11" s="61" customFormat="1" ht="15" hidden="1" customHeight="1" x14ac:dyDescent="0.2">
      <c r="A29" s="79">
        <v>23</v>
      </c>
      <c r="B29" s="87" t="s">
        <v>211</v>
      </c>
      <c r="C29" s="79" t="s">
        <v>189</v>
      </c>
      <c r="D29" s="60"/>
      <c r="E29" s="63" t="s">
        <v>183</v>
      </c>
      <c r="F29" s="63" t="s">
        <v>183</v>
      </c>
      <c r="G29" s="63" t="s">
        <v>183</v>
      </c>
      <c r="H29" s="63" t="s">
        <v>183</v>
      </c>
      <c r="I29" s="81">
        <v>60</v>
      </c>
      <c r="J29" s="63" t="s">
        <v>183</v>
      </c>
      <c r="K29" s="63" t="s">
        <v>183</v>
      </c>
    </row>
    <row r="30" spans="1:11" s="61" customFormat="1" ht="15" hidden="1" customHeight="1" x14ac:dyDescent="0.2">
      <c r="A30" s="79">
        <v>24</v>
      </c>
      <c r="B30" s="87" t="s">
        <v>212</v>
      </c>
      <c r="C30" s="79" t="s">
        <v>189</v>
      </c>
      <c r="D30" s="60"/>
      <c r="E30" s="63" t="s">
        <v>183</v>
      </c>
      <c r="F30" s="63" t="s">
        <v>183</v>
      </c>
      <c r="G30" s="63" t="s">
        <v>183</v>
      </c>
      <c r="H30" s="63" t="s">
        <v>183</v>
      </c>
      <c r="I30" s="81">
        <v>50</v>
      </c>
      <c r="J30" s="63" t="s">
        <v>183</v>
      </c>
      <c r="K30" s="63" t="s">
        <v>183</v>
      </c>
    </row>
    <row r="31" spans="1:11" s="61" customFormat="1" ht="15" hidden="1" customHeight="1" x14ac:dyDescent="0.2">
      <c r="A31" s="79">
        <v>25</v>
      </c>
      <c r="B31" s="87" t="s">
        <v>251</v>
      </c>
      <c r="C31" s="79" t="s">
        <v>189</v>
      </c>
      <c r="D31" s="60"/>
      <c r="E31" s="63" t="s">
        <v>183</v>
      </c>
      <c r="F31" s="63" t="s">
        <v>183</v>
      </c>
      <c r="G31" s="63" t="s">
        <v>183</v>
      </c>
      <c r="H31" s="63" t="s">
        <v>183</v>
      </c>
      <c r="I31" s="81">
        <v>60</v>
      </c>
      <c r="J31" s="63" t="s">
        <v>183</v>
      </c>
      <c r="K31" s="63" t="s">
        <v>183</v>
      </c>
    </row>
    <row r="32" spans="1:11" s="61" customFormat="1" hidden="1" x14ac:dyDescent="0.2">
      <c r="A32" s="79">
        <v>26</v>
      </c>
      <c r="B32" s="87" t="s">
        <v>213</v>
      </c>
      <c r="C32" s="79" t="s">
        <v>189</v>
      </c>
      <c r="D32" s="60"/>
      <c r="E32" s="63" t="s">
        <v>183</v>
      </c>
      <c r="F32" s="63" t="s">
        <v>183</v>
      </c>
      <c r="G32" s="63" t="s">
        <v>183</v>
      </c>
      <c r="H32" s="63" t="s">
        <v>183</v>
      </c>
      <c r="I32" s="81">
        <v>12</v>
      </c>
      <c r="J32" s="63" t="s">
        <v>183</v>
      </c>
      <c r="K32" s="63" t="s">
        <v>183</v>
      </c>
    </row>
    <row r="33" spans="1:11" s="61" customFormat="1" ht="16.5" hidden="1" customHeight="1" x14ac:dyDescent="0.2">
      <c r="A33" s="79">
        <v>27</v>
      </c>
      <c r="B33" s="87" t="s">
        <v>214</v>
      </c>
      <c r="C33" s="79" t="s">
        <v>189</v>
      </c>
      <c r="D33" s="60"/>
      <c r="E33" s="63" t="s">
        <v>183</v>
      </c>
      <c r="F33" s="63" t="s">
        <v>183</v>
      </c>
      <c r="G33" s="63" t="s">
        <v>183</v>
      </c>
      <c r="H33" s="63" t="s">
        <v>183</v>
      </c>
      <c r="I33" s="81">
        <v>130</v>
      </c>
      <c r="J33" s="63" t="s">
        <v>183</v>
      </c>
      <c r="K33" s="63" t="s">
        <v>183</v>
      </c>
    </row>
    <row r="34" spans="1:11" s="61" customFormat="1" hidden="1" x14ac:dyDescent="0.2">
      <c r="A34" s="79">
        <v>28</v>
      </c>
      <c r="B34" s="87" t="s">
        <v>252</v>
      </c>
      <c r="C34" s="79" t="s">
        <v>189</v>
      </c>
      <c r="D34" s="60"/>
      <c r="E34" s="63" t="s">
        <v>183</v>
      </c>
      <c r="F34" s="81">
        <v>200</v>
      </c>
      <c r="G34" s="63" t="s">
        <v>183</v>
      </c>
      <c r="H34" s="81">
        <v>200</v>
      </c>
      <c r="I34" s="81">
        <v>100</v>
      </c>
      <c r="J34" s="63" t="s">
        <v>183</v>
      </c>
      <c r="K34" s="63" t="s">
        <v>183</v>
      </c>
    </row>
    <row r="35" spans="1:11" s="61" customFormat="1" ht="12" hidden="1" customHeight="1" x14ac:dyDescent="0.2">
      <c r="A35" s="79">
        <v>29</v>
      </c>
      <c r="B35" s="87" t="s">
        <v>263</v>
      </c>
      <c r="C35" s="79" t="s">
        <v>189</v>
      </c>
      <c r="D35" s="60"/>
      <c r="E35" s="63" t="s">
        <v>183</v>
      </c>
      <c r="F35" s="81">
        <v>500</v>
      </c>
      <c r="G35" s="63" t="s">
        <v>183</v>
      </c>
      <c r="H35" s="81">
        <v>300</v>
      </c>
      <c r="I35" s="81">
        <v>200</v>
      </c>
      <c r="J35" s="63" t="s">
        <v>183</v>
      </c>
      <c r="K35" s="63" t="s">
        <v>183</v>
      </c>
    </row>
    <row r="36" spans="1:11" s="61" customFormat="1" ht="30" hidden="1" customHeight="1" x14ac:dyDescent="0.2">
      <c r="A36" s="79">
        <v>30</v>
      </c>
      <c r="B36" s="87" t="s">
        <v>262</v>
      </c>
      <c r="C36" s="79" t="s">
        <v>189</v>
      </c>
      <c r="D36" s="60"/>
      <c r="E36" s="63" t="s">
        <v>183</v>
      </c>
      <c r="F36" s="81">
        <v>500</v>
      </c>
      <c r="G36" s="63" t="s">
        <v>183</v>
      </c>
      <c r="H36" s="81">
        <v>300</v>
      </c>
      <c r="I36" s="81">
        <v>468</v>
      </c>
      <c r="J36" s="63" t="s">
        <v>183</v>
      </c>
      <c r="K36" s="63" t="s">
        <v>183</v>
      </c>
    </row>
    <row r="37" spans="1:11" s="61" customFormat="1" ht="25.5" hidden="1" x14ac:dyDescent="0.2">
      <c r="A37" s="79">
        <v>31</v>
      </c>
      <c r="B37" s="87" t="s">
        <v>261</v>
      </c>
      <c r="C37" s="79" t="s">
        <v>189</v>
      </c>
      <c r="D37" s="60"/>
      <c r="E37" s="63" t="s">
        <v>183</v>
      </c>
      <c r="F37" s="81">
        <v>650</v>
      </c>
      <c r="G37" s="63" t="s">
        <v>183</v>
      </c>
      <c r="H37" s="81">
        <v>350</v>
      </c>
      <c r="I37" s="63" t="s">
        <v>183</v>
      </c>
      <c r="J37" s="63" t="s">
        <v>183</v>
      </c>
      <c r="K37" s="63" t="s">
        <v>183</v>
      </c>
    </row>
    <row r="38" spans="1:11" s="80" customFormat="1" x14ac:dyDescent="0.2">
      <c r="A38" s="88">
        <v>2</v>
      </c>
      <c r="B38" s="85" t="s">
        <v>325</v>
      </c>
      <c r="C38" s="79" t="s">
        <v>189</v>
      </c>
      <c r="D38" s="74"/>
      <c r="E38" s="84">
        <v>200</v>
      </c>
      <c r="F38" s="84">
        <v>200</v>
      </c>
      <c r="G38" s="84">
        <v>200</v>
      </c>
      <c r="H38" s="84">
        <v>200</v>
      </c>
      <c r="I38" s="84">
        <v>200</v>
      </c>
      <c r="J38" s="84"/>
      <c r="K38" s="56"/>
    </row>
    <row r="39" spans="1:11" s="61" customFormat="1" hidden="1" x14ac:dyDescent="0.2">
      <c r="A39" s="89">
        <v>32</v>
      </c>
      <c r="B39" s="87" t="s">
        <v>243</v>
      </c>
      <c r="C39" s="79" t="s">
        <v>189</v>
      </c>
      <c r="D39" s="60"/>
      <c r="E39" s="81">
        <v>200</v>
      </c>
      <c r="F39" s="81">
        <v>200</v>
      </c>
      <c r="G39" s="81">
        <v>200</v>
      </c>
      <c r="H39" s="81">
        <v>200</v>
      </c>
      <c r="I39" s="81">
        <v>200</v>
      </c>
      <c r="J39" s="63" t="s">
        <v>183</v>
      </c>
      <c r="K39" s="63" t="s">
        <v>183</v>
      </c>
    </row>
    <row r="40" spans="1:11" s="80" customFormat="1" ht="25.5" customHeight="1" x14ac:dyDescent="0.2">
      <c r="A40" s="88">
        <v>3</v>
      </c>
      <c r="B40" s="101" t="s">
        <v>327</v>
      </c>
      <c r="C40" s="79" t="s">
        <v>189</v>
      </c>
      <c r="D40" s="74"/>
      <c r="E40" s="84">
        <v>810</v>
      </c>
      <c r="F40" s="84">
        <v>780</v>
      </c>
      <c r="G40" s="84">
        <v>1160</v>
      </c>
      <c r="H40" s="84">
        <v>600</v>
      </c>
      <c r="I40" s="84">
        <v>960</v>
      </c>
      <c r="J40" s="84"/>
      <c r="K40" s="56"/>
    </row>
    <row r="41" spans="1:11" s="61" customFormat="1" hidden="1" x14ac:dyDescent="0.2">
      <c r="A41" s="79">
        <v>33</v>
      </c>
      <c r="B41" s="64" t="s">
        <v>248</v>
      </c>
      <c r="C41" s="79" t="s">
        <v>189</v>
      </c>
      <c r="D41" s="60"/>
      <c r="E41" s="54">
        <v>810</v>
      </c>
      <c r="F41" s="54">
        <v>780</v>
      </c>
      <c r="G41" s="54">
        <v>1160</v>
      </c>
      <c r="H41" s="54">
        <v>600</v>
      </c>
      <c r="I41" s="54">
        <v>960</v>
      </c>
      <c r="J41" s="63" t="s">
        <v>183</v>
      </c>
      <c r="K41" s="63" t="s">
        <v>183</v>
      </c>
    </row>
    <row r="42" spans="1:11" s="80" customFormat="1" x14ac:dyDescent="0.2">
      <c r="A42" s="88">
        <v>4</v>
      </c>
      <c r="B42" s="74" t="s">
        <v>330</v>
      </c>
      <c r="C42" s="79" t="s">
        <v>189</v>
      </c>
      <c r="D42" s="74"/>
      <c r="E42" s="84">
        <v>971.83</v>
      </c>
      <c r="F42" s="84">
        <v>977</v>
      </c>
      <c r="G42" s="84">
        <v>932</v>
      </c>
      <c r="H42" s="84">
        <v>1010</v>
      </c>
      <c r="I42" s="84">
        <v>1122</v>
      </c>
      <c r="J42" s="56"/>
      <c r="K42" s="56"/>
    </row>
    <row r="43" spans="1:11" s="61" customFormat="1" ht="15" hidden="1" x14ac:dyDescent="0.25">
      <c r="A43" s="89">
        <v>34</v>
      </c>
      <c r="B43" s="90" t="s">
        <v>286</v>
      </c>
      <c r="C43" s="79" t="s">
        <v>189</v>
      </c>
      <c r="D43" s="60"/>
      <c r="E43" s="91">
        <v>25</v>
      </c>
      <c r="F43" s="91">
        <v>25</v>
      </c>
      <c r="G43" s="91">
        <v>25</v>
      </c>
      <c r="H43" s="91">
        <v>25</v>
      </c>
      <c r="I43" s="91">
        <v>25</v>
      </c>
      <c r="J43" s="63" t="s">
        <v>183</v>
      </c>
      <c r="K43" s="63" t="s">
        <v>183</v>
      </c>
    </row>
    <row r="44" spans="1:11" s="61" customFormat="1" ht="45" hidden="1" x14ac:dyDescent="0.2">
      <c r="A44" s="89">
        <v>35</v>
      </c>
      <c r="B44" s="92" t="s">
        <v>288</v>
      </c>
      <c r="C44" s="79" t="s">
        <v>189</v>
      </c>
      <c r="D44" s="60"/>
      <c r="E44" s="91">
        <v>300</v>
      </c>
      <c r="F44" s="91">
        <v>300</v>
      </c>
      <c r="G44" s="91">
        <v>300</v>
      </c>
      <c r="H44" s="91">
        <v>300</v>
      </c>
      <c r="I44" s="91">
        <v>300</v>
      </c>
      <c r="J44" s="63" t="s">
        <v>183</v>
      </c>
      <c r="K44" s="63" t="s">
        <v>183</v>
      </c>
    </row>
    <row r="45" spans="1:11" s="61" customFormat="1" ht="15" hidden="1" x14ac:dyDescent="0.25">
      <c r="A45" s="89">
        <v>36</v>
      </c>
      <c r="B45" s="93" t="s">
        <v>287</v>
      </c>
      <c r="C45" s="79" t="s">
        <v>189</v>
      </c>
      <c r="D45" s="79"/>
      <c r="E45" s="91">
        <v>156</v>
      </c>
      <c r="F45" s="91">
        <v>240</v>
      </c>
      <c r="G45" s="91">
        <v>160</v>
      </c>
      <c r="H45" s="91">
        <v>160</v>
      </c>
      <c r="I45" s="91">
        <v>160</v>
      </c>
      <c r="J45" s="63" t="s">
        <v>183</v>
      </c>
      <c r="K45" s="63" t="s">
        <v>183</v>
      </c>
    </row>
    <row r="46" spans="1:11" s="61" customFormat="1" ht="15" hidden="1" x14ac:dyDescent="0.25">
      <c r="A46" s="89">
        <v>37</v>
      </c>
      <c r="B46" s="94" t="s">
        <v>289</v>
      </c>
      <c r="C46" s="79" t="s">
        <v>189</v>
      </c>
      <c r="D46" s="79"/>
      <c r="E46" s="91">
        <v>22</v>
      </c>
      <c r="F46" s="91">
        <v>23</v>
      </c>
      <c r="G46" s="91">
        <v>24</v>
      </c>
      <c r="H46" s="91">
        <v>25</v>
      </c>
      <c r="I46" s="91">
        <v>26</v>
      </c>
      <c r="J46" s="63" t="s">
        <v>183</v>
      </c>
      <c r="K46" s="63" t="s">
        <v>183</v>
      </c>
    </row>
    <row r="47" spans="1:11" s="61" customFormat="1" ht="15" hidden="1" x14ac:dyDescent="0.2">
      <c r="A47" s="89">
        <v>38</v>
      </c>
      <c r="B47" s="46" t="s">
        <v>290</v>
      </c>
      <c r="C47" s="79" t="s">
        <v>189</v>
      </c>
      <c r="D47" s="79"/>
      <c r="E47" s="91">
        <v>14.85</v>
      </c>
      <c r="F47" s="91">
        <v>0</v>
      </c>
      <c r="G47" s="91">
        <v>15</v>
      </c>
      <c r="H47" s="91">
        <v>0</v>
      </c>
      <c r="I47" s="91">
        <v>16</v>
      </c>
      <c r="J47" s="63" t="s">
        <v>183</v>
      </c>
      <c r="K47" s="63" t="s">
        <v>183</v>
      </c>
    </row>
    <row r="48" spans="1:11" s="61" customFormat="1" ht="15" hidden="1" x14ac:dyDescent="0.25">
      <c r="A48" s="89">
        <v>39</v>
      </c>
      <c r="B48" s="94" t="s">
        <v>292</v>
      </c>
      <c r="C48" s="79" t="s">
        <v>189</v>
      </c>
      <c r="D48" s="79"/>
      <c r="E48" s="91">
        <v>43</v>
      </c>
      <c r="F48" s="91">
        <v>100</v>
      </c>
      <c r="G48" s="91">
        <v>60</v>
      </c>
      <c r="H48" s="91">
        <v>70</v>
      </c>
      <c r="I48" s="91">
        <v>80</v>
      </c>
      <c r="J48" s="63" t="s">
        <v>183</v>
      </c>
      <c r="K48" s="63" t="s">
        <v>183</v>
      </c>
    </row>
    <row r="49" spans="1:11" s="61" customFormat="1" ht="30" hidden="1" x14ac:dyDescent="0.2">
      <c r="A49" s="89">
        <v>40</v>
      </c>
      <c r="B49" s="46" t="s">
        <v>291</v>
      </c>
      <c r="C49" s="79" t="s">
        <v>189</v>
      </c>
      <c r="D49" s="79"/>
      <c r="E49" s="91">
        <v>49.98</v>
      </c>
      <c r="F49" s="91">
        <v>50</v>
      </c>
      <c r="G49" s="91">
        <v>60</v>
      </c>
      <c r="H49" s="91">
        <v>70</v>
      </c>
      <c r="I49" s="91">
        <v>80</v>
      </c>
      <c r="J49" s="63" t="s">
        <v>183</v>
      </c>
      <c r="K49" s="63" t="s">
        <v>183</v>
      </c>
    </row>
    <row r="50" spans="1:11" s="61" customFormat="1" ht="30" hidden="1" x14ac:dyDescent="0.2">
      <c r="A50" s="89">
        <v>41</v>
      </c>
      <c r="B50" s="95" t="s">
        <v>293</v>
      </c>
      <c r="C50" s="79" t="s">
        <v>189</v>
      </c>
      <c r="D50" s="79"/>
      <c r="E50" s="91">
        <v>12</v>
      </c>
      <c r="F50" s="91">
        <v>24</v>
      </c>
      <c r="G50" s="91">
        <v>30</v>
      </c>
      <c r="H50" s="91">
        <v>40</v>
      </c>
      <c r="I50" s="91">
        <v>50</v>
      </c>
      <c r="J50" s="63" t="s">
        <v>183</v>
      </c>
      <c r="K50" s="63" t="s">
        <v>183</v>
      </c>
    </row>
    <row r="51" spans="1:11" s="61" customFormat="1" ht="15" hidden="1" x14ac:dyDescent="0.2">
      <c r="A51" s="89">
        <v>42</v>
      </c>
      <c r="B51" s="96" t="s">
        <v>294</v>
      </c>
      <c r="C51" s="79" t="s">
        <v>189</v>
      </c>
      <c r="D51" s="56"/>
      <c r="E51" s="91">
        <v>13</v>
      </c>
      <c r="F51" s="91">
        <v>15</v>
      </c>
      <c r="G51" s="91">
        <v>18</v>
      </c>
      <c r="H51" s="91">
        <v>20</v>
      </c>
      <c r="I51" s="91">
        <v>25</v>
      </c>
      <c r="J51" s="63" t="s">
        <v>183</v>
      </c>
      <c r="K51" s="63" t="s">
        <v>183</v>
      </c>
    </row>
    <row r="52" spans="1:11" s="61" customFormat="1" ht="27" hidden="1" customHeight="1" x14ac:dyDescent="0.25">
      <c r="A52" s="89">
        <v>43</v>
      </c>
      <c r="B52" s="93" t="s">
        <v>295</v>
      </c>
      <c r="C52" s="79" t="s">
        <v>189</v>
      </c>
      <c r="D52" s="60"/>
      <c r="E52" s="91">
        <v>300</v>
      </c>
      <c r="F52" s="91">
        <v>200</v>
      </c>
      <c r="G52" s="91">
        <v>240</v>
      </c>
      <c r="H52" s="91">
        <v>300</v>
      </c>
      <c r="I52" s="91">
        <v>360</v>
      </c>
      <c r="J52" s="63" t="s">
        <v>183</v>
      </c>
      <c r="K52" s="63" t="s">
        <v>183</v>
      </c>
    </row>
    <row r="53" spans="1:11" s="61" customFormat="1" ht="27" hidden="1" customHeight="1" x14ac:dyDescent="0.2">
      <c r="A53" s="89">
        <v>44</v>
      </c>
      <c r="B53" s="97" t="s">
        <v>296</v>
      </c>
      <c r="C53" s="79" t="s">
        <v>189</v>
      </c>
      <c r="D53" s="60"/>
      <c r="E53" s="42">
        <v>36</v>
      </c>
      <c r="F53" s="42">
        <v>0</v>
      </c>
      <c r="G53" s="42">
        <v>0</v>
      </c>
      <c r="H53" s="42">
        <v>0</v>
      </c>
      <c r="I53" s="42">
        <v>0</v>
      </c>
      <c r="J53" s="63" t="s">
        <v>183</v>
      </c>
      <c r="K53" s="63" t="s">
        <v>183</v>
      </c>
    </row>
    <row r="54" spans="1:11" s="98" customFormat="1" ht="21.75" customHeight="1" x14ac:dyDescent="0.25">
      <c r="A54" s="15">
        <v>5</v>
      </c>
      <c r="B54" s="45" t="s">
        <v>331</v>
      </c>
      <c r="C54" s="79" t="s">
        <v>189</v>
      </c>
      <c r="D54" s="15"/>
      <c r="E54" s="15">
        <v>200</v>
      </c>
      <c r="F54" s="15">
        <v>200</v>
      </c>
      <c r="G54" s="15">
        <v>200</v>
      </c>
      <c r="H54" s="15">
        <v>200</v>
      </c>
      <c r="I54" s="15">
        <v>200</v>
      </c>
      <c r="J54" s="9"/>
      <c r="K54" s="62"/>
    </row>
    <row r="55" spans="1:11" s="27" customFormat="1" ht="21.75" hidden="1" customHeight="1" x14ac:dyDescent="0.25">
      <c r="A55" s="15">
        <v>45</v>
      </c>
      <c r="B55" s="45" t="s">
        <v>297</v>
      </c>
      <c r="C55" s="9"/>
      <c r="D55" s="15"/>
      <c r="E55" s="9">
        <v>220</v>
      </c>
      <c r="F55" s="9">
        <v>220</v>
      </c>
      <c r="G55" s="9">
        <v>220</v>
      </c>
      <c r="H55" s="9">
        <v>220</v>
      </c>
      <c r="I55" s="9">
        <v>220</v>
      </c>
      <c r="J55" s="63" t="s">
        <v>183</v>
      </c>
      <c r="K55" s="63" t="s">
        <v>183</v>
      </c>
    </row>
    <row r="56" spans="1:11" x14ac:dyDescent="0.2">
      <c r="A56" s="246" t="s">
        <v>184</v>
      </c>
      <c r="B56" s="247"/>
      <c r="C56" s="247"/>
      <c r="D56" s="247"/>
      <c r="E56" s="247"/>
      <c r="F56" s="247"/>
      <c r="G56" s="247"/>
      <c r="H56" s="247"/>
      <c r="I56" s="247"/>
      <c r="J56" s="247"/>
      <c r="K56" s="248"/>
    </row>
    <row r="57" spans="1:11" s="61" customFormat="1" hidden="1" x14ac:dyDescent="0.2">
      <c r="A57" s="60"/>
      <c r="B57" s="60" t="s">
        <v>271</v>
      </c>
      <c r="C57" s="60" t="s">
        <v>185</v>
      </c>
      <c r="D57" s="60">
        <v>63</v>
      </c>
      <c r="E57" s="60"/>
      <c r="F57" s="60"/>
      <c r="G57" s="60"/>
      <c r="H57" s="60"/>
      <c r="I57" s="60"/>
      <c r="J57" s="60"/>
      <c r="K57" s="60"/>
    </row>
    <row r="58" spans="1:11" s="80" customFormat="1" ht="25.5" x14ac:dyDescent="0.2">
      <c r="A58" s="73">
        <v>1</v>
      </c>
      <c r="B58" s="74" t="s">
        <v>326</v>
      </c>
      <c r="C58" s="74" t="s">
        <v>185</v>
      </c>
      <c r="D58" s="74">
        <v>63</v>
      </c>
      <c r="E58" s="73">
        <v>16</v>
      </c>
      <c r="F58" s="73">
        <v>30</v>
      </c>
      <c r="G58" s="73">
        <v>1</v>
      </c>
      <c r="H58" s="73">
        <v>16</v>
      </c>
      <c r="I58" s="73">
        <v>32</v>
      </c>
      <c r="J58" s="74"/>
      <c r="K58" s="74"/>
    </row>
    <row r="59" spans="1:11" s="61" customFormat="1" hidden="1" x14ac:dyDescent="0.2">
      <c r="A59" s="59">
        <v>1</v>
      </c>
      <c r="B59" s="60" t="s">
        <v>150</v>
      </c>
      <c r="C59" s="74" t="s">
        <v>185</v>
      </c>
      <c r="D59" s="60"/>
      <c r="E59" s="81">
        <v>3</v>
      </c>
      <c r="F59" s="63" t="s">
        <v>183</v>
      </c>
      <c r="G59" s="63" t="s">
        <v>183</v>
      </c>
      <c r="H59" s="63" t="s">
        <v>183</v>
      </c>
      <c r="I59" s="63" t="s">
        <v>183</v>
      </c>
      <c r="J59" s="63" t="s">
        <v>183</v>
      </c>
      <c r="K59" s="63" t="s">
        <v>183</v>
      </c>
    </row>
    <row r="60" spans="1:11" s="61" customFormat="1" hidden="1" x14ac:dyDescent="0.2">
      <c r="A60" s="59">
        <v>2</v>
      </c>
      <c r="B60" s="60" t="s">
        <v>151</v>
      </c>
      <c r="C60" s="74" t="s">
        <v>185</v>
      </c>
      <c r="D60" s="60"/>
      <c r="E60" s="81">
        <v>1</v>
      </c>
      <c r="F60" s="63" t="s">
        <v>183</v>
      </c>
      <c r="G60" s="63" t="s">
        <v>183</v>
      </c>
      <c r="H60" s="63" t="s">
        <v>183</v>
      </c>
      <c r="I60" s="63" t="s">
        <v>183</v>
      </c>
      <c r="J60" s="63" t="s">
        <v>183</v>
      </c>
      <c r="K60" s="63" t="s">
        <v>183</v>
      </c>
    </row>
    <row r="61" spans="1:11" s="61" customFormat="1" hidden="1" x14ac:dyDescent="0.2">
      <c r="A61" s="59">
        <v>3</v>
      </c>
      <c r="B61" s="60" t="s">
        <v>155</v>
      </c>
      <c r="C61" s="74" t="s">
        <v>185</v>
      </c>
      <c r="D61" s="60"/>
      <c r="E61" s="81">
        <v>5</v>
      </c>
      <c r="F61" s="63" t="s">
        <v>183</v>
      </c>
      <c r="G61" s="63" t="s">
        <v>183</v>
      </c>
      <c r="H61" s="63" t="s">
        <v>183</v>
      </c>
      <c r="I61" s="63" t="s">
        <v>183</v>
      </c>
      <c r="J61" s="63" t="s">
        <v>183</v>
      </c>
      <c r="K61" s="63" t="s">
        <v>183</v>
      </c>
    </row>
    <row r="62" spans="1:11" s="61" customFormat="1" hidden="1" x14ac:dyDescent="0.2">
      <c r="A62" s="59">
        <v>4</v>
      </c>
      <c r="B62" s="60" t="s">
        <v>154</v>
      </c>
      <c r="C62" s="74" t="s">
        <v>185</v>
      </c>
      <c r="D62" s="60"/>
      <c r="E62" s="81">
        <v>2</v>
      </c>
      <c r="F62" s="63" t="s">
        <v>183</v>
      </c>
      <c r="G62" s="63" t="s">
        <v>183</v>
      </c>
      <c r="H62" s="63" t="s">
        <v>183</v>
      </c>
      <c r="I62" s="63" t="s">
        <v>183</v>
      </c>
      <c r="J62" s="63" t="s">
        <v>183</v>
      </c>
      <c r="K62" s="63" t="s">
        <v>183</v>
      </c>
    </row>
    <row r="63" spans="1:11" s="61" customFormat="1" hidden="1" x14ac:dyDescent="0.2">
      <c r="A63" s="59">
        <v>5</v>
      </c>
      <c r="B63" s="60" t="s">
        <v>153</v>
      </c>
      <c r="C63" s="74" t="s">
        <v>185</v>
      </c>
      <c r="D63" s="60"/>
      <c r="E63" s="81">
        <v>2</v>
      </c>
      <c r="F63" s="63" t="s">
        <v>183</v>
      </c>
      <c r="G63" s="63" t="s">
        <v>183</v>
      </c>
      <c r="H63" s="63" t="s">
        <v>183</v>
      </c>
      <c r="I63" s="63" t="s">
        <v>183</v>
      </c>
      <c r="J63" s="63" t="s">
        <v>183</v>
      </c>
      <c r="K63" s="63" t="s">
        <v>183</v>
      </c>
    </row>
    <row r="64" spans="1:11" s="61" customFormat="1" hidden="1" x14ac:dyDescent="0.2">
      <c r="A64" s="59">
        <v>6</v>
      </c>
      <c r="B64" s="60" t="s">
        <v>152</v>
      </c>
      <c r="C64" s="74" t="s">
        <v>185</v>
      </c>
      <c r="D64" s="60"/>
      <c r="E64" s="81">
        <v>2</v>
      </c>
      <c r="F64" s="63" t="s">
        <v>183</v>
      </c>
      <c r="G64" s="63" t="s">
        <v>183</v>
      </c>
      <c r="H64" s="63" t="s">
        <v>183</v>
      </c>
      <c r="I64" s="63" t="s">
        <v>183</v>
      </c>
      <c r="J64" s="63" t="s">
        <v>183</v>
      </c>
      <c r="K64" s="63" t="s">
        <v>183</v>
      </c>
    </row>
    <row r="65" spans="1:11" s="61" customFormat="1" hidden="1" x14ac:dyDescent="0.2">
      <c r="A65" s="59">
        <v>7</v>
      </c>
      <c r="B65" s="60" t="s">
        <v>156</v>
      </c>
      <c r="C65" s="74" t="s">
        <v>185</v>
      </c>
      <c r="D65" s="60"/>
      <c r="E65" s="81">
        <v>1</v>
      </c>
      <c r="F65" s="63" t="s">
        <v>183</v>
      </c>
      <c r="G65" s="63" t="s">
        <v>183</v>
      </c>
      <c r="H65" s="63" t="s">
        <v>183</v>
      </c>
      <c r="I65" s="63" t="s">
        <v>183</v>
      </c>
      <c r="J65" s="63" t="s">
        <v>183</v>
      </c>
      <c r="K65" s="63" t="s">
        <v>183</v>
      </c>
    </row>
    <row r="66" spans="1:11" s="61" customFormat="1" hidden="1" x14ac:dyDescent="0.2">
      <c r="A66" s="59">
        <v>8</v>
      </c>
      <c r="B66" s="60" t="s">
        <v>160</v>
      </c>
      <c r="C66" s="74" t="s">
        <v>185</v>
      </c>
      <c r="D66" s="60"/>
      <c r="E66" s="63" t="s">
        <v>183</v>
      </c>
      <c r="F66" s="82"/>
      <c r="G66" s="82">
        <v>1</v>
      </c>
      <c r="H66" s="82"/>
      <c r="I66" s="82"/>
      <c r="J66" s="63" t="s">
        <v>183</v>
      </c>
      <c r="K66" s="63" t="s">
        <v>183</v>
      </c>
    </row>
    <row r="67" spans="1:11" s="61" customFormat="1" hidden="1" x14ac:dyDescent="0.2">
      <c r="A67" s="59">
        <v>9</v>
      </c>
      <c r="B67" s="60" t="s">
        <v>161</v>
      </c>
      <c r="C67" s="74" t="s">
        <v>185</v>
      </c>
      <c r="D67" s="60"/>
      <c r="E67" s="63" t="s">
        <v>183</v>
      </c>
      <c r="F67" s="82">
        <v>2</v>
      </c>
      <c r="G67" s="63" t="s">
        <v>183</v>
      </c>
      <c r="H67" s="82">
        <v>2</v>
      </c>
      <c r="I67" s="82">
        <v>1</v>
      </c>
      <c r="J67" s="63" t="s">
        <v>183</v>
      </c>
      <c r="K67" s="63" t="s">
        <v>183</v>
      </c>
    </row>
    <row r="68" spans="1:11" s="61" customFormat="1" hidden="1" x14ac:dyDescent="0.2">
      <c r="A68" s="59">
        <v>10</v>
      </c>
      <c r="B68" s="60" t="s">
        <v>159</v>
      </c>
      <c r="C68" s="74" t="s">
        <v>185</v>
      </c>
      <c r="D68" s="60"/>
      <c r="E68" s="63" t="s">
        <v>183</v>
      </c>
      <c r="F68" s="82">
        <v>3</v>
      </c>
      <c r="G68" s="63" t="s">
        <v>183</v>
      </c>
      <c r="H68" s="82">
        <v>1</v>
      </c>
      <c r="I68" s="82">
        <v>1</v>
      </c>
      <c r="J68" s="63" t="s">
        <v>183</v>
      </c>
      <c r="K68" s="63" t="s">
        <v>183</v>
      </c>
    </row>
    <row r="69" spans="1:11" s="61" customFormat="1" hidden="1" x14ac:dyDescent="0.2">
      <c r="A69" s="59">
        <v>11</v>
      </c>
      <c r="B69" s="83" t="s">
        <v>157</v>
      </c>
      <c r="C69" s="74" t="s">
        <v>185</v>
      </c>
      <c r="D69" s="60"/>
      <c r="E69" s="63" t="s">
        <v>183</v>
      </c>
      <c r="F69" s="82">
        <v>1</v>
      </c>
      <c r="G69" s="63" t="s">
        <v>183</v>
      </c>
      <c r="H69" s="63" t="s">
        <v>183</v>
      </c>
      <c r="I69" s="63" t="s">
        <v>183</v>
      </c>
      <c r="J69" s="63" t="s">
        <v>183</v>
      </c>
      <c r="K69" s="63" t="s">
        <v>183</v>
      </c>
    </row>
    <row r="70" spans="1:11" s="61" customFormat="1" hidden="1" x14ac:dyDescent="0.2">
      <c r="A70" s="59">
        <v>12</v>
      </c>
      <c r="B70" s="83" t="s">
        <v>158</v>
      </c>
      <c r="C70" s="74" t="s">
        <v>185</v>
      </c>
      <c r="D70" s="60"/>
      <c r="E70" s="63" t="s">
        <v>183</v>
      </c>
      <c r="F70" s="82">
        <v>2</v>
      </c>
      <c r="G70" s="63" t="s">
        <v>183</v>
      </c>
      <c r="H70" s="63" t="s">
        <v>183</v>
      </c>
      <c r="I70" s="63" t="s">
        <v>183</v>
      </c>
      <c r="J70" s="63" t="s">
        <v>183</v>
      </c>
      <c r="K70" s="63" t="s">
        <v>183</v>
      </c>
    </row>
    <row r="71" spans="1:11" s="61" customFormat="1" hidden="1" x14ac:dyDescent="0.2">
      <c r="A71" s="59">
        <v>13</v>
      </c>
      <c r="B71" s="60" t="s">
        <v>162</v>
      </c>
      <c r="C71" s="74" t="s">
        <v>185</v>
      </c>
      <c r="D71" s="60"/>
      <c r="E71" s="63" t="s">
        <v>183</v>
      </c>
      <c r="F71" s="63" t="s">
        <v>183</v>
      </c>
      <c r="G71" s="63" t="s">
        <v>183</v>
      </c>
      <c r="H71" s="63" t="s">
        <v>183</v>
      </c>
      <c r="I71" s="82">
        <v>1</v>
      </c>
      <c r="J71" s="63" t="s">
        <v>183</v>
      </c>
      <c r="K71" s="63" t="s">
        <v>183</v>
      </c>
    </row>
    <row r="72" spans="1:11" s="61" customFormat="1" hidden="1" x14ac:dyDescent="0.2">
      <c r="A72" s="59">
        <v>14</v>
      </c>
      <c r="B72" s="60" t="s">
        <v>163</v>
      </c>
      <c r="C72" s="74" t="s">
        <v>185</v>
      </c>
      <c r="D72" s="60"/>
      <c r="E72" s="63" t="s">
        <v>183</v>
      </c>
      <c r="F72" s="63" t="s">
        <v>183</v>
      </c>
      <c r="G72" s="63" t="s">
        <v>183</v>
      </c>
      <c r="H72" s="63" t="s">
        <v>183</v>
      </c>
      <c r="I72" s="82">
        <v>1</v>
      </c>
      <c r="J72" s="63" t="s">
        <v>183</v>
      </c>
      <c r="K72" s="63" t="s">
        <v>183</v>
      </c>
    </row>
    <row r="73" spans="1:11" s="61" customFormat="1" hidden="1" x14ac:dyDescent="0.2">
      <c r="A73" s="59">
        <v>15</v>
      </c>
      <c r="B73" s="60" t="s">
        <v>164</v>
      </c>
      <c r="C73" s="74" t="s">
        <v>185</v>
      </c>
      <c r="D73" s="60"/>
      <c r="E73" s="63" t="s">
        <v>183</v>
      </c>
      <c r="F73" s="63" t="s">
        <v>183</v>
      </c>
      <c r="G73" s="63" t="s">
        <v>183</v>
      </c>
      <c r="H73" s="63" t="s">
        <v>183</v>
      </c>
      <c r="I73" s="82">
        <v>1</v>
      </c>
      <c r="J73" s="63" t="s">
        <v>183</v>
      </c>
      <c r="K73" s="63" t="s">
        <v>183</v>
      </c>
    </row>
    <row r="74" spans="1:11" s="61" customFormat="1" hidden="1" x14ac:dyDescent="0.2">
      <c r="A74" s="59">
        <v>16</v>
      </c>
      <c r="B74" s="60" t="s">
        <v>165</v>
      </c>
      <c r="C74" s="74" t="s">
        <v>185</v>
      </c>
      <c r="D74" s="60"/>
      <c r="E74" s="63" t="s">
        <v>183</v>
      </c>
      <c r="F74" s="63" t="s">
        <v>183</v>
      </c>
      <c r="G74" s="63" t="s">
        <v>183</v>
      </c>
      <c r="H74" s="82">
        <v>1</v>
      </c>
      <c r="I74" s="82">
        <v>0</v>
      </c>
      <c r="J74" s="63" t="s">
        <v>183</v>
      </c>
      <c r="K74" s="63" t="s">
        <v>183</v>
      </c>
    </row>
    <row r="75" spans="1:11" s="61" customFormat="1" hidden="1" x14ac:dyDescent="0.2">
      <c r="A75" s="59">
        <v>17</v>
      </c>
      <c r="B75" s="60" t="s">
        <v>166</v>
      </c>
      <c r="C75" s="74" t="s">
        <v>185</v>
      </c>
      <c r="D75" s="60"/>
      <c r="E75" s="63" t="s">
        <v>183</v>
      </c>
      <c r="F75" s="63" t="s">
        <v>183</v>
      </c>
      <c r="G75" s="63" t="s">
        <v>183</v>
      </c>
      <c r="H75" s="63" t="s">
        <v>183</v>
      </c>
      <c r="I75" s="82">
        <v>1</v>
      </c>
      <c r="J75" s="63" t="s">
        <v>183</v>
      </c>
      <c r="K75" s="63" t="s">
        <v>183</v>
      </c>
    </row>
    <row r="76" spans="1:11" s="61" customFormat="1" hidden="1" x14ac:dyDescent="0.2">
      <c r="A76" s="59">
        <v>18</v>
      </c>
      <c r="B76" s="60" t="s">
        <v>167</v>
      </c>
      <c r="C76" s="74" t="s">
        <v>185</v>
      </c>
      <c r="D76" s="60"/>
      <c r="E76" s="63" t="s">
        <v>183</v>
      </c>
      <c r="F76" s="63" t="s">
        <v>183</v>
      </c>
      <c r="G76" s="63" t="s">
        <v>183</v>
      </c>
      <c r="H76" s="63" t="s">
        <v>183</v>
      </c>
      <c r="I76" s="82">
        <v>1</v>
      </c>
      <c r="J76" s="63" t="s">
        <v>183</v>
      </c>
      <c r="K76" s="63" t="s">
        <v>183</v>
      </c>
    </row>
    <row r="77" spans="1:11" s="61" customFormat="1" hidden="1" x14ac:dyDescent="0.2">
      <c r="A77" s="59">
        <v>19</v>
      </c>
      <c r="B77" s="60" t="s">
        <v>168</v>
      </c>
      <c r="C77" s="74" t="s">
        <v>185</v>
      </c>
      <c r="D77" s="60"/>
      <c r="E77" s="63" t="s">
        <v>183</v>
      </c>
      <c r="F77" s="63" t="s">
        <v>183</v>
      </c>
      <c r="G77" s="63" t="s">
        <v>183</v>
      </c>
      <c r="H77" s="63" t="s">
        <v>183</v>
      </c>
      <c r="I77" s="82">
        <v>3</v>
      </c>
      <c r="J77" s="63" t="s">
        <v>183</v>
      </c>
      <c r="K77" s="63" t="s">
        <v>183</v>
      </c>
    </row>
    <row r="78" spans="1:11" s="61" customFormat="1" hidden="1" x14ac:dyDescent="0.2">
      <c r="A78" s="59">
        <v>20</v>
      </c>
      <c r="B78" s="60" t="s">
        <v>169</v>
      </c>
      <c r="C78" s="74" t="s">
        <v>185</v>
      </c>
      <c r="D78" s="60"/>
      <c r="E78" s="63" t="s">
        <v>183</v>
      </c>
      <c r="F78" s="63" t="s">
        <v>183</v>
      </c>
      <c r="G78" s="63" t="s">
        <v>183</v>
      </c>
      <c r="H78" s="63" t="s">
        <v>183</v>
      </c>
      <c r="I78" s="82">
        <v>1</v>
      </c>
      <c r="J78" s="63" t="s">
        <v>183</v>
      </c>
      <c r="K78" s="63" t="s">
        <v>183</v>
      </c>
    </row>
    <row r="79" spans="1:11" s="61" customFormat="1" hidden="1" x14ac:dyDescent="0.2">
      <c r="A79" s="59">
        <v>21</v>
      </c>
      <c r="B79" s="60" t="s">
        <v>170</v>
      </c>
      <c r="C79" s="74" t="s">
        <v>185</v>
      </c>
      <c r="D79" s="60"/>
      <c r="E79" s="63" t="s">
        <v>183</v>
      </c>
      <c r="F79" s="63" t="s">
        <v>183</v>
      </c>
      <c r="G79" s="63" t="s">
        <v>183</v>
      </c>
      <c r="H79" s="63" t="s">
        <v>183</v>
      </c>
      <c r="I79" s="82">
        <v>1</v>
      </c>
      <c r="J79" s="63" t="s">
        <v>183</v>
      </c>
      <c r="K79" s="63" t="s">
        <v>183</v>
      </c>
    </row>
    <row r="80" spans="1:11" s="61" customFormat="1" hidden="1" x14ac:dyDescent="0.2">
      <c r="A80" s="59">
        <v>22</v>
      </c>
      <c r="B80" s="60" t="s">
        <v>171</v>
      </c>
      <c r="C80" s="74" t="s">
        <v>185</v>
      </c>
      <c r="D80" s="60"/>
      <c r="E80" s="63" t="s">
        <v>183</v>
      </c>
      <c r="F80" s="63" t="s">
        <v>183</v>
      </c>
      <c r="G80" s="63" t="s">
        <v>183</v>
      </c>
      <c r="H80" s="82">
        <v>1</v>
      </c>
      <c r="I80" s="82"/>
      <c r="J80" s="63" t="s">
        <v>183</v>
      </c>
      <c r="K80" s="63" t="s">
        <v>183</v>
      </c>
    </row>
    <row r="81" spans="1:11" s="61" customFormat="1" hidden="1" x14ac:dyDescent="0.2">
      <c r="A81" s="59">
        <v>23</v>
      </c>
      <c r="B81" s="60" t="s">
        <v>172</v>
      </c>
      <c r="C81" s="74" t="s">
        <v>185</v>
      </c>
      <c r="D81" s="60"/>
      <c r="E81" s="63" t="s">
        <v>183</v>
      </c>
      <c r="F81" s="63" t="s">
        <v>183</v>
      </c>
      <c r="G81" s="63" t="s">
        <v>183</v>
      </c>
      <c r="H81" s="63" t="s">
        <v>183</v>
      </c>
      <c r="I81" s="82">
        <v>2</v>
      </c>
      <c r="J81" s="63" t="s">
        <v>183</v>
      </c>
      <c r="K81" s="63" t="s">
        <v>183</v>
      </c>
    </row>
    <row r="82" spans="1:11" s="61" customFormat="1" hidden="1" x14ac:dyDescent="0.2">
      <c r="A82" s="59">
        <v>24</v>
      </c>
      <c r="B82" s="60" t="s">
        <v>173</v>
      </c>
      <c r="C82" s="74" t="s">
        <v>185</v>
      </c>
      <c r="D82" s="60"/>
      <c r="E82" s="63" t="s">
        <v>183</v>
      </c>
      <c r="F82" s="63" t="s">
        <v>183</v>
      </c>
      <c r="G82" s="63" t="s">
        <v>183</v>
      </c>
      <c r="H82" s="63" t="s">
        <v>183</v>
      </c>
      <c r="I82" s="82">
        <v>1</v>
      </c>
      <c r="J82" s="63" t="s">
        <v>183</v>
      </c>
      <c r="K82" s="63" t="s">
        <v>183</v>
      </c>
    </row>
    <row r="83" spans="1:11" s="61" customFormat="1" hidden="1" x14ac:dyDescent="0.2">
      <c r="A83" s="59">
        <v>25</v>
      </c>
      <c r="B83" s="60" t="s">
        <v>174</v>
      </c>
      <c r="C83" s="74" t="s">
        <v>185</v>
      </c>
      <c r="D83" s="60"/>
      <c r="E83" s="63" t="s">
        <v>183</v>
      </c>
      <c r="F83" s="63" t="s">
        <v>183</v>
      </c>
      <c r="G83" s="63" t="s">
        <v>183</v>
      </c>
      <c r="H83" s="63" t="s">
        <v>183</v>
      </c>
      <c r="I83" s="82">
        <v>3</v>
      </c>
      <c r="J83" s="63" t="s">
        <v>183</v>
      </c>
      <c r="K83" s="63" t="s">
        <v>183</v>
      </c>
    </row>
    <row r="84" spans="1:11" s="61" customFormat="1" hidden="1" x14ac:dyDescent="0.2">
      <c r="A84" s="59">
        <v>26</v>
      </c>
      <c r="B84" s="60" t="s">
        <v>175</v>
      </c>
      <c r="C84" s="74" t="s">
        <v>185</v>
      </c>
      <c r="D84" s="60"/>
      <c r="E84" s="63" t="s">
        <v>183</v>
      </c>
      <c r="F84" s="63" t="s">
        <v>183</v>
      </c>
      <c r="G84" s="63" t="s">
        <v>183</v>
      </c>
      <c r="H84" s="63" t="s">
        <v>183</v>
      </c>
      <c r="I84" s="82">
        <v>3</v>
      </c>
      <c r="J84" s="63" t="s">
        <v>183</v>
      </c>
      <c r="K84" s="63" t="s">
        <v>183</v>
      </c>
    </row>
    <row r="85" spans="1:11" s="61" customFormat="1" hidden="1" x14ac:dyDescent="0.2">
      <c r="A85" s="59">
        <v>27</v>
      </c>
      <c r="B85" s="60" t="s">
        <v>176</v>
      </c>
      <c r="C85" s="74" t="s">
        <v>185</v>
      </c>
      <c r="D85" s="60"/>
      <c r="E85" s="63" t="s">
        <v>183</v>
      </c>
      <c r="F85" s="63" t="s">
        <v>183</v>
      </c>
      <c r="G85" s="63" t="s">
        <v>183</v>
      </c>
      <c r="H85" s="63" t="s">
        <v>183</v>
      </c>
      <c r="I85" s="82">
        <v>1</v>
      </c>
      <c r="J85" s="63" t="s">
        <v>183</v>
      </c>
      <c r="K85" s="63" t="s">
        <v>183</v>
      </c>
    </row>
    <row r="86" spans="1:11" s="61" customFormat="1" hidden="1" x14ac:dyDescent="0.2">
      <c r="A86" s="59">
        <v>28</v>
      </c>
      <c r="B86" s="60" t="s">
        <v>253</v>
      </c>
      <c r="C86" s="74" t="s">
        <v>185</v>
      </c>
      <c r="D86" s="60"/>
      <c r="E86" s="63" t="s">
        <v>183</v>
      </c>
      <c r="F86" s="82">
        <v>7</v>
      </c>
      <c r="G86" s="63" t="s">
        <v>183</v>
      </c>
      <c r="H86" s="82"/>
      <c r="I86" s="82">
        <v>1</v>
      </c>
      <c r="J86" s="63" t="s">
        <v>183</v>
      </c>
      <c r="K86" s="63" t="s">
        <v>183</v>
      </c>
    </row>
    <row r="87" spans="1:11" s="61" customFormat="1" hidden="1" x14ac:dyDescent="0.2">
      <c r="A87" s="59"/>
      <c r="B87" s="60" t="s">
        <v>254</v>
      </c>
      <c r="C87" s="74" t="s">
        <v>185</v>
      </c>
      <c r="D87" s="60"/>
      <c r="E87" s="63" t="s">
        <v>183</v>
      </c>
      <c r="F87" s="82"/>
      <c r="G87" s="63" t="s">
        <v>183</v>
      </c>
      <c r="H87" s="82">
        <v>8</v>
      </c>
      <c r="I87" s="82">
        <v>2</v>
      </c>
      <c r="J87" s="63" t="s">
        <v>183</v>
      </c>
      <c r="K87" s="63" t="s">
        <v>183</v>
      </c>
    </row>
    <row r="88" spans="1:11" s="61" customFormat="1" hidden="1" x14ac:dyDescent="0.2">
      <c r="A88" s="59"/>
      <c r="B88" s="60" t="s">
        <v>255</v>
      </c>
      <c r="C88" s="74" t="s">
        <v>185</v>
      </c>
      <c r="D88" s="60"/>
      <c r="E88" s="63" t="s">
        <v>183</v>
      </c>
      <c r="F88" s="82"/>
      <c r="G88" s="63" t="s">
        <v>183</v>
      </c>
      <c r="H88" s="82"/>
      <c r="I88" s="82">
        <v>5</v>
      </c>
      <c r="J88" s="63" t="s">
        <v>183</v>
      </c>
      <c r="K88" s="63" t="s">
        <v>183</v>
      </c>
    </row>
    <row r="89" spans="1:11" s="61" customFormat="1" hidden="1" x14ac:dyDescent="0.2">
      <c r="A89" s="59">
        <v>29</v>
      </c>
      <c r="B89" s="60" t="s">
        <v>264</v>
      </c>
      <c r="C89" s="74" t="s">
        <v>185</v>
      </c>
      <c r="D89" s="60"/>
      <c r="E89" s="63" t="s">
        <v>183</v>
      </c>
      <c r="F89" s="82">
        <v>2</v>
      </c>
      <c r="G89" s="63" t="s">
        <v>183</v>
      </c>
      <c r="H89" s="82">
        <v>1</v>
      </c>
      <c r="I89" s="82">
        <v>1</v>
      </c>
      <c r="J89" s="63" t="s">
        <v>183</v>
      </c>
      <c r="K89" s="63" t="s">
        <v>183</v>
      </c>
    </row>
    <row r="90" spans="1:11" s="61" customFormat="1" ht="25.5" hidden="1" x14ac:dyDescent="0.2">
      <c r="A90" s="59">
        <v>30</v>
      </c>
      <c r="B90" s="60" t="s">
        <v>258</v>
      </c>
      <c r="C90" s="74" t="s">
        <v>185</v>
      </c>
      <c r="D90" s="60"/>
      <c r="E90" s="63" t="s">
        <v>183</v>
      </c>
      <c r="F90" s="81">
        <v>1</v>
      </c>
      <c r="G90" s="63" t="s">
        <v>183</v>
      </c>
      <c r="H90" s="81">
        <v>1</v>
      </c>
      <c r="I90" s="81">
        <v>1</v>
      </c>
      <c r="J90" s="63" t="s">
        <v>183</v>
      </c>
      <c r="K90" s="63" t="s">
        <v>183</v>
      </c>
    </row>
    <row r="91" spans="1:11" s="61" customFormat="1" hidden="1" x14ac:dyDescent="0.2">
      <c r="A91" s="59">
        <v>31</v>
      </c>
      <c r="B91" s="60" t="s">
        <v>259</v>
      </c>
      <c r="C91" s="74" t="s">
        <v>185</v>
      </c>
      <c r="D91" s="60"/>
      <c r="E91" s="63" t="s">
        <v>183</v>
      </c>
      <c r="F91" s="81">
        <v>2</v>
      </c>
      <c r="G91" s="63" t="s">
        <v>183</v>
      </c>
      <c r="H91" s="81">
        <v>1</v>
      </c>
      <c r="I91" s="63" t="s">
        <v>183</v>
      </c>
      <c r="J91" s="63" t="s">
        <v>183</v>
      </c>
      <c r="K91" s="63" t="s">
        <v>183</v>
      </c>
    </row>
    <row r="92" spans="1:11" s="80" customFormat="1" ht="25.5" x14ac:dyDescent="0.2">
      <c r="A92" s="73">
        <v>2</v>
      </c>
      <c r="B92" s="74" t="s">
        <v>278</v>
      </c>
      <c r="C92" s="74" t="s">
        <v>185</v>
      </c>
      <c r="D92" s="74"/>
      <c r="E92" s="81">
        <v>1</v>
      </c>
      <c r="F92" s="81">
        <v>1</v>
      </c>
      <c r="G92" s="81">
        <v>1</v>
      </c>
      <c r="H92" s="81">
        <v>1</v>
      </c>
      <c r="I92" s="81">
        <v>1</v>
      </c>
      <c r="J92" s="56"/>
      <c r="K92" s="56"/>
    </row>
    <row r="93" spans="1:11" s="61" customFormat="1" hidden="1" x14ac:dyDescent="0.2">
      <c r="A93" s="59">
        <v>32</v>
      </c>
      <c r="B93" s="60" t="s">
        <v>244</v>
      </c>
      <c r="C93" s="74" t="s">
        <v>185</v>
      </c>
      <c r="D93" s="60"/>
      <c r="E93" s="81">
        <v>1</v>
      </c>
      <c r="F93" s="81">
        <v>1</v>
      </c>
      <c r="G93" s="81">
        <v>1</v>
      </c>
      <c r="H93" s="81">
        <v>1</v>
      </c>
      <c r="I93" s="81">
        <v>1</v>
      </c>
      <c r="J93" s="63" t="s">
        <v>183</v>
      </c>
      <c r="K93" s="63" t="s">
        <v>183</v>
      </c>
    </row>
    <row r="94" spans="1:11" s="80" customFormat="1" x14ac:dyDescent="0.2">
      <c r="A94" s="73">
        <v>3</v>
      </c>
      <c r="B94" s="74" t="s">
        <v>328</v>
      </c>
      <c r="C94" s="74" t="s">
        <v>185</v>
      </c>
      <c r="D94" s="74"/>
      <c r="E94" s="81">
        <v>3</v>
      </c>
      <c r="F94" s="81">
        <v>2</v>
      </c>
      <c r="G94" s="81">
        <v>4</v>
      </c>
      <c r="H94" s="81">
        <v>2</v>
      </c>
      <c r="I94" s="81">
        <v>3</v>
      </c>
      <c r="J94" s="56"/>
      <c r="K94" s="56"/>
    </row>
    <row r="95" spans="1:11" s="61" customFormat="1" hidden="1" x14ac:dyDescent="0.2">
      <c r="A95" s="59">
        <v>33</v>
      </c>
      <c r="B95" s="60" t="s">
        <v>246</v>
      </c>
      <c r="C95" s="74" t="s">
        <v>185</v>
      </c>
      <c r="D95" s="60"/>
      <c r="E95" s="81">
        <v>3</v>
      </c>
      <c r="F95" s="81">
        <v>2</v>
      </c>
      <c r="G95" s="81">
        <v>4</v>
      </c>
      <c r="H95" s="81">
        <v>2</v>
      </c>
      <c r="I95" s="81">
        <v>3</v>
      </c>
      <c r="J95" s="63" t="s">
        <v>183</v>
      </c>
      <c r="K95" s="63" t="s">
        <v>183</v>
      </c>
    </row>
    <row r="96" spans="1:11" s="80" customFormat="1" x14ac:dyDescent="0.2">
      <c r="A96" s="73">
        <v>4</v>
      </c>
      <c r="B96" s="74" t="s">
        <v>279</v>
      </c>
      <c r="C96" s="74" t="s">
        <v>185</v>
      </c>
      <c r="D96" s="74"/>
      <c r="E96" s="84">
        <v>10</v>
      </c>
      <c r="F96" s="84">
        <v>9</v>
      </c>
      <c r="G96" s="84">
        <v>9</v>
      </c>
      <c r="H96" s="84">
        <v>9</v>
      </c>
      <c r="I96" s="84">
        <v>9</v>
      </c>
      <c r="J96" s="56"/>
      <c r="K96" s="56"/>
    </row>
    <row r="97" spans="1:11" s="61" customFormat="1" hidden="1" x14ac:dyDescent="0.2">
      <c r="A97" s="59">
        <v>35</v>
      </c>
      <c r="B97" s="60" t="s">
        <v>250</v>
      </c>
      <c r="C97" s="74" t="s">
        <v>185</v>
      </c>
      <c r="D97" s="60"/>
      <c r="E97" s="81">
        <v>208</v>
      </c>
      <c r="F97" s="81">
        <v>208</v>
      </c>
      <c r="G97" s="81">
        <v>208</v>
      </c>
      <c r="H97" s="81">
        <v>208</v>
      </c>
      <c r="I97" s="81">
        <v>221</v>
      </c>
      <c r="J97" s="63" t="s">
        <v>183</v>
      </c>
      <c r="K97" s="63" t="s">
        <v>183</v>
      </c>
    </row>
    <row r="98" spans="1:11" s="61" customFormat="1" hidden="1" x14ac:dyDescent="0.2">
      <c r="A98" s="59">
        <v>36</v>
      </c>
      <c r="B98" s="60" t="s">
        <v>298</v>
      </c>
      <c r="C98" s="74" t="s">
        <v>185</v>
      </c>
      <c r="D98" s="60"/>
      <c r="E98" s="81">
        <v>2</v>
      </c>
      <c r="F98" s="81">
        <v>2</v>
      </c>
      <c r="G98" s="81">
        <v>2</v>
      </c>
      <c r="H98" s="81">
        <v>2</v>
      </c>
      <c r="I98" s="81">
        <v>2</v>
      </c>
      <c r="J98" s="63" t="s">
        <v>183</v>
      </c>
      <c r="K98" s="63" t="s">
        <v>183</v>
      </c>
    </row>
    <row r="99" spans="1:11" s="61" customFormat="1" ht="25.5" hidden="1" x14ac:dyDescent="0.2">
      <c r="A99" s="59">
        <v>40</v>
      </c>
      <c r="B99" s="54" t="s">
        <v>266</v>
      </c>
      <c r="C99" s="74" t="s">
        <v>185</v>
      </c>
      <c r="D99" s="60"/>
      <c r="E99" s="81">
        <v>2</v>
      </c>
      <c r="F99" s="81">
        <v>3</v>
      </c>
      <c r="G99" s="81">
        <v>2</v>
      </c>
      <c r="H99" s="81">
        <v>2</v>
      </c>
      <c r="I99" s="81">
        <v>2</v>
      </c>
      <c r="J99" s="63" t="s">
        <v>183</v>
      </c>
      <c r="K99" s="63" t="s">
        <v>183</v>
      </c>
    </row>
    <row r="100" spans="1:11" s="61" customFormat="1" ht="25.5" hidden="1" x14ac:dyDescent="0.2">
      <c r="A100" s="59">
        <v>42</v>
      </c>
      <c r="B100" s="54" t="s">
        <v>299</v>
      </c>
      <c r="C100" s="74" t="s">
        <v>185</v>
      </c>
      <c r="D100" s="60"/>
      <c r="E100" s="81">
        <v>14</v>
      </c>
      <c r="F100" s="81">
        <v>14</v>
      </c>
      <c r="G100" s="81">
        <v>14</v>
      </c>
      <c r="H100" s="81">
        <v>14</v>
      </c>
      <c r="I100" s="81">
        <v>14</v>
      </c>
      <c r="J100" s="63" t="s">
        <v>183</v>
      </c>
      <c r="K100" s="63" t="s">
        <v>183</v>
      </c>
    </row>
    <row r="101" spans="1:11" s="61" customFormat="1" hidden="1" x14ac:dyDescent="0.2">
      <c r="A101" s="59">
        <v>37.380000000000003</v>
      </c>
      <c r="B101" s="79" t="s">
        <v>300</v>
      </c>
      <c r="C101" s="74" t="s">
        <v>185</v>
      </c>
      <c r="D101" s="60"/>
      <c r="E101" s="81">
        <v>33</v>
      </c>
      <c r="F101" s="81">
        <v>0</v>
      </c>
      <c r="G101" s="81">
        <v>33</v>
      </c>
      <c r="H101" s="81">
        <v>0</v>
      </c>
      <c r="I101" s="81">
        <v>33</v>
      </c>
      <c r="J101" s="63" t="s">
        <v>183</v>
      </c>
      <c r="K101" s="63" t="s">
        <v>183</v>
      </c>
    </row>
    <row r="102" spans="1:11" s="61" customFormat="1" ht="25.5" hidden="1" x14ac:dyDescent="0.2">
      <c r="A102" s="59">
        <v>39</v>
      </c>
      <c r="B102" s="54" t="s">
        <v>267</v>
      </c>
      <c r="C102" s="74" t="s">
        <v>185</v>
      </c>
      <c r="D102" s="60"/>
      <c r="E102" s="81">
        <v>3</v>
      </c>
      <c r="F102" s="81">
        <v>2</v>
      </c>
      <c r="G102" s="81">
        <v>2</v>
      </c>
      <c r="H102" s="81">
        <v>2</v>
      </c>
      <c r="I102" s="81">
        <v>1</v>
      </c>
      <c r="J102" s="63" t="s">
        <v>183</v>
      </c>
      <c r="K102" s="63" t="s">
        <v>183</v>
      </c>
    </row>
    <row r="103" spans="1:11" s="61" customFormat="1" ht="25.5" hidden="1" x14ac:dyDescent="0.2">
      <c r="A103" s="59">
        <v>41</v>
      </c>
      <c r="B103" s="54" t="s">
        <v>301</v>
      </c>
      <c r="C103" s="74" t="s">
        <v>185</v>
      </c>
      <c r="D103" s="60"/>
      <c r="E103" s="81">
        <v>2</v>
      </c>
      <c r="F103" s="81">
        <v>2</v>
      </c>
      <c r="G103" s="81">
        <v>2</v>
      </c>
      <c r="H103" s="81">
        <v>2</v>
      </c>
      <c r="I103" s="81">
        <v>2</v>
      </c>
      <c r="J103" s="63" t="s">
        <v>183</v>
      </c>
      <c r="K103" s="63" t="s">
        <v>183</v>
      </c>
    </row>
    <row r="104" spans="1:11" s="61" customFormat="1" hidden="1" x14ac:dyDescent="0.2">
      <c r="A104" s="59">
        <v>43</v>
      </c>
      <c r="B104" s="79" t="s">
        <v>302</v>
      </c>
      <c r="C104" s="74" t="s">
        <v>185</v>
      </c>
      <c r="D104" s="60"/>
      <c r="E104" s="81">
        <v>15</v>
      </c>
      <c r="F104" s="81">
        <v>15</v>
      </c>
      <c r="G104" s="81">
        <v>15</v>
      </c>
      <c r="H104" s="81">
        <v>15</v>
      </c>
      <c r="I104" s="81">
        <v>15</v>
      </c>
      <c r="J104" s="63" t="s">
        <v>183</v>
      </c>
      <c r="K104" s="63" t="s">
        <v>183</v>
      </c>
    </row>
    <row r="105" spans="1:11" s="61" customFormat="1" ht="25.5" hidden="1" x14ac:dyDescent="0.2">
      <c r="A105" s="59">
        <v>44</v>
      </c>
      <c r="B105" s="55" t="s">
        <v>303</v>
      </c>
      <c r="C105" s="74" t="s">
        <v>185</v>
      </c>
      <c r="D105" s="60"/>
      <c r="E105" s="81">
        <v>3</v>
      </c>
      <c r="F105" s="81">
        <v>2</v>
      </c>
      <c r="G105" s="81">
        <v>2</v>
      </c>
      <c r="H105" s="81">
        <v>2</v>
      </c>
      <c r="I105" s="81">
        <v>2</v>
      </c>
      <c r="J105" s="63" t="s">
        <v>183</v>
      </c>
      <c r="K105" s="63" t="s">
        <v>183</v>
      </c>
    </row>
    <row r="106" spans="1:11" s="61" customFormat="1" ht="25.5" hidden="1" x14ac:dyDescent="0.2">
      <c r="A106" s="59"/>
      <c r="B106" s="55" t="s">
        <v>304</v>
      </c>
      <c r="C106" s="74" t="s">
        <v>185</v>
      </c>
      <c r="D106" s="60"/>
      <c r="E106" s="81">
        <v>11</v>
      </c>
      <c r="F106" s="81">
        <v>0</v>
      </c>
      <c r="G106" s="81">
        <v>0</v>
      </c>
      <c r="H106" s="81">
        <v>0</v>
      </c>
      <c r="I106" s="81">
        <v>0</v>
      </c>
      <c r="J106" s="63" t="s">
        <v>183</v>
      </c>
      <c r="K106" s="63" t="s">
        <v>183</v>
      </c>
    </row>
    <row r="107" spans="1:11" s="80" customFormat="1" x14ac:dyDescent="0.2">
      <c r="A107" s="73">
        <v>5</v>
      </c>
      <c r="B107" s="74" t="s">
        <v>311</v>
      </c>
      <c r="C107" s="74" t="s">
        <v>185</v>
      </c>
      <c r="D107" s="74"/>
      <c r="E107" s="81">
        <v>1</v>
      </c>
      <c r="F107" s="81">
        <v>1</v>
      </c>
      <c r="G107" s="81">
        <v>1</v>
      </c>
      <c r="H107" s="81">
        <v>1</v>
      </c>
      <c r="I107" s="81">
        <v>1</v>
      </c>
      <c r="J107" s="56"/>
      <c r="K107" s="56"/>
    </row>
    <row r="108" spans="1:11" hidden="1" x14ac:dyDescent="0.2">
      <c r="A108" s="52">
        <v>33</v>
      </c>
      <c r="B108" s="52" t="s">
        <v>310</v>
      </c>
      <c r="C108" s="52" t="s">
        <v>185</v>
      </c>
      <c r="D108" s="52"/>
      <c r="E108" s="54">
        <v>1</v>
      </c>
      <c r="F108" s="54">
        <v>1</v>
      </c>
      <c r="G108" s="54">
        <v>1</v>
      </c>
      <c r="H108" s="54">
        <v>1</v>
      </c>
      <c r="I108" s="54">
        <v>1</v>
      </c>
      <c r="J108" s="63" t="s">
        <v>183</v>
      </c>
      <c r="K108" s="63" t="s">
        <v>183</v>
      </c>
    </row>
    <row r="109" spans="1:11" x14ac:dyDescent="0.2">
      <c r="A109" s="244" t="s">
        <v>186</v>
      </c>
      <c r="B109" s="244"/>
      <c r="C109" s="244"/>
      <c r="D109" s="244"/>
      <c r="E109" s="244"/>
      <c r="F109" s="244"/>
      <c r="G109" s="244"/>
      <c r="H109" s="244"/>
      <c r="I109" s="244"/>
      <c r="J109" s="244"/>
      <c r="K109" s="244"/>
    </row>
    <row r="110" spans="1:11" s="69" customFormat="1" ht="25.5" x14ac:dyDescent="0.2">
      <c r="A110" s="65">
        <v>1</v>
      </c>
      <c r="B110" s="66" t="s">
        <v>280</v>
      </c>
      <c r="C110" s="67" t="s">
        <v>189</v>
      </c>
      <c r="D110" s="66">
        <f t="shared" ref="D110:I110" si="0">D6/D58</f>
        <v>101.84761904761905</v>
      </c>
      <c r="E110" s="68">
        <f t="shared" si="0"/>
        <v>365.625</v>
      </c>
      <c r="F110" s="68">
        <f t="shared" si="0"/>
        <v>173.33333333333334</v>
      </c>
      <c r="G110" s="68">
        <f t="shared" si="0"/>
        <v>5000</v>
      </c>
      <c r="H110" s="68">
        <f t="shared" si="0"/>
        <v>187.5</v>
      </c>
      <c r="I110" s="68">
        <f t="shared" si="0"/>
        <v>92.1875</v>
      </c>
      <c r="J110" s="66"/>
      <c r="K110" s="66"/>
    </row>
    <row r="111" spans="1:11" s="102" customFormat="1" ht="29.25" hidden="1" customHeight="1" x14ac:dyDescent="0.2">
      <c r="A111" s="59">
        <v>1</v>
      </c>
      <c r="B111" s="60" t="s">
        <v>216</v>
      </c>
      <c r="C111" s="67" t="s">
        <v>189</v>
      </c>
      <c r="D111" s="60"/>
      <c r="E111" s="70">
        <v>400</v>
      </c>
      <c r="F111" s="71" t="s">
        <v>183</v>
      </c>
      <c r="G111" s="71" t="s">
        <v>183</v>
      </c>
      <c r="H111" s="71" t="s">
        <v>183</v>
      </c>
      <c r="I111" s="71" t="s">
        <v>183</v>
      </c>
      <c r="J111" s="63" t="s">
        <v>183</v>
      </c>
      <c r="K111" s="63" t="s">
        <v>183</v>
      </c>
    </row>
    <row r="112" spans="1:11" s="102" customFormat="1" ht="16.5" hidden="1" customHeight="1" x14ac:dyDescent="0.2">
      <c r="A112" s="59">
        <v>2</v>
      </c>
      <c r="B112" s="60" t="s">
        <v>217</v>
      </c>
      <c r="C112" s="67" t="s">
        <v>189</v>
      </c>
      <c r="D112" s="60"/>
      <c r="E112" s="70">
        <v>450</v>
      </c>
      <c r="F112" s="71" t="s">
        <v>183</v>
      </c>
      <c r="G112" s="71" t="s">
        <v>183</v>
      </c>
      <c r="H112" s="71" t="s">
        <v>183</v>
      </c>
      <c r="I112" s="71" t="s">
        <v>183</v>
      </c>
      <c r="J112" s="63" t="s">
        <v>183</v>
      </c>
      <c r="K112" s="63" t="s">
        <v>183</v>
      </c>
    </row>
    <row r="113" spans="1:11" s="102" customFormat="1" ht="16.5" hidden="1" customHeight="1" x14ac:dyDescent="0.2">
      <c r="A113" s="59">
        <v>3</v>
      </c>
      <c r="B113" s="60" t="s">
        <v>218</v>
      </c>
      <c r="C113" s="67" t="s">
        <v>189</v>
      </c>
      <c r="D113" s="60"/>
      <c r="E113" s="70">
        <v>500</v>
      </c>
      <c r="F113" s="71" t="s">
        <v>183</v>
      </c>
      <c r="G113" s="71" t="s">
        <v>183</v>
      </c>
      <c r="H113" s="71" t="s">
        <v>183</v>
      </c>
      <c r="I113" s="71" t="s">
        <v>183</v>
      </c>
      <c r="J113" s="63" t="s">
        <v>183</v>
      </c>
      <c r="K113" s="63" t="s">
        <v>183</v>
      </c>
    </row>
    <row r="114" spans="1:11" s="102" customFormat="1" ht="16.5" hidden="1" customHeight="1" x14ac:dyDescent="0.2">
      <c r="A114" s="59">
        <v>4</v>
      </c>
      <c r="B114" s="60" t="s">
        <v>219</v>
      </c>
      <c r="C114" s="67" t="s">
        <v>189</v>
      </c>
      <c r="D114" s="60"/>
      <c r="E114" s="70">
        <v>400</v>
      </c>
      <c r="F114" s="71" t="s">
        <v>183</v>
      </c>
      <c r="G114" s="71" t="s">
        <v>183</v>
      </c>
      <c r="H114" s="71" t="s">
        <v>183</v>
      </c>
      <c r="I114" s="71" t="s">
        <v>183</v>
      </c>
      <c r="J114" s="63" t="s">
        <v>183</v>
      </c>
      <c r="K114" s="63" t="s">
        <v>183</v>
      </c>
    </row>
    <row r="115" spans="1:11" s="102" customFormat="1" ht="16.5" hidden="1" customHeight="1" x14ac:dyDescent="0.2">
      <c r="A115" s="59">
        <v>5</v>
      </c>
      <c r="B115" s="60" t="s">
        <v>221</v>
      </c>
      <c r="C115" s="67" t="s">
        <v>189</v>
      </c>
      <c r="D115" s="60"/>
      <c r="E115" s="70">
        <v>300</v>
      </c>
      <c r="F115" s="71" t="s">
        <v>183</v>
      </c>
      <c r="G115" s="71" t="s">
        <v>183</v>
      </c>
      <c r="H115" s="71" t="s">
        <v>183</v>
      </c>
      <c r="I115" s="71" t="s">
        <v>183</v>
      </c>
      <c r="J115" s="63" t="s">
        <v>183</v>
      </c>
      <c r="K115" s="63" t="s">
        <v>183</v>
      </c>
    </row>
    <row r="116" spans="1:11" s="102" customFormat="1" ht="16.5" hidden="1" customHeight="1" x14ac:dyDescent="0.2">
      <c r="A116" s="59">
        <v>6</v>
      </c>
      <c r="B116" s="60" t="s">
        <v>220</v>
      </c>
      <c r="C116" s="67" t="s">
        <v>189</v>
      </c>
      <c r="D116" s="60"/>
      <c r="E116" s="70">
        <v>250</v>
      </c>
      <c r="F116" s="71" t="s">
        <v>183</v>
      </c>
      <c r="G116" s="71" t="s">
        <v>183</v>
      </c>
      <c r="H116" s="71" t="s">
        <v>183</v>
      </c>
      <c r="I116" s="71" t="s">
        <v>183</v>
      </c>
      <c r="J116" s="63" t="s">
        <v>183</v>
      </c>
      <c r="K116" s="63" t="s">
        <v>183</v>
      </c>
    </row>
    <row r="117" spans="1:11" s="102" customFormat="1" ht="16.5" hidden="1" customHeight="1" x14ac:dyDescent="0.2">
      <c r="A117" s="59">
        <v>7</v>
      </c>
      <c r="B117" s="60" t="s">
        <v>222</v>
      </c>
      <c r="C117" s="67" t="s">
        <v>189</v>
      </c>
      <c r="D117" s="60"/>
      <c r="E117" s="70">
        <v>1800</v>
      </c>
      <c r="F117" s="71" t="s">
        <v>183</v>
      </c>
      <c r="G117" s="71" t="s">
        <v>183</v>
      </c>
      <c r="H117" s="71" t="s">
        <v>183</v>
      </c>
      <c r="I117" s="71" t="s">
        <v>183</v>
      </c>
      <c r="J117" s="63" t="s">
        <v>183</v>
      </c>
      <c r="K117" s="63" t="s">
        <v>183</v>
      </c>
    </row>
    <row r="118" spans="1:11" s="102" customFormat="1" ht="16.5" hidden="1" customHeight="1" x14ac:dyDescent="0.2">
      <c r="A118" s="59">
        <v>8</v>
      </c>
      <c r="B118" s="60" t="s">
        <v>223</v>
      </c>
      <c r="C118" s="67" t="s">
        <v>189</v>
      </c>
      <c r="D118" s="60"/>
      <c r="E118" s="71" t="s">
        <v>183</v>
      </c>
      <c r="F118" s="70"/>
      <c r="G118" s="70">
        <v>5000</v>
      </c>
      <c r="H118" s="71" t="s">
        <v>183</v>
      </c>
      <c r="I118" s="71" t="s">
        <v>183</v>
      </c>
      <c r="J118" s="63" t="s">
        <v>183</v>
      </c>
      <c r="K118" s="63" t="s">
        <v>183</v>
      </c>
    </row>
    <row r="119" spans="1:11" s="102" customFormat="1" ht="16.5" hidden="1" customHeight="1" x14ac:dyDescent="0.2">
      <c r="A119" s="59">
        <v>9</v>
      </c>
      <c r="B119" s="60" t="s">
        <v>224</v>
      </c>
      <c r="C119" s="67" t="s">
        <v>189</v>
      </c>
      <c r="D119" s="60"/>
      <c r="E119" s="71" t="s">
        <v>183</v>
      </c>
      <c r="F119" s="70">
        <v>350</v>
      </c>
      <c r="G119" s="71" t="s">
        <v>183</v>
      </c>
      <c r="H119" s="70">
        <v>350</v>
      </c>
      <c r="I119" s="70">
        <v>350</v>
      </c>
      <c r="J119" s="63" t="s">
        <v>183</v>
      </c>
      <c r="K119" s="63" t="s">
        <v>183</v>
      </c>
    </row>
    <row r="120" spans="1:11" s="102" customFormat="1" ht="16.5" hidden="1" customHeight="1" x14ac:dyDescent="0.2">
      <c r="A120" s="59">
        <v>10</v>
      </c>
      <c r="B120" s="60" t="s">
        <v>225</v>
      </c>
      <c r="C120" s="67" t="s">
        <v>189</v>
      </c>
      <c r="D120" s="60"/>
      <c r="E120" s="71" t="s">
        <v>183</v>
      </c>
      <c r="F120" s="70">
        <v>300</v>
      </c>
      <c r="G120" s="71" t="s">
        <v>183</v>
      </c>
      <c r="H120" s="70">
        <v>300</v>
      </c>
      <c r="I120" s="70">
        <v>300</v>
      </c>
      <c r="J120" s="63" t="s">
        <v>183</v>
      </c>
      <c r="K120" s="63" t="s">
        <v>183</v>
      </c>
    </row>
    <row r="121" spans="1:11" s="102" customFormat="1" ht="16.5" hidden="1" customHeight="1" x14ac:dyDescent="0.2">
      <c r="A121" s="59">
        <v>11</v>
      </c>
      <c r="B121" s="60" t="s">
        <v>226</v>
      </c>
      <c r="C121" s="67" t="s">
        <v>189</v>
      </c>
      <c r="D121" s="60"/>
      <c r="E121" s="71" t="s">
        <v>183</v>
      </c>
      <c r="F121" s="70">
        <v>750</v>
      </c>
      <c r="G121" s="71" t="s">
        <v>183</v>
      </c>
      <c r="H121" s="71" t="s">
        <v>183</v>
      </c>
      <c r="I121" s="70"/>
      <c r="J121" s="63" t="s">
        <v>183</v>
      </c>
      <c r="K121" s="63" t="s">
        <v>183</v>
      </c>
    </row>
    <row r="122" spans="1:11" s="102" customFormat="1" ht="16.5" hidden="1" customHeight="1" x14ac:dyDescent="0.2">
      <c r="A122" s="59">
        <v>12</v>
      </c>
      <c r="B122" s="60" t="s">
        <v>242</v>
      </c>
      <c r="C122" s="67" t="s">
        <v>189</v>
      </c>
      <c r="D122" s="60"/>
      <c r="E122" s="71" t="s">
        <v>183</v>
      </c>
      <c r="F122" s="70">
        <v>500</v>
      </c>
      <c r="G122" s="71" t="s">
        <v>183</v>
      </c>
      <c r="H122" s="71" t="s">
        <v>183</v>
      </c>
      <c r="I122" s="70"/>
      <c r="J122" s="63" t="s">
        <v>183</v>
      </c>
      <c r="K122" s="63" t="s">
        <v>183</v>
      </c>
    </row>
    <row r="123" spans="1:11" s="102" customFormat="1" ht="16.5" hidden="1" customHeight="1" x14ac:dyDescent="0.2">
      <c r="A123" s="59">
        <v>13</v>
      </c>
      <c r="B123" s="60" t="s">
        <v>227</v>
      </c>
      <c r="C123" s="67" t="s">
        <v>189</v>
      </c>
      <c r="D123" s="60"/>
      <c r="E123" s="71" t="s">
        <v>183</v>
      </c>
      <c r="F123" s="71" t="s">
        <v>183</v>
      </c>
      <c r="G123" s="71" t="s">
        <v>183</v>
      </c>
      <c r="H123" s="71" t="s">
        <v>183</v>
      </c>
      <c r="I123" s="70">
        <v>200</v>
      </c>
      <c r="J123" s="63" t="s">
        <v>183</v>
      </c>
      <c r="K123" s="63" t="s">
        <v>183</v>
      </c>
    </row>
    <row r="124" spans="1:11" s="102" customFormat="1" ht="21.75" hidden="1" customHeight="1" x14ac:dyDescent="0.2">
      <c r="A124" s="59">
        <v>14</v>
      </c>
      <c r="B124" s="60" t="s">
        <v>228</v>
      </c>
      <c r="C124" s="67" t="s">
        <v>189</v>
      </c>
      <c r="D124" s="60"/>
      <c r="E124" s="71" t="s">
        <v>183</v>
      </c>
      <c r="F124" s="71" t="s">
        <v>183</v>
      </c>
      <c r="G124" s="71" t="s">
        <v>183</v>
      </c>
      <c r="H124" s="71" t="s">
        <v>183</v>
      </c>
      <c r="I124" s="70">
        <v>50</v>
      </c>
      <c r="J124" s="63" t="s">
        <v>183</v>
      </c>
      <c r="K124" s="63" t="s">
        <v>183</v>
      </c>
    </row>
    <row r="125" spans="1:11" s="102" customFormat="1" ht="15" hidden="1" customHeight="1" x14ac:dyDescent="0.2">
      <c r="A125" s="59">
        <v>15</v>
      </c>
      <c r="B125" s="60" t="s">
        <v>229</v>
      </c>
      <c r="C125" s="67" t="s">
        <v>189</v>
      </c>
      <c r="D125" s="60"/>
      <c r="E125" s="71" t="s">
        <v>183</v>
      </c>
      <c r="F125" s="71" t="s">
        <v>183</v>
      </c>
      <c r="G125" s="71" t="s">
        <v>183</v>
      </c>
      <c r="H125" s="71" t="s">
        <v>183</v>
      </c>
      <c r="I125" s="70">
        <v>30</v>
      </c>
      <c r="J125" s="63" t="s">
        <v>183</v>
      </c>
      <c r="K125" s="63" t="s">
        <v>183</v>
      </c>
    </row>
    <row r="126" spans="1:11" s="102" customFormat="1" ht="12.75" hidden="1" customHeight="1" x14ac:dyDescent="0.2">
      <c r="A126" s="59">
        <v>16</v>
      </c>
      <c r="B126" s="72" t="s">
        <v>230</v>
      </c>
      <c r="C126" s="67" t="s">
        <v>189</v>
      </c>
      <c r="D126" s="60"/>
      <c r="E126" s="71" t="s">
        <v>183</v>
      </c>
      <c r="F126" s="71" t="s">
        <v>183</v>
      </c>
      <c r="G126" s="71" t="s">
        <v>183</v>
      </c>
      <c r="H126" s="70">
        <v>350</v>
      </c>
      <c r="I126" s="70">
        <v>0</v>
      </c>
      <c r="J126" s="63" t="s">
        <v>183</v>
      </c>
      <c r="K126" s="63" t="s">
        <v>183</v>
      </c>
    </row>
    <row r="127" spans="1:11" s="102" customFormat="1" ht="12" hidden="1" customHeight="1" x14ac:dyDescent="0.2">
      <c r="A127" s="59">
        <v>17</v>
      </c>
      <c r="B127" s="72" t="s">
        <v>231</v>
      </c>
      <c r="C127" s="67" t="s">
        <v>189</v>
      </c>
      <c r="D127" s="60"/>
      <c r="E127" s="71" t="s">
        <v>183</v>
      </c>
      <c r="F127" s="71" t="s">
        <v>183</v>
      </c>
      <c r="G127" s="71" t="s">
        <v>183</v>
      </c>
      <c r="H127" s="71" t="s">
        <v>183</v>
      </c>
      <c r="I127" s="70">
        <v>50</v>
      </c>
      <c r="J127" s="63" t="s">
        <v>183</v>
      </c>
      <c r="K127" s="63" t="s">
        <v>183</v>
      </c>
    </row>
    <row r="128" spans="1:11" s="102" customFormat="1" ht="11.25" hidden="1" customHeight="1" x14ac:dyDescent="0.2">
      <c r="A128" s="59">
        <v>18</v>
      </c>
      <c r="B128" s="72" t="s">
        <v>232</v>
      </c>
      <c r="C128" s="67" t="s">
        <v>189</v>
      </c>
      <c r="D128" s="60"/>
      <c r="E128" s="71" t="s">
        <v>183</v>
      </c>
      <c r="F128" s="71" t="s">
        <v>183</v>
      </c>
      <c r="G128" s="71" t="s">
        <v>183</v>
      </c>
      <c r="H128" s="71" t="s">
        <v>183</v>
      </c>
      <c r="I128" s="70">
        <v>40</v>
      </c>
      <c r="J128" s="63" t="s">
        <v>183</v>
      </c>
      <c r="K128" s="63" t="s">
        <v>183</v>
      </c>
    </row>
    <row r="129" spans="1:14" s="102" customFormat="1" ht="14.25" hidden="1" customHeight="1" x14ac:dyDescent="0.2">
      <c r="A129" s="59">
        <v>19</v>
      </c>
      <c r="B129" s="72" t="s">
        <v>233</v>
      </c>
      <c r="C129" s="67" t="s">
        <v>189</v>
      </c>
      <c r="D129" s="60"/>
      <c r="E129" s="71" t="s">
        <v>183</v>
      </c>
      <c r="F129" s="71" t="s">
        <v>183</v>
      </c>
      <c r="G129" s="71" t="s">
        <v>183</v>
      </c>
      <c r="H129" s="71" t="s">
        <v>183</v>
      </c>
      <c r="I129" s="64">
        <v>150</v>
      </c>
      <c r="J129" s="63" t="s">
        <v>183</v>
      </c>
      <c r="K129" s="63" t="s">
        <v>183</v>
      </c>
    </row>
    <row r="130" spans="1:14" s="102" customFormat="1" ht="12.75" hidden="1" customHeight="1" x14ac:dyDescent="0.2">
      <c r="A130" s="59">
        <v>20</v>
      </c>
      <c r="B130" s="72" t="s">
        <v>234</v>
      </c>
      <c r="C130" s="67" t="s">
        <v>189</v>
      </c>
      <c r="D130" s="60"/>
      <c r="E130" s="71" t="s">
        <v>183</v>
      </c>
      <c r="F130" s="71" t="s">
        <v>183</v>
      </c>
      <c r="G130" s="71" t="s">
        <v>183</v>
      </c>
      <c r="H130" s="71" t="s">
        <v>183</v>
      </c>
      <c r="I130" s="64">
        <v>350</v>
      </c>
      <c r="J130" s="63" t="s">
        <v>183</v>
      </c>
      <c r="K130" s="63" t="s">
        <v>183</v>
      </c>
    </row>
    <row r="131" spans="1:14" s="61" customFormat="1" ht="12.75" hidden="1" customHeight="1" x14ac:dyDescent="0.2">
      <c r="A131" s="59">
        <v>21</v>
      </c>
      <c r="B131" s="72" t="s">
        <v>235</v>
      </c>
      <c r="C131" s="67" t="s">
        <v>189</v>
      </c>
      <c r="D131" s="60"/>
      <c r="E131" s="71" t="s">
        <v>183</v>
      </c>
      <c r="F131" s="71" t="s">
        <v>183</v>
      </c>
      <c r="G131" s="71" t="s">
        <v>183</v>
      </c>
      <c r="H131" s="71" t="s">
        <v>183</v>
      </c>
      <c r="I131" s="64">
        <v>50</v>
      </c>
      <c r="J131" s="63" t="s">
        <v>183</v>
      </c>
      <c r="K131" s="63" t="s">
        <v>183</v>
      </c>
    </row>
    <row r="132" spans="1:14" s="61" customFormat="1" ht="13.5" hidden="1" customHeight="1" x14ac:dyDescent="0.2">
      <c r="A132" s="59">
        <v>22</v>
      </c>
      <c r="B132" s="60" t="s">
        <v>236</v>
      </c>
      <c r="C132" s="67" t="s">
        <v>189</v>
      </c>
      <c r="D132" s="60"/>
      <c r="E132" s="71" t="s">
        <v>183</v>
      </c>
      <c r="F132" s="71" t="s">
        <v>183</v>
      </c>
      <c r="G132" s="71" t="s">
        <v>183</v>
      </c>
      <c r="H132" s="64">
        <v>500</v>
      </c>
      <c r="I132" s="64"/>
      <c r="J132" s="63" t="s">
        <v>183</v>
      </c>
      <c r="K132" s="63" t="s">
        <v>183</v>
      </c>
    </row>
    <row r="133" spans="1:14" s="61" customFormat="1" ht="17.25" hidden="1" customHeight="1" x14ac:dyDescent="0.2">
      <c r="A133" s="59">
        <v>23</v>
      </c>
      <c r="B133" s="60" t="s">
        <v>241</v>
      </c>
      <c r="C133" s="67" t="s">
        <v>189</v>
      </c>
      <c r="D133" s="60"/>
      <c r="E133" s="71" t="s">
        <v>183</v>
      </c>
      <c r="F133" s="71" t="s">
        <v>183</v>
      </c>
      <c r="G133" s="71" t="s">
        <v>183</v>
      </c>
      <c r="H133" s="71" t="s">
        <v>183</v>
      </c>
      <c r="I133" s="64">
        <v>30</v>
      </c>
      <c r="J133" s="63" t="s">
        <v>183</v>
      </c>
      <c r="K133" s="63" t="s">
        <v>183</v>
      </c>
    </row>
    <row r="134" spans="1:14" s="61" customFormat="1" ht="24" hidden="1" customHeight="1" x14ac:dyDescent="0.2">
      <c r="A134" s="59">
        <v>24</v>
      </c>
      <c r="B134" s="60" t="s">
        <v>240</v>
      </c>
      <c r="C134" s="67" t="s">
        <v>189</v>
      </c>
      <c r="D134" s="60"/>
      <c r="E134" s="71" t="s">
        <v>183</v>
      </c>
      <c r="F134" s="71" t="s">
        <v>183</v>
      </c>
      <c r="G134" s="71" t="s">
        <v>183</v>
      </c>
      <c r="H134" s="71" t="s">
        <v>183</v>
      </c>
      <c r="I134" s="64">
        <v>50</v>
      </c>
      <c r="J134" s="63" t="s">
        <v>183</v>
      </c>
      <c r="K134" s="63" t="s">
        <v>183</v>
      </c>
    </row>
    <row r="135" spans="1:14" s="61" customFormat="1" hidden="1" x14ac:dyDescent="0.2">
      <c r="A135" s="59">
        <v>25</v>
      </c>
      <c r="B135" s="60" t="s">
        <v>239</v>
      </c>
      <c r="C135" s="67" t="s">
        <v>189</v>
      </c>
      <c r="D135" s="60"/>
      <c r="E135" s="71" t="s">
        <v>183</v>
      </c>
      <c r="F135" s="71" t="s">
        <v>183</v>
      </c>
      <c r="G135" s="71" t="s">
        <v>183</v>
      </c>
      <c r="H135" s="71" t="s">
        <v>183</v>
      </c>
      <c r="I135" s="64">
        <v>20</v>
      </c>
      <c r="J135" s="63" t="s">
        <v>183</v>
      </c>
      <c r="K135" s="63" t="s">
        <v>183</v>
      </c>
    </row>
    <row r="136" spans="1:14" s="61" customFormat="1" ht="19.5" hidden="1" customHeight="1" x14ac:dyDescent="0.2">
      <c r="A136" s="59">
        <v>26</v>
      </c>
      <c r="B136" s="60" t="s">
        <v>238</v>
      </c>
      <c r="C136" s="67" t="s">
        <v>189</v>
      </c>
      <c r="D136" s="60"/>
      <c r="E136" s="71" t="s">
        <v>183</v>
      </c>
      <c r="F136" s="71" t="s">
        <v>183</v>
      </c>
      <c r="G136" s="71" t="s">
        <v>183</v>
      </c>
      <c r="H136" s="71" t="s">
        <v>183</v>
      </c>
      <c r="I136" s="64">
        <v>4</v>
      </c>
      <c r="J136" s="63" t="s">
        <v>183</v>
      </c>
      <c r="K136" s="63" t="s">
        <v>183</v>
      </c>
    </row>
    <row r="137" spans="1:14" s="61" customFormat="1" ht="27.75" hidden="1" customHeight="1" x14ac:dyDescent="0.2">
      <c r="A137" s="59">
        <v>27</v>
      </c>
      <c r="B137" s="60" t="s">
        <v>237</v>
      </c>
      <c r="C137" s="67" t="s">
        <v>189</v>
      </c>
      <c r="D137" s="60"/>
      <c r="E137" s="71" t="s">
        <v>183</v>
      </c>
      <c r="F137" s="71" t="s">
        <v>183</v>
      </c>
      <c r="G137" s="71" t="s">
        <v>183</v>
      </c>
      <c r="H137" s="71" t="s">
        <v>183</v>
      </c>
      <c r="I137" s="64">
        <v>130</v>
      </c>
      <c r="J137" s="63" t="s">
        <v>183</v>
      </c>
      <c r="K137" s="63" t="s">
        <v>183</v>
      </c>
    </row>
    <row r="138" spans="1:14" s="61" customFormat="1" hidden="1" x14ac:dyDescent="0.2">
      <c r="A138" s="59">
        <v>28</v>
      </c>
      <c r="B138" s="60" t="s">
        <v>256</v>
      </c>
      <c r="C138" s="67" t="s">
        <v>189</v>
      </c>
      <c r="D138" s="60"/>
      <c r="E138" s="71" t="s">
        <v>183</v>
      </c>
      <c r="F138" s="64">
        <v>28.57</v>
      </c>
      <c r="G138" s="71" t="s">
        <v>183</v>
      </c>
      <c r="H138" s="64">
        <v>25</v>
      </c>
      <c r="I138" s="64">
        <v>12.5</v>
      </c>
      <c r="J138" s="63" t="s">
        <v>183</v>
      </c>
      <c r="K138" s="63" t="s">
        <v>183</v>
      </c>
    </row>
    <row r="139" spans="1:14" s="61" customFormat="1" ht="14.25" hidden="1" customHeight="1" x14ac:dyDescent="0.2">
      <c r="A139" s="59">
        <v>29</v>
      </c>
      <c r="B139" s="60" t="s">
        <v>265</v>
      </c>
      <c r="C139" s="67" t="s">
        <v>189</v>
      </c>
      <c r="D139" s="60"/>
      <c r="E139" s="71" t="s">
        <v>183</v>
      </c>
      <c r="F139" s="64">
        <v>250</v>
      </c>
      <c r="G139" s="71" t="s">
        <v>183</v>
      </c>
      <c r="H139" s="64">
        <v>300</v>
      </c>
      <c r="I139" s="64">
        <v>200</v>
      </c>
      <c r="J139" s="63" t="s">
        <v>183</v>
      </c>
      <c r="K139" s="63" t="s">
        <v>183</v>
      </c>
    </row>
    <row r="140" spans="1:14" s="61" customFormat="1" ht="23.25" hidden="1" customHeight="1" x14ac:dyDescent="0.2">
      <c r="A140" s="59">
        <v>30</v>
      </c>
      <c r="B140" s="60" t="s">
        <v>257</v>
      </c>
      <c r="C140" s="67" t="s">
        <v>189</v>
      </c>
      <c r="D140" s="60"/>
      <c r="E140" s="71" t="s">
        <v>183</v>
      </c>
      <c r="F140" s="64">
        <v>500</v>
      </c>
      <c r="G140" s="71" t="s">
        <v>183</v>
      </c>
      <c r="H140" s="64">
        <v>300</v>
      </c>
      <c r="I140" s="64">
        <v>468</v>
      </c>
      <c r="J140" s="63" t="s">
        <v>183</v>
      </c>
      <c r="K140" s="63" t="s">
        <v>183</v>
      </c>
    </row>
    <row r="141" spans="1:14" s="61" customFormat="1" ht="20.25" hidden="1" customHeight="1" x14ac:dyDescent="0.2">
      <c r="A141" s="59">
        <v>31</v>
      </c>
      <c r="B141" s="60" t="s">
        <v>260</v>
      </c>
      <c r="C141" s="67" t="s">
        <v>189</v>
      </c>
      <c r="D141" s="60"/>
      <c r="E141" s="71" t="s">
        <v>183</v>
      </c>
      <c r="F141" s="64">
        <v>325</v>
      </c>
      <c r="G141" s="71" t="s">
        <v>183</v>
      </c>
      <c r="H141" s="64">
        <v>350</v>
      </c>
      <c r="I141" s="71" t="s">
        <v>183</v>
      </c>
      <c r="J141" s="63" t="s">
        <v>183</v>
      </c>
      <c r="K141" s="63" t="s">
        <v>183</v>
      </c>
    </row>
    <row r="142" spans="1:14" s="80" customFormat="1" ht="25.5" customHeight="1" x14ac:dyDescent="0.2">
      <c r="A142" s="73">
        <v>2</v>
      </c>
      <c r="B142" s="74" t="s">
        <v>281</v>
      </c>
      <c r="C142" s="67" t="s">
        <v>189</v>
      </c>
      <c r="D142" s="74"/>
      <c r="E142" s="75">
        <f>E38/E92</f>
        <v>200</v>
      </c>
      <c r="F142" s="75">
        <f>F38/F92</f>
        <v>200</v>
      </c>
      <c r="G142" s="75">
        <f>G38/G92</f>
        <v>200</v>
      </c>
      <c r="H142" s="75">
        <f>H38/H92</f>
        <v>200</v>
      </c>
      <c r="I142" s="75">
        <f>I38/I92</f>
        <v>200</v>
      </c>
      <c r="J142" s="56"/>
      <c r="K142" s="56"/>
      <c r="L142" s="56"/>
      <c r="M142" s="56"/>
      <c r="N142" s="56"/>
    </row>
    <row r="143" spans="1:14" s="61" customFormat="1" ht="15" hidden="1" customHeight="1" x14ac:dyDescent="0.2">
      <c r="A143" s="59">
        <v>32</v>
      </c>
      <c r="B143" s="72" t="s">
        <v>245</v>
      </c>
      <c r="C143" s="67" t="s">
        <v>189</v>
      </c>
      <c r="D143" s="72"/>
      <c r="E143" s="64">
        <v>200</v>
      </c>
      <c r="F143" s="64">
        <v>200</v>
      </c>
      <c r="G143" s="64">
        <v>200</v>
      </c>
      <c r="H143" s="64">
        <v>200</v>
      </c>
      <c r="I143" s="64">
        <v>200</v>
      </c>
      <c r="J143" s="63" t="s">
        <v>183</v>
      </c>
      <c r="K143" s="63" t="s">
        <v>183</v>
      </c>
    </row>
    <row r="144" spans="1:14" s="80" customFormat="1" ht="39" customHeight="1" x14ac:dyDescent="0.2">
      <c r="A144" s="73">
        <v>3</v>
      </c>
      <c r="B144" s="76" t="s">
        <v>284</v>
      </c>
      <c r="C144" s="67" t="s">
        <v>189</v>
      </c>
      <c r="D144" s="76"/>
      <c r="E144" s="75">
        <f>E40/E94</f>
        <v>270</v>
      </c>
      <c r="F144" s="75">
        <f t="shared" ref="F144:I147" si="1">F40/F94</f>
        <v>390</v>
      </c>
      <c r="G144" s="75">
        <f t="shared" si="1"/>
        <v>290</v>
      </c>
      <c r="H144" s="75">
        <f t="shared" si="1"/>
        <v>300</v>
      </c>
      <c r="I144" s="75">
        <f t="shared" si="1"/>
        <v>320</v>
      </c>
      <c r="J144" s="56"/>
      <c r="K144" s="56"/>
    </row>
    <row r="145" spans="1:12" s="61" customFormat="1" hidden="1" x14ac:dyDescent="0.2">
      <c r="A145" s="60">
        <v>33</v>
      </c>
      <c r="B145" s="72" t="s">
        <v>247</v>
      </c>
      <c r="C145" s="67" t="s">
        <v>189</v>
      </c>
      <c r="D145" s="72"/>
      <c r="E145" s="54">
        <f>E41/E95</f>
        <v>270</v>
      </c>
      <c r="F145" s="54">
        <f t="shared" si="1"/>
        <v>390</v>
      </c>
      <c r="G145" s="54">
        <f t="shared" si="1"/>
        <v>290</v>
      </c>
      <c r="H145" s="54">
        <f t="shared" si="1"/>
        <v>300</v>
      </c>
      <c r="I145" s="54">
        <f t="shared" si="1"/>
        <v>320</v>
      </c>
      <c r="J145" s="63" t="s">
        <v>183</v>
      </c>
      <c r="K145" s="63" t="s">
        <v>183</v>
      </c>
    </row>
    <row r="146" spans="1:12" s="80" customFormat="1" ht="15.75" customHeight="1" x14ac:dyDescent="0.2">
      <c r="A146" s="73">
        <v>4</v>
      </c>
      <c r="B146" s="76" t="s">
        <v>282</v>
      </c>
      <c r="C146" s="67" t="s">
        <v>189</v>
      </c>
      <c r="D146" s="76"/>
      <c r="E146" s="77">
        <f>E42/E96</f>
        <v>97.183000000000007</v>
      </c>
      <c r="F146" s="77">
        <f t="shared" si="1"/>
        <v>108.55555555555556</v>
      </c>
      <c r="G146" s="77">
        <f t="shared" si="1"/>
        <v>103.55555555555556</v>
      </c>
      <c r="H146" s="77">
        <f t="shared" si="1"/>
        <v>112.22222222222223</v>
      </c>
      <c r="I146" s="77">
        <f t="shared" si="1"/>
        <v>124.66666666666667</v>
      </c>
      <c r="J146" s="56"/>
      <c r="K146" s="56"/>
      <c r="L146" s="56"/>
    </row>
    <row r="147" spans="1:12" s="61" customFormat="1" ht="15.75" hidden="1" customHeight="1" x14ac:dyDescent="0.2">
      <c r="A147" s="60">
        <v>35</v>
      </c>
      <c r="B147" s="60" t="s">
        <v>305</v>
      </c>
      <c r="C147" s="72" t="s">
        <v>189</v>
      </c>
      <c r="D147" s="72"/>
      <c r="E147" s="78">
        <f>E43/E97</f>
        <v>0.1201923076923077</v>
      </c>
      <c r="F147" s="78">
        <f t="shared" si="1"/>
        <v>0.1201923076923077</v>
      </c>
      <c r="G147" s="78">
        <f t="shared" si="1"/>
        <v>0.1201923076923077</v>
      </c>
      <c r="H147" s="78">
        <f t="shared" si="1"/>
        <v>0.1201923076923077</v>
      </c>
      <c r="I147" s="78">
        <f t="shared" si="1"/>
        <v>0.11312217194570136</v>
      </c>
      <c r="J147" s="63" t="s">
        <v>183</v>
      </c>
      <c r="K147" s="63" t="s">
        <v>183</v>
      </c>
    </row>
    <row r="148" spans="1:12" s="61" customFormat="1" ht="15.75" hidden="1" customHeight="1" x14ac:dyDescent="0.2">
      <c r="A148" s="60">
        <v>36</v>
      </c>
      <c r="B148" s="60" t="s">
        <v>306</v>
      </c>
      <c r="C148" s="72" t="s">
        <v>189</v>
      </c>
      <c r="D148" s="72"/>
      <c r="E148" s="78">
        <f t="shared" ref="E148:I156" si="2">E44/E98</f>
        <v>150</v>
      </c>
      <c r="F148" s="78">
        <f t="shared" si="2"/>
        <v>150</v>
      </c>
      <c r="G148" s="78">
        <f t="shared" si="2"/>
        <v>150</v>
      </c>
      <c r="H148" s="78">
        <f t="shared" si="2"/>
        <v>150</v>
      </c>
      <c r="I148" s="78">
        <f t="shared" si="2"/>
        <v>150</v>
      </c>
      <c r="J148" s="63" t="s">
        <v>183</v>
      </c>
      <c r="K148" s="63" t="s">
        <v>183</v>
      </c>
    </row>
    <row r="149" spans="1:12" s="61" customFormat="1" ht="31.5" hidden="1" customHeight="1" x14ac:dyDescent="0.2">
      <c r="A149" s="60">
        <v>37</v>
      </c>
      <c r="B149" s="54" t="s">
        <v>312</v>
      </c>
      <c r="C149" s="72" t="s">
        <v>189</v>
      </c>
      <c r="D149" s="72"/>
      <c r="E149" s="78">
        <f t="shared" si="2"/>
        <v>78</v>
      </c>
      <c r="F149" s="78">
        <f t="shared" si="2"/>
        <v>80</v>
      </c>
      <c r="G149" s="78">
        <f t="shared" si="2"/>
        <v>80</v>
      </c>
      <c r="H149" s="78">
        <f t="shared" si="2"/>
        <v>80</v>
      </c>
      <c r="I149" s="78">
        <f t="shared" si="2"/>
        <v>80</v>
      </c>
      <c r="J149" s="63" t="s">
        <v>183</v>
      </c>
      <c r="K149" s="63" t="s">
        <v>183</v>
      </c>
    </row>
    <row r="150" spans="1:12" s="61" customFormat="1" ht="21.75" hidden="1" customHeight="1" x14ac:dyDescent="0.2">
      <c r="A150" s="60">
        <v>38</v>
      </c>
      <c r="B150" s="54" t="s">
        <v>313</v>
      </c>
      <c r="C150" s="72" t="s">
        <v>189</v>
      </c>
      <c r="D150" s="72"/>
      <c r="E150" s="78">
        <f t="shared" si="2"/>
        <v>1.5714285714285714</v>
      </c>
      <c r="F150" s="78">
        <f t="shared" si="2"/>
        <v>1.6428571428571428</v>
      </c>
      <c r="G150" s="78">
        <f t="shared" si="2"/>
        <v>1.7142857142857142</v>
      </c>
      <c r="H150" s="78">
        <f t="shared" si="2"/>
        <v>1.7857142857142858</v>
      </c>
      <c r="I150" s="78">
        <f t="shared" si="2"/>
        <v>1.8571428571428572</v>
      </c>
      <c r="J150" s="63" t="s">
        <v>183</v>
      </c>
      <c r="K150" s="63" t="s">
        <v>183</v>
      </c>
    </row>
    <row r="151" spans="1:12" s="61" customFormat="1" ht="23.25" hidden="1" customHeight="1" x14ac:dyDescent="0.2">
      <c r="A151" s="60">
        <v>39</v>
      </c>
      <c r="B151" s="79" t="s">
        <v>314</v>
      </c>
      <c r="C151" s="72" t="s">
        <v>189</v>
      </c>
      <c r="D151" s="72"/>
      <c r="E151" s="78">
        <f t="shared" si="2"/>
        <v>0.45</v>
      </c>
      <c r="F151" s="78">
        <v>0</v>
      </c>
      <c r="G151" s="78">
        <f t="shared" si="2"/>
        <v>0.45454545454545453</v>
      </c>
      <c r="H151" s="78">
        <v>0</v>
      </c>
      <c r="I151" s="78">
        <f t="shared" si="2"/>
        <v>0.48484848484848486</v>
      </c>
      <c r="J151" s="63" t="s">
        <v>183</v>
      </c>
      <c r="K151" s="63" t="s">
        <v>183</v>
      </c>
    </row>
    <row r="152" spans="1:12" s="61" customFormat="1" ht="24" hidden="1" customHeight="1" x14ac:dyDescent="0.2">
      <c r="A152" s="60">
        <v>40</v>
      </c>
      <c r="B152" s="54" t="s">
        <v>315</v>
      </c>
      <c r="C152" s="72" t="s">
        <v>189</v>
      </c>
      <c r="D152" s="72"/>
      <c r="E152" s="78">
        <f t="shared" si="2"/>
        <v>14.333333333333334</v>
      </c>
      <c r="F152" s="78">
        <f t="shared" si="2"/>
        <v>50</v>
      </c>
      <c r="G152" s="78">
        <f t="shared" si="2"/>
        <v>30</v>
      </c>
      <c r="H152" s="78">
        <f t="shared" si="2"/>
        <v>35</v>
      </c>
      <c r="I152" s="78">
        <f t="shared" si="2"/>
        <v>80</v>
      </c>
      <c r="J152" s="63" t="s">
        <v>183</v>
      </c>
      <c r="K152" s="63" t="s">
        <v>183</v>
      </c>
    </row>
    <row r="153" spans="1:12" s="61" customFormat="1" ht="23.25" hidden="1" customHeight="1" x14ac:dyDescent="0.2">
      <c r="A153" s="60">
        <v>41</v>
      </c>
      <c r="B153" s="54" t="s">
        <v>316</v>
      </c>
      <c r="C153" s="72" t="s">
        <v>189</v>
      </c>
      <c r="D153" s="72"/>
      <c r="E153" s="78">
        <f t="shared" si="2"/>
        <v>24.99</v>
      </c>
      <c r="F153" s="78">
        <f t="shared" si="2"/>
        <v>25</v>
      </c>
      <c r="G153" s="78">
        <f t="shared" si="2"/>
        <v>30</v>
      </c>
      <c r="H153" s="78">
        <f t="shared" si="2"/>
        <v>35</v>
      </c>
      <c r="I153" s="78">
        <f t="shared" si="2"/>
        <v>40</v>
      </c>
      <c r="J153" s="63" t="s">
        <v>183</v>
      </c>
      <c r="K153" s="63" t="s">
        <v>183</v>
      </c>
    </row>
    <row r="154" spans="1:12" s="61" customFormat="1" ht="24" hidden="1" customHeight="1" x14ac:dyDescent="0.2">
      <c r="A154" s="60">
        <v>42</v>
      </c>
      <c r="B154" s="79" t="s">
        <v>317</v>
      </c>
      <c r="C154" s="72" t="s">
        <v>189</v>
      </c>
      <c r="D154" s="72"/>
      <c r="E154" s="78">
        <f t="shared" si="2"/>
        <v>0.8</v>
      </c>
      <c r="F154" s="78">
        <f t="shared" si="2"/>
        <v>1.6</v>
      </c>
      <c r="G154" s="78">
        <f t="shared" si="2"/>
        <v>2</v>
      </c>
      <c r="H154" s="78">
        <f t="shared" si="2"/>
        <v>2.6666666666666665</v>
      </c>
      <c r="I154" s="78">
        <f t="shared" si="2"/>
        <v>3.3333333333333335</v>
      </c>
      <c r="J154" s="63" t="s">
        <v>183</v>
      </c>
      <c r="K154" s="63" t="s">
        <v>183</v>
      </c>
    </row>
    <row r="155" spans="1:12" s="61" customFormat="1" ht="25.5" hidden="1" customHeight="1" x14ac:dyDescent="0.2">
      <c r="A155" s="60">
        <v>43</v>
      </c>
      <c r="B155" s="55" t="s">
        <v>318</v>
      </c>
      <c r="C155" s="72" t="s">
        <v>189</v>
      </c>
      <c r="D155" s="72"/>
      <c r="E155" s="78">
        <f t="shared" si="2"/>
        <v>4.333333333333333</v>
      </c>
      <c r="F155" s="78">
        <f t="shared" si="2"/>
        <v>7.5</v>
      </c>
      <c r="G155" s="78">
        <f t="shared" si="2"/>
        <v>9</v>
      </c>
      <c r="H155" s="78">
        <f t="shared" si="2"/>
        <v>10</v>
      </c>
      <c r="I155" s="78">
        <f t="shared" si="2"/>
        <v>12.5</v>
      </c>
      <c r="J155" s="63" t="s">
        <v>183</v>
      </c>
      <c r="K155" s="63" t="s">
        <v>183</v>
      </c>
    </row>
    <row r="156" spans="1:12" s="61" customFormat="1" ht="30" hidden="1" customHeight="1" x14ac:dyDescent="0.2">
      <c r="A156" s="60">
        <v>44</v>
      </c>
      <c r="B156" s="55" t="s">
        <v>319</v>
      </c>
      <c r="C156" s="72" t="s">
        <v>189</v>
      </c>
      <c r="D156" s="72"/>
      <c r="E156" s="78">
        <f t="shared" si="2"/>
        <v>27.272727272727273</v>
      </c>
      <c r="F156" s="78">
        <v>0</v>
      </c>
      <c r="G156" s="78">
        <v>0</v>
      </c>
      <c r="H156" s="78">
        <v>0</v>
      </c>
      <c r="I156" s="78">
        <v>0</v>
      </c>
      <c r="J156" s="63" t="s">
        <v>183</v>
      </c>
      <c r="K156" s="63" t="s">
        <v>183</v>
      </c>
    </row>
    <row r="157" spans="1:12" s="80" customFormat="1" ht="39" customHeight="1" x14ac:dyDescent="0.2">
      <c r="A157" s="74"/>
      <c r="B157" s="76" t="s">
        <v>285</v>
      </c>
      <c r="C157" s="67" t="s">
        <v>189</v>
      </c>
      <c r="D157" s="76"/>
      <c r="E157" s="56">
        <v>200</v>
      </c>
      <c r="F157" s="56">
        <v>200</v>
      </c>
      <c r="G157" s="56">
        <v>200</v>
      </c>
      <c r="H157" s="56">
        <v>200</v>
      </c>
      <c r="I157" s="56">
        <v>200</v>
      </c>
      <c r="J157" s="56"/>
      <c r="K157" s="56"/>
    </row>
    <row r="158" spans="1:12" hidden="1" x14ac:dyDescent="0.2">
      <c r="A158" s="52">
        <v>33</v>
      </c>
      <c r="B158" s="53" t="s">
        <v>309</v>
      </c>
      <c r="C158" s="53" t="s">
        <v>189</v>
      </c>
      <c r="D158" s="53"/>
      <c r="E158" s="54">
        <v>200</v>
      </c>
      <c r="F158" s="54">
        <v>200</v>
      </c>
      <c r="G158" s="54">
        <v>200</v>
      </c>
      <c r="H158" s="54">
        <v>200</v>
      </c>
      <c r="I158" s="54">
        <v>200</v>
      </c>
      <c r="J158" s="63" t="s">
        <v>183</v>
      </c>
      <c r="K158" s="63" t="s">
        <v>183</v>
      </c>
    </row>
    <row r="159" spans="1:12" x14ac:dyDescent="0.2">
      <c r="A159" s="244" t="s">
        <v>187</v>
      </c>
      <c r="B159" s="244"/>
      <c r="C159" s="244"/>
      <c r="D159" s="244"/>
      <c r="E159" s="244"/>
      <c r="F159" s="244"/>
      <c r="G159" s="244"/>
      <c r="H159" s="244"/>
      <c r="I159" s="244"/>
      <c r="J159" s="244"/>
      <c r="K159" s="244"/>
    </row>
    <row r="160" spans="1:12" ht="22.5" customHeight="1" x14ac:dyDescent="0.2">
      <c r="A160" s="52" t="s">
        <v>60</v>
      </c>
      <c r="B160" s="52" t="s">
        <v>320</v>
      </c>
      <c r="C160" s="52" t="s">
        <v>188</v>
      </c>
      <c r="D160" s="52">
        <v>100</v>
      </c>
      <c r="E160" s="52">
        <v>100</v>
      </c>
      <c r="F160" s="52">
        <v>100</v>
      </c>
      <c r="G160" s="52">
        <v>100</v>
      </c>
      <c r="H160" s="52">
        <v>100</v>
      </c>
      <c r="I160" s="52">
        <v>100</v>
      </c>
      <c r="J160" s="63" t="s">
        <v>183</v>
      </c>
      <c r="K160" s="63" t="s">
        <v>183</v>
      </c>
    </row>
    <row r="161" spans="1:11" x14ac:dyDescent="0.2">
      <c r="A161" s="52" t="s">
        <v>63</v>
      </c>
      <c r="B161" s="52" t="s">
        <v>268</v>
      </c>
      <c r="C161" s="52" t="s">
        <v>188</v>
      </c>
      <c r="D161" s="52"/>
      <c r="E161" s="52">
        <v>100</v>
      </c>
      <c r="F161" s="52">
        <v>100</v>
      </c>
      <c r="G161" s="52">
        <v>100</v>
      </c>
      <c r="H161" s="52">
        <v>100</v>
      </c>
      <c r="I161" s="52">
        <v>100</v>
      </c>
      <c r="J161" s="63" t="s">
        <v>183</v>
      </c>
      <c r="K161" s="63" t="s">
        <v>183</v>
      </c>
    </row>
    <row r="162" spans="1:11" x14ac:dyDescent="0.2">
      <c r="A162" s="52" t="s">
        <v>66</v>
      </c>
      <c r="B162" s="52" t="s">
        <v>249</v>
      </c>
      <c r="C162" s="52" t="s">
        <v>188</v>
      </c>
      <c r="D162" s="52"/>
      <c r="E162" s="52">
        <v>60</v>
      </c>
      <c r="F162" s="52">
        <v>70</v>
      </c>
      <c r="G162" s="52">
        <v>80</v>
      </c>
      <c r="H162" s="52">
        <v>90</v>
      </c>
      <c r="I162" s="52">
        <v>100</v>
      </c>
      <c r="J162" s="63" t="s">
        <v>183</v>
      </c>
      <c r="K162" s="63" t="s">
        <v>183</v>
      </c>
    </row>
    <row r="163" spans="1:11" x14ac:dyDescent="0.2">
      <c r="A163" s="52" t="s">
        <v>68</v>
      </c>
      <c r="B163" s="52" t="s">
        <v>321</v>
      </c>
      <c r="C163" s="52" t="s">
        <v>188</v>
      </c>
      <c r="D163" s="52"/>
      <c r="E163" s="52">
        <v>100</v>
      </c>
      <c r="F163" s="52">
        <v>100</v>
      </c>
      <c r="G163" s="52">
        <v>100</v>
      </c>
      <c r="H163" s="52">
        <v>100</v>
      </c>
      <c r="I163" s="52">
        <v>100</v>
      </c>
      <c r="J163" s="63" t="s">
        <v>183</v>
      </c>
      <c r="K163" s="63" t="s">
        <v>183</v>
      </c>
    </row>
    <row r="164" spans="1:11" ht="25.5" x14ac:dyDescent="0.2">
      <c r="A164" s="52" t="s">
        <v>283</v>
      </c>
      <c r="B164" s="52" t="s">
        <v>322</v>
      </c>
      <c r="C164" s="52" t="s">
        <v>188</v>
      </c>
      <c r="D164" s="52"/>
      <c r="E164" s="52">
        <v>100</v>
      </c>
      <c r="F164" s="52">
        <v>100</v>
      </c>
      <c r="G164" s="52">
        <v>100</v>
      </c>
      <c r="H164" s="52">
        <v>100</v>
      </c>
      <c r="I164" s="52">
        <v>100</v>
      </c>
      <c r="J164" s="63" t="s">
        <v>183</v>
      </c>
      <c r="K164" s="63" t="s">
        <v>183</v>
      </c>
    </row>
    <row r="165" spans="1:11" x14ac:dyDescent="0.2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</row>
    <row r="167" spans="1:11" s="27" customFormat="1" ht="15" x14ac:dyDescent="0.25">
      <c r="A167" s="28"/>
      <c r="B167" s="27" t="s">
        <v>272</v>
      </c>
      <c r="D167" s="27" t="s">
        <v>275</v>
      </c>
      <c r="K167" s="28"/>
    </row>
    <row r="168" spans="1:11" s="27" customFormat="1" ht="15" x14ac:dyDescent="0.25">
      <c r="A168" s="28"/>
      <c r="K168" s="28"/>
    </row>
    <row r="169" spans="1:11" s="27" customFormat="1" ht="15" x14ac:dyDescent="0.25">
      <c r="A169" s="28"/>
      <c r="B169" s="27" t="s">
        <v>273</v>
      </c>
      <c r="D169" s="27" t="s">
        <v>276</v>
      </c>
      <c r="K169" s="28"/>
    </row>
    <row r="170" spans="1:11" s="27" customFormat="1" ht="15" x14ac:dyDescent="0.25">
      <c r="A170" s="28"/>
      <c r="K170" s="28"/>
    </row>
    <row r="171" spans="1:11" s="27" customFormat="1" ht="15" x14ac:dyDescent="0.25">
      <c r="A171" s="28"/>
      <c r="K171" s="28"/>
    </row>
    <row r="172" spans="1:11" s="27" customFormat="1" ht="15" x14ac:dyDescent="0.25">
      <c r="A172" s="28"/>
      <c r="B172" s="27" t="s">
        <v>274</v>
      </c>
      <c r="D172" s="27" t="s">
        <v>277</v>
      </c>
      <c r="F172" s="27">
        <v>976259090</v>
      </c>
      <c r="K172" s="28"/>
    </row>
  </sheetData>
  <mergeCells count="5">
    <mergeCell ref="A159:K159"/>
    <mergeCell ref="A2:K2"/>
    <mergeCell ref="A5:K5"/>
    <mergeCell ref="A56:K56"/>
    <mergeCell ref="A109:K10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2" manualBreakCount="2">
    <brk id="101" max="10" man="1"/>
    <brk id="14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view="pageBreakPreview" zoomScaleNormal="100" zoomScaleSheetLayoutView="100" workbookViewId="0">
      <selection activeCell="A16" sqref="A16:IV16"/>
    </sheetView>
  </sheetViews>
  <sheetFormatPr defaultColWidth="9.28515625" defaultRowHeight="12.75" x14ac:dyDescent="0.2"/>
  <cols>
    <col min="1" max="1" width="7.28515625" style="99" customWidth="1"/>
    <col min="2" max="2" width="71.28515625" style="99" customWidth="1"/>
    <col min="3" max="3" width="12.42578125" style="99" customWidth="1"/>
    <col min="4" max="4" width="13.7109375" style="99" customWidth="1"/>
    <col min="5" max="5" width="10.28515625" style="104" bestFit="1" customWidth="1"/>
    <col min="6" max="6" width="12.28515625" style="104" bestFit="1" customWidth="1"/>
    <col min="7" max="9" width="9.28515625" style="104" bestFit="1" customWidth="1"/>
    <col min="10" max="10" width="9.28515625" style="99" customWidth="1"/>
    <col min="11" max="11" width="11.28515625" style="99" customWidth="1"/>
    <col min="12" max="16384" width="9.28515625" style="99"/>
  </cols>
  <sheetData>
    <row r="1" spans="1:11" x14ac:dyDescent="0.2">
      <c r="H1" s="104" t="s">
        <v>270</v>
      </c>
    </row>
    <row r="2" spans="1:11" ht="15.75" x14ac:dyDescent="0.25">
      <c r="A2" s="245" t="s">
        <v>269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ht="69" customHeight="1" x14ac:dyDescent="0.2">
      <c r="A3" s="58" t="s">
        <v>48</v>
      </c>
      <c r="B3" s="58" t="s">
        <v>177</v>
      </c>
      <c r="C3" s="58" t="s">
        <v>178</v>
      </c>
      <c r="D3" s="58" t="s">
        <v>179</v>
      </c>
      <c r="E3" s="105" t="s">
        <v>180</v>
      </c>
      <c r="F3" s="105" t="s">
        <v>181</v>
      </c>
      <c r="G3" s="105" t="s">
        <v>56</v>
      </c>
      <c r="H3" s="105" t="s">
        <v>57</v>
      </c>
      <c r="I3" s="105" t="s">
        <v>58</v>
      </c>
      <c r="J3" s="58" t="s">
        <v>307</v>
      </c>
      <c r="K3" s="58" t="s">
        <v>308</v>
      </c>
    </row>
    <row r="4" spans="1:11" x14ac:dyDescent="0.2">
      <c r="A4" s="57">
        <v>1</v>
      </c>
      <c r="B4" s="57">
        <v>2</v>
      </c>
      <c r="C4" s="57">
        <v>3</v>
      </c>
      <c r="D4" s="57">
        <v>4</v>
      </c>
      <c r="E4" s="106">
        <v>5</v>
      </c>
      <c r="F4" s="106">
        <v>6</v>
      </c>
      <c r="G4" s="106">
        <v>7</v>
      </c>
      <c r="H4" s="106">
        <v>8</v>
      </c>
      <c r="I4" s="106">
        <v>9</v>
      </c>
      <c r="J4" s="57">
        <v>10</v>
      </c>
      <c r="K4" s="57">
        <v>11</v>
      </c>
    </row>
    <row r="5" spans="1:11" x14ac:dyDescent="0.2">
      <c r="A5" s="244" t="s">
        <v>182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</row>
    <row r="6" spans="1:11" s="61" customFormat="1" x14ac:dyDescent="0.2">
      <c r="A6" s="59">
        <v>1</v>
      </c>
      <c r="B6" s="85" t="s">
        <v>336</v>
      </c>
      <c r="C6" s="79" t="s">
        <v>185</v>
      </c>
      <c r="D6" s="60"/>
      <c r="E6" s="85">
        <v>1</v>
      </c>
      <c r="F6" s="85">
        <v>1</v>
      </c>
      <c r="G6" s="85">
        <v>1</v>
      </c>
      <c r="H6" s="85">
        <v>1</v>
      </c>
      <c r="I6" s="85">
        <v>1</v>
      </c>
      <c r="J6" s="73"/>
      <c r="K6" s="73"/>
    </row>
    <row r="7" spans="1:11" s="80" customFormat="1" x14ac:dyDescent="0.2">
      <c r="A7" s="88">
        <v>2</v>
      </c>
      <c r="B7" s="74" t="s">
        <v>465</v>
      </c>
      <c r="C7" s="79" t="s">
        <v>185</v>
      </c>
      <c r="D7" s="74"/>
      <c r="E7" s="75">
        <v>200</v>
      </c>
      <c r="F7" s="75">
        <v>200</v>
      </c>
      <c r="G7" s="75">
        <v>200</v>
      </c>
      <c r="H7" s="75">
        <v>200</v>
      </c>
      <c r="I7" s="75">
        <v>200</v>
      </c>
      <c r="J7" s="56"/>
      <c r="K7" s="56"/>
    </row>
    <row r="8" spans="1:11" s="80" customFormat="1" x14ac:dyDescent="0.2">
      <c r="A8" s="88">
        <v>3</v>
      </c>
      <c r="B8" s="85" t="s">
        <v>466</v>
      </c>
      <c r="C8" s="79" t="s">
        <v>185</v>
      </c>
      <c r="D8" s="74"/>
      <c r="E8" s="75">
        <v>637.75</v>
      </c>
      <c r="F8" s="75">
        <v>637.75</v>
      </c>
      <c r="G8" s="75">
        <v>637.75</v>
      </c>
      <c r="H8" s="75">
        <v>637.75</v>
      </c>
      <c r="I8" s="75">
        <v>637.75</v>
      </c>
      <c r="J8" s="84"/>
      <c r="K8" s="56"/>
    </row>
    <row r="9" spans="1:11" s="80" customFormat="1" ht="11.1" customHeight="1" x14ac:dyDescent="0.2">
      <c r="A9" s="88"/>
      <c r="B9" s="101" t="s">
        <v>467</v>
      </c>
      <c r="C9" s="79"/>
      <c r="D9" s="74"/>
      <c r="E9" s="75">
        <v>150.25</v>
      </c>
      <c r="F9" s="75">
        <v>150.25</v>
      </c>
      <c r="G9" s="75">
        <v>150.25</v>
      </c>
      <c r="H9" s="75">
        <v>150.25</v>
      </c>
      <c r="I9" s="75">
        <v>150.25</v>
      </c>
      <c r="J9" s="84"/>
      <c r="K9" s="56"/>
    </row>
    <row r="10" spans="1:11" x14ac:dyDescent="0.2">
      <c r="A10" s="246" t="s">
        <v>184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8"/>
    </row>
    <row r="11" spans="1:11" s="80" customFormat="1" x14ac:dyDescent="0.2">
      <c r="A11" s="73">
        <v>1</v>
      </c>
      <c r="B11" s="74" t="s">
        <v>468</v>
      </c>
      <c r="C11" s="74" t="s">
        <v>470</v>
      </c>
      <c r="D11" s="74"/>
      <c r="E11" s="85">
        <v>67</v>
      </c>
      <c r="F11" s="85">
        <v>67</v>
      </c>
      <c r="G11" s="85">
        <v>67</v>
      </c>
      <c r="H11" s="85">
        <v>67</v>
      </c>
      <c r="I11" s="85">
        <v>67</v>
      </c>
      <c r="J11" s="74"/>
      <c r="K11" s="74"/>
    </row>
    <row r="12" spans="1:11" s="80" customFormat="1" x14ac:dyDescent="0.2">
      <c r="A12" s="73">
        <v>2</v>
      </c>
      <c r="B12" s="74" t="s">
        <v>471</v>
      </c>
      <c r="C12" s="74" t="s">
        <v>464</v>
      </c>
      <c r="D12" s="74"/>
      <c r="E12" s="75">
        <v>7.8</v>
      </c>
      <c r="F12" s="75">
        <v>7.7</v>
      </c>
      <c r="G12" s="75">
        <v>7.6</v>
      </c>
      <c r="H12" s="75">
        <v>7.5</v>
      </c>
      <c r="I12" s="75">
        <v>7.4</v>
      </c>
      <c r="J12" s="56"/>
      <c r="K12" s="56"/>
    </row>
    <row r="13" spans="1:11" s="80" customFormat="1" x14ac:dyDescent="0.2">
      <c r="A13" s="73">
        <v>3</v>
      </c>
      <c r="B13" s="74" t="s">
        <v>472</v>
      </c>
      <c r="C13" s="74" t="s">
        <v>473</v>
      </c>
      <c r="D13" s="74"/>
      <c r="E13" s="64">
        <v>7600</v>
      </c>
      <c r="F13" s="64">
        <v>7650</v>
      </c>
      <c r="G13" s="64">
        <v>7700</v>
      </c>
      <c r="H13" s="64">
        <v>7750</v>
      </c>
      <c r="I13" s="64">
        <v>7800</v>
      </c>
      <c r="J13" s="56"/>
      <c r="K13" s="56"/>
    </row>
    <row r="14" spans="1:11" x14ac:dyDescent="0.2">
      <c r="A14" s="244" t="s">
        <v>186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</row>
    <row r="15" spans="1:11" s="69" customFormat="1" ht="15.75" customHeight="1" x14ac:dyDescent="0.2">
      <c r="A15" s="65">
        <v>1</v>
      </c>
      <c r="B15" s="66" t="s">
        <v>469</v>
      </c>
      <c r="C15" s="67" t="s">
        <v>476</v>
      </c>
      <c r="D15" s="66"/>
      <c r="E15" s="68">
        <v>95</v>
      </c>
      <c r="F15" s="68">
        <v>96</v>
      </c>
      <c r="G15" s="68">
        <v>97</v>
      </c>
      <c r="H15" s="68">
        <v>98</v>
      </c>
      <c r="I15" s="68">
        <v>100</v>
      </c>
      <c r="J15" s="66"/>
      <c r="K15" s="66"/>
    </row>
    <row r="16" spans="1:11" x14ac:dyDescent="0.2">
      <c r="A16" s="244" t="s">
        <v>187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</row>
    <row r="17" spans="1:11" ht="21.6" customHeight="1" x14ac:dyDescent="0.2">
      <c r="A17" s="52" t="s">
        <v>60</v>
      </c>
      <c r="B17" s="52" t="s">
        <v>474</v>
      </c>
      <c r="C17" s="52" t="s">
        <v>188</v>
      </c>
      <c r="D17" s="52"/>
      <c r="E17" s="7">
        <v>3</v>
      </c>
      <c r="F17" s="7">
        <v>3</v>
      </c>
      <c r="G17" s="7">
        <v>3.5</v>
      </c>
      <c r="H17" s="7">
        <v>3.5</v>
      </c>
      <c r="I17" s="7">
        <v>4</v>
      </c>
      <c r="J17" s="63" t="s">
        <v>183</v>
      </c>
      <c r="K17" s="63" t="s">
        <v>183</v>
      </c>
    </row>
    <row r="18" spans="1:11" x14ac:dyDescent="0.2">
      <c r="A18" s="52" t="s">
        <v>63</v>
      </c>
      <c r="B18" s="52" t="s">
        <v>475</v>
      </c>
      <c r="C18" s="52" t="s">
        <v>188</v>
      </c>
      <c r="D18" s="52"/>
      <c r="E18" s="125">
        <v>1</v>
      </c>
      <c r="F18" s="7">
        <v>1</v>
      </c>
      <c r="G18" s="7">
        <v>2</v>
      </c>
      <c r="H18" s="7">
        <v>2</v>
      </c>
      <c r="I18" s="7">
        <v>3</v>
      </c>
      <c r="J18" s="63" t="s">
        <v>183</v>
      </c>
      <c r="K18" s="63" t="s">
        <v>183</v>
      </c>
    </row>
    <row r="19" spans="1:11" x14ac:dyDescent="0.2">
      <c r="A19" s="103"/>
      <c r="B19" s="103"/>
      <c r="C19" s="103"/>
      <c r="D19" s="103"/>
      <c r="E19" s="107"/>
      <c r="F19" s="107"/>
      <c r="G19" s="107"/>
      <c r="H19" s="107"/>
      <c r="I19" s="107"/>
      <c r="J19" s="103"/>
      <c r="K19" s="103"/>
    </row>
    <row r="21" spans="1:11" s="27" customFormat="1" ht="15" x14ac:dyDescent="0.25">
      <c r="A21" s="28"/>
      <c r="B21" s="27" t="s">
        <v>272</v>
      </c>
      <c r="D21" s="27" t="s">
        <v>275</v>
      </c>
      <c r="K21" s="28"/>
    </row>
    <row r="22" spans="1:11" s="27" customFormat="1" ht="15" x14ac:dyDescent="0.25">
      <c r="A22" s="28"/>
      <c r="K22" s="28"/>
    </row>
    <row r="23" spans="1:11" s="27" customFormat="1" ht="15" x14ac:dyDescent="0.25">
      <c r="A23" s="28"/>
      <c r="B23" s="27" t="s">
        <v>273</v>
      </c>
      <c r="D23" s="27" t="s">
        <v>276</v>
      </c>
      <c r="K23" s="28"/>
    </row>
    <row r="24" spans="1:11" s="27" customFormat="1" ht="15" x14ac:dyDescent="0.25">
      <c r="A24" s="28"/>
      <c r="K24" s="28"/>
    </row>
    <row r="25" spans="1:11" s="27" customFormat="1" ht="15" x14ac:dyDescent="0.25">
      <c r="A25" s="28"/>
      <c r="K25" s="28"/>
    </row>
    <row r="26" spans="1:11" s="27" customFormat="1" ht="15" x14ac:dyDescent="0.25">
      <c r="A26" s="28"/>
      <c r="B26" s="27" t="s">
        <v>274</v>
      </c>
      <c r="D26" s="27" t="s">
        <v>277</v>
      </c>
      <c r="F26" s="27">
        <v>976259090</v>
      </c>
      <c r="K26" s="28"/>
    </row>
  </sheetData>
  <mergeCells count="5">
    <mergeCell ref="A16:K16"/>
    <mergeCell ref="A2:K2"/>
    <mergeCell ref="A5:K5"/>
    <mergeCell ref="A10:K10"/>
    <mergeCell ref="A14:K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5"/>
  <sheetViews>
    <sheetView tabSelected="1" showWhiteSpace="0" view="pageLayout" topLeftCell="C47" zoomScale="50" zoomScaleNormal="20" zoomScaleSheetLayoutView="40" zoomScalePageLayoutView="50" workbookViewId="0">
      <selection activeCell="A50" sqref="A50:K50"/>
    </sheetView>
  </sheetViews>
  <sheetFormatPr defaultColWidth="9.28515625" defaultRowHeight="15" x14ac:dyDescent="0.25"/>
  <cols>
    <col min="1" max="1" width="9.42578125" style="28" customWidth="1"/>
    <col min="2" max="2" width="128.140625" style="27" customWidth="1"/>
    <col min="3" max="3" width="18.28515625" style="27" customWidth="1"/>
    <col min="4" max="4" width="18.7109375" style="27" customWidth="1"/>
    <col min="5" max="5" width="16.140625" style="27" customWidth="1"/>
    <col min="6" max="6" width="17.42578125" style="27" customWidth="1"/>
    <col min="7" max="7" width="18" style="27" customWidth="1"/>
    <col min="8" max="8" width="15.28515625" style="27" customWidth="1"/>
    <col min="9" max="9" width="18.28515625" style="27" customWidth="1"/>
    <col min="10" max="10" width="22.140625" style="28" customWidth="1"/>
    <col min="11" max="11" width="84.85546875" style="31" customWidth="1"/>
    <col min="12" max="18" width="9.28515625" style="27" hidden="1" customWidth="1"/>
    <col min="19" max="19" width="1.42578125" style="27" hidden="1" customWidth="1"/>
    <col min="20" max="30" width="9.28515625" style="27" hidden="1" customWidth="1"/>
    <col min="31" max="31" width="1.28515625" style="27" customWidth="1"/>
    <col min="32" max="16384" width="9.28515625" style="27"/>
  </cols>
  <sheetData>
    <row r="1" spans="1:26" ht="18.75" hidden="1" x14ac:dyDescent="0.3">
      <c r="A1" s="137"/>
      <c r="B1" s="128"/>
      <c r="C1" s="128"/>
      <c r="D1" s="128"/>
      <c r="E1" s="128"/>
      <c r="F1" s="128"/>
      <c r="G1" s="128"/>
      <c r="H1" s="128"/>
      <c r="I1" s="128"/>
      <c r="J1" s="137"/>
      <c r="K1" s="138" t="s">
        <v>491</v>
      </c>
    </row>
    <row r="2" spans="1:26" ht="36.75" customHeight="1" x14ac:dyDescent="0.45">
      <c r="A2" s="152"/>
      <c r="B2" s="153"/>
      <c r="C2" s="153"/>
      <c r="D2" s="153"/>
      <c r="E2" s="153"/>
      <c r="F2" s="153"/>
      <c r="G2" s="153"/>
      <c r="H2" s="153"/>
      <c r="I2" s="153"/>
      <c r="J2" s="258" t="s">
        <v>523</v>
      </c>
      <c r="K2" s="259"/>
    </row>
    <row r="3" spans="1:26" ht="26.25" customHeight="1" x14ac:dyDescent="0.45">
      <c r="A3" s="152"/>
      <c r="B3" s="153"/>
      <c r="C3" s="153"/>
      <c r="D3" s="153"/>
      <c r="E3" s="153"/>
      <c r="F3" s="153"/>
      <c r="G3" s="153"/>
      <c r="H3" s="153"/>
      <c r="I3" s="153"/>
      <c r="J3" s="258" t="s">
        <v>530</v>
      </c>
      <c r="K3" s="259"/>
    </row>
    <row r="4" spans="1:26" ht="83.25" customHeight="1" x14ac:dyDescent="0.35">
      <c r="A4" s="152"/>
      <c r="B4" s="153"/>
      <c r="C4" s="153"/>
      <c r="D4" s="153"/>
      <c r="E4" s="153"/>
      <c r="F4" s="153"/>
      <c r="G4" s="153"/>
      <c r="H4" s="153"/>
      <c r="I4" s="153"/>
      <c r="J4" s="260" t="s">
        <v>38</v>
      </c>
      <c r="K4" s="261"/>
    </row>
    <row r="5" spans="1:26" ht="27.75" x14ac:dyDescent="0.4">
      <c r="A5" s="156"/>
      <c r="B5" s="165"/>
      <c r="C5" s="165"/>
      <c r="D5" s="165"/>
      <c r="E5" s="165"/>
      <c r="F5" s="165"/>
      <c r="G5" s="165"/>
      <c r="H5" s="165"/>
      <c r="I5" s="165"/>
      <c r="J5" s="166"/>
      <c r="K5" s="167"/>
    </row>
    <row r="6" spans="1:26" ht="33.75" x14ac:dyDescent="0.5">
      <c r="A6" s="263" t="s">
        <v>47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</row>
    <row r="7" spans="1:26" ht="41.25" customHeight="1" x14ac:dyDescent="0.45">
      <c r="A7" s="262" t="s">
        <v>3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spans="1:26" ht="26.25" x14ac:dyDescent="0.25">
      <c r="A8" s="255" t="s">
        <v>48</v>
      </c>
      <c r="B8" s="256" t="s">
        <v>49</v>
      </c>
      <c r="C8" s="255" t="s">
        <v>50</v>
      </c>
      <c r="D8" s="255" t="s">
        <v>51</v>
      </c>
      <c r="E8" s="255" t="s">
        <v>52</v>
      </c>
      <c r="F8" s="255"/>
      <c r="G8" s="255"/>
      <c r="H8" s="255"/>
      <c r="I8" s="255"/>
      <c r="J8" s="255"/>
      <c r="K8" s="256" t="s">
        <v>53</v>
      </c>
    </row>
    <row r="9" spans="1:26" ht="37.5" customHeight="1" x14ac:dyDescent="0.25">
      <c r="A9" s="255"/>
      <c r="B9" s="257"/>
      <c r="C9" s="255"/>
      <c r="D9" s="255"/>
      <c r="E9" s="232">
        <v>2023</v>
      </c>
      <c r="F9" s="232">
        <v>2024</v>
      </c>
      <c r="G9" s="232">
        <v>2025</v>
      </c>
      <c r="H9" s="232">
        <v>2026</v>
      </c>
      <c r="I9" s="232">
        <v>2027</v>
      </c>
      <c r="J9" s="232" t="s">
        <v>545</v>
      </c>
      <c r="K9" s="257"/>
    </row>
    <row r="10" spans="1:26" ht="20.25" x14ac:dyDescent="0.25">
      <c r="A10" s="157">
        <v>1</v>
      </c>
      <c r="B10" s="157">
        <v>2</v>
      </c>
      <c r="C10" s="157">
        <v>4</v>
      </c>
      <c r="D10" s="157">
        <v>5</v>
      </c>
      <c r="E10" s="157">
        <v>6</v>
      </c>
      <c r="F10" s="157">
        <v>7</v>
      </c>
      <c r="G10" s="157">
        <v>8</v>
      </c>
      <c r="H10" s="157"/>
      <c r="I10" s="157"/>
      <c r="J10" s="157">
        <v>9</v>
      </c>
      <c r="K10" s="157">
        <v>10</v>
      </c>
    </row>
    <row r="11" spans="1:26" s="28" customFormat="1" ht="27.75" customHeight="1" x14ac:dyDescent="0.2">
      <c r="A11" s="157">
        <v>1</v>
      </c>
      <c r="B11" s="175" t="s">
        <v>332</v>
      </c>
      <c r="C11" s="154"/>
      <c r="D11" s="154"/>
      <c r="E11" s="157"/>
      <c r="F11" s="157"/>
      <c r="G11" s="157"/>
      <c r="H11" s="157"/>
      <c r="I11" s="157"/>
      <c r="J11" s="157"/>
      <c r="K11" s="157"/>
    </row>
    <row r="12" spans="1:26" ht="35.25" customHeight="1" x14ac:dyDescent="0.25">
      <c r="A12" s="179"/>
      <c r="B12" s="175" t="s">
        <v>332</v>
      </c>
      <c r="C12" s="233" t="s">
        <v>61</v>
      </c>
      <c r="D12" s="158" t="s">
        <v>531</v>
      </c>
      <c r="E12" s="168">
        <f>3170+510-1500</f>
        <v>2180</v>
      </c>
      <c r="F12" s="168">
        <v>3900</v>
      </c>
      <c r="G12" s="168">
        <v>5000</v>
      </c>
      <c r="H12" s="168">
        <v>2750</v>
      </c>
      <c r="I12" s="168">
        <v>2630</v>
      </c>
      <c r="J12" s="169">
        <f>E12+F12+G12+H12+I12</f>
        <v>16460</v>
      </c>
      <c r="K12" s="151" t="s">
        <v>62</v>
      </c>
    </row>
    <row r="13" spans="1:26" s="31" customFormat="1" ht="31.5" customHeight="1" x14ac:dyDescent="0.35">
      <c r="A13" s="157" t="s">
        <v>63</v>
      </c>
      <c r="B13" s="175" t="s">
        <v>64</v>
      </c>
      <c r="C13" s="233"/>
      <c r="D13" s="158"/>
      <c r="E13" s="169"/>
      <c r="F13" s="169"/>
      <c r="G13" s="169"/>
      <c r="H13" s="169"/>
      <c r="I13" s="169"/>
      <c r="J13" s="169"/>
      <c r="K13" s="228"/>
      <c r="L13" s="147"/>
      <c r="M13" s="147"/>
      <c r="N13" s="147"/>
      <c r="O13" s="147"/>
      <c r="P13" s="147"/>
      <c r="Q13" s="147"/>
      <c r="R13" s="147"/>
      <c r="S13" s="147"/>
    </row>
    <row r="14" spans="1:26" s="31" customFormat="1" ht="32.25" customHeight="1" x14ac:dyDescent="0.4">
      <c r="A14" s="178"/>
      <c r="B14" s="180" t="s">
        <v>509</v>
      </c>
      <c r="C14" s="233" t="s">
        <v>61</v>
      </c>
      <c r="D14" s="158" t="s">
        <v>531</v>
      </c>
      <c r="E14" s="170">
        <f>950+270</f>
        <v>1220</v>
      </c>
      <c r="F14" s="170">
        <v>1000</v>
      </c>
      <c r="G14" s="170">
        <v>1060</v>
      </c>
      <c r="H14" s="170">
        <v>1270</v>
      </c>
      <c r="I14" s="170">
        <v>1380</v>
      </c>
      <c r="J14" s="171">
        <f>E14+F14+G14+H14+I14</f>
        <v>5930</v>
      </c>
      <c r="K14" s="151" t="s">
        <v>534</v>
      </c>
      <c r="L14" s="148"/>
      <c r="M14" s="148"/>
      <c r="N14" s="148"/>
      <c r="O14" s="148"/>
      <c r="P14" s="148"/>
      <c r="Q14" s="148"/>
      <c r="R14" s="148"/>
      <c r="S14" s="148"/>
      <c r="T14" s="34"/>
      <c r="U14" s="34"/>
      <c r="V14" s="34"/>
      <c r="W14" s="34"/>
      <c r="X14" s="34"/>
      <c r="Y14" s="34"/>
      <c r="Z14" s="35"/>
    </row>
    <row r="15" spans="1:26" s="39" customFormat="1" ht="35.25" customHeight="1" x14ac:dyDescent="0.3">
      <c r="A15" s="157" t="s">
        <v>66</v>
      </c>
      <c r="B15" s="175" t="s">
        <v>325</v>
      </c>
      <c r="C15" s="233"/>
      <c r="D15" s="158"/>
      <c r="E15" s="169"/>
      <c r="F15" s="169"/>
      <c r="G15" s="169"/>
      <c r="H15" s="169"/>
      <c r="I15" s="169"/>
      <c r="J15" s="169"/>
      <c r="K15" s="229"/>
      <c r="L15" s="149"/>
      <c r="M15" s="149"/>
      <c r="N15" s="149"/>
      <c r="O15" s="149"/>
      <c r="P15" s="149"/>
      <c r="Q15" s="149"/>
      <c r="R15" s="149"/>
      <c r="S15" s="149"/>
    </row>
    <row r="16" spans="1:26" ht="36" customHeight="1" x14ac:dyDescent="0.25">
      <c r="A16" s="178"/>
      <c r="B16" s="175" t="s">
        <v>333</v>
      </c>
      <c r="C16" s="233" t="s">
        <v>61</v>
      </c>
      <c r="D16" s="158" t="s">
        <v>531</v>
      </c>
      <c r="E16" s="168">
        <v>200</v>
      </c>
      <c r="F16" s="168">
        <v>200</v>
      </c>
      <c r="G16" s="168">
        <v>200</v>
      </c>
      <c r="H16" s="168">
        <v>200</v>
      </c>
      <c r="I16" s="168">
        <v>200</v>
      </c>
      <c r="J16" s="169">
        <f>E16+F16+G16+H16+I16</f>
        <v>1000</v>
      </c>
      <c r="K16" s="151" t="s">
        <v>546</v>
      </c>
      <c r="L16" s="150"/>
      <c r="M16" s="150"/>
      <c r="N16" s="150"/>
      <c r="O16" s="150"/>
      <c r="P16" s="150"/>
      <c r="Q16" s="150"/>
      <c r="R16" s="150"/>
      <c r="S16" s="150"/>
    </row>
    <row r="17" spans="1:11" ht="36.75" customHeight="1" x14ac:dyDescent="0.25">
      <c r="A17" s="157" t="s">
        <v>68</v>
      </c>
      <c r="B17" s="175" t="s">
        <v>324</v>
      </c>
      <c r="C17" s="233"/>
      <c r="D17" s="158"/>
      <c r="E17" s="169"/>
      <c r="F17" s="169"/>
      <c r="G17" s="169"/>
      <c r="H17" s="169"/>
      <c r="I17" s="169"/>
      <c r="J17" s="169"/>
      <c r="K17" s="230"/>
    </row>
    <row r="18" spans="1:11" ht="37.5" customHeight="1" x14ac:dyDescent="0.25">
      <c r="A18" s="160" t="s">
        <v>23</v>
      </c>
      <c r="B18" s="175" t="s">
        <v>492</v>
      </c>
      <c r="C18" s="233" t="s">
        <v>61</v>
      </c>
      <c r="D18" s="158" t="s">
        <v>531</v>
      </c>
      <c r="E18" s="168">
        <v>200</v>
      </c>
      <c r="F18" s="168">
        <v>780</v>
      </c>
      <c r="G18" s="168">
        <v>580</v>
      </c>
      <c r="H18" s="168">
        <v>600</v>
      </c>
      <c r="I18" s="168">
        <v>960</v>
      </c>
      <c r="J18" s="169">
        <f>E18+F18+G18+H18+I18</f>
        <v>3120</v>
      </c>
      <c r="K18" s="151" t="s">
        <v>533</v>
      </c>
    </row>
    <row r="19" spans="1:11" ht="33" customHeight="1" x14ac:dyDescent="0.25">
      <c r="A19" s="160" t="s">
        <v>24</v>
      </c>
      <c r="B19" s="175" t="s">
        <v>494</v>
      </c>
      <c r="C19" s="233" t="s">
        <v>61</v>
      </c>
      <c r="D19" s="158" t="s">
        <v>531</v>
      </c>
      <c r="E19" s="168">
        <v>1100</v>
      </c>
      <c r="F19" s="168">
        <v>1500</v>
      </c>
      <c r="G19" s="168">
        <v>1000</v>
      </c>
      <c r="H19" s="168">
        <v>1000</v>
      </c>
      <c r="I19" s="168">
        <v>1500</v>
      </c>
      <c r="J19" s="169">
        <f>E19+F19+G19+H19+I19</f>
        <v>6100</v>
      </c>
      <c r="K19" s="151" t="s">
        <v>544</v>
      </c>
    </row>
    <row r="20" spans="1:11" ht="33.75" customHeight="1" x14ac:dyDescent="0.25">
      <c r="A20" s="160" t="s">
        <v>25</v>
      </c>
      <c r="B20" s="175" t="s">
        <v>495</v>
      </c>
      <c r="C20" s="233" t="s">
        <v>61</v>
      </c>
      <c r="D20" s="158" t="s">
        <v>531</v>
      </c>
      <c r="E20" s="168">
        <v>930</v>
      </c>
      <c r="F20" s="168">
        <v>0</v>
      </c>
      <c r="G20" s="168">
        <v>0</v>
      </c>
      <c r="H20" s="168">
        <v>0</v>
      </c>
      <c r="I20" s="168">
        <v>0</v>
      </c>
      <c r="J20" s="169">
        <f>E20+F20+G20+H20+I20</f>
        <v>930</v>
      </c>
      <c r="K20" s="227"/>
    </row>
    <row r="21" spans="1:11" ht="60" customHeight="1" x14ac:dyDescent="0.25">
      <c r="A21" s="160" t="s">
        <v>548</v>
      </c>
      <c r="B21" s="175" t="s">
        <v>547</v>
      </c>
      <c r="C21" s="233" t="s">
        <v>61</v>
      </c>
      <c r="D21" s="158" t="s">
        <v>531</v>
      </c>
      <c r="E21" s="168">
        <v>0</v>
      </c>
      <c r="F21" s="168">
        <v>199.4</v>
      </c>
      <c r="G21" s="168">
        <v>0</v>
      </c>
      <c r="H21" s="168">
        <v>0</v>
      </c>
      <c r="I21" s="168">
        <v>0</v>
      </c>
      <c r="J21" s="169">
        <f>SUM(E21:I21)</f>
        <v>199.4</v>
      </c>
      <c r="K21" s="151" t="s">
        <v>525</v>
      </c>
    </row>
    <row r="22" spans="1:11" ht="27" customHeight="1" x14ac:dyDescent="0.25">
      <c r="A22" s="160" t="s">
        <v>283</v>
      </c>
      <c r="B22" s="175" t="s">
        <v>323</v>
      </c>
      <c r="C22" s="233"/>
      <c r="D22" s="158"/>
      <c r="E22" s="169"/>
      <c r="F22" s="169"/>
      <c r="G22" s="169"/>
      <c r="H22" s="169"/>
      <c r="I22" s="169"/>
      <c r="J22" s="169"/>
      <c r="K22" s="227"/>
    </row>
    <row r="23" spans="1:11" ht="38.25" customHeight="1" x14ac:dyDescent="0.25">
      <c r="A23" s="160" t="s">
        <v>26</v>
      </c>
      <c r="B23" s="175" t="s">
        <v>334</v>
      </c>
      <c r="C23" s="233" t="s">
        <v>61</v>
      </c>
      <c r="D23" s="158" t="s">
        <v>531</v>
      </c>
      <c r="E23" s="168">
        <v>220</v>
      </c>
      <c r="F23" s="168">
        <v>220</v>
      </c>
      <c r="G23" s="168">
        <v>220</v>
      </c>
      <c r="H23" s="168">
        <v>220</v>
      </c>
      <c r="I23" s="168">
        <v>220</v>
      </c>
      <c r="J23" s="169">
        <f>E23+F23+G23+H23+I23</f>
        <v>1100</v>
      </c>
      <c r="K23" s="151" t="s">
        <v>532</v>
      </c>
    </row>
    <row r="24" spans="1:11" ht="35.25" customHeight="1" x14ac:dyDescent="0.25">
      <c r="A24" s="160" t="s">
        <v>27</v>
      </c>
      <c r="B24" s="175" t="s">
        <v>15</v>
      </c>
      <c r="C24" s="233" t="s">
        <v>61</v>
      </c>
      <c r="D24" s="158" t="s">
        <v>531</v>
      </c>
      <c r="E24" s="168">
        <v>98</v>
      </c>
      <c r="F24" s="168">
        <v>0</v>
      </c>
      <c r="G24" s="168">
        <v>0</v>
      </c>
      <c r="H24" s="168">
        <v>0</v>
      </c>
      <c r="I24" s="168">
        <v>0</v>
      </c>
      <c r="J24" s="169">
        <f>E24+F24+G24+H24+I24</f>
        <v>98</v>
      </c>
      <c r="K24" s="151" t="s">
        <v>532</v>
      </c>
    </row>
    <row r="25" spans="1:11" ht="32.25" customHeight="1" x14ac:dyDescent="0.25">
      <c r="A25" s="160" t="s">
        <v>335</v>
      </c>
      <c r="B25" s="175" t="s">
        <v>0</v>
      </c>
      <c r="C25" s="233"/>
      <c r="D25" s="158"/>
      <c r="E25" s="172"/>
      <c r="F25" s="172"/>
      <c r="G25" s="172"/>
      <c r="H25" s="172"/>
      <c r="I25" s="172"/>
      <c r="J25" s="172"/>
      <c r="K25" s="151"/>
    </row>
    <row r="26" spans="1:11" ht="162.75" customHeight="1" x14ac:dyDescent="0.25">
      <c r="A26" s="160" t="s">
        <v>28</v>
      </c>
      <c r="B26" s="175" t="s">
        <v>510</v>
      </c>
      <c r="C26" s="233" t="s">
        <v>1</v>
      </c>
      <c r="D26" s="158" t="s">
        <v>531</v>
      </c>
      <c r="E26" s="168">
        <v>15500</v>
      </c>
      <c r="F26" s="168">
        <v>0</v>
      </c>
      <c r="G26" s="168">
        <v>0</v>
      </c>
      <c r="H26" s="168">
        <v>0</v>
      </c>
      <c r="I26" s="168">
        <v>0</v>
      </c>
      <c r="J26" s="169">
        <f t="shared" ref="J26:J39" si="0">E26+F26+G26+H26+I26</f>
        <v>15500</v>
      </c>
      <c r="K26" s="151" t="s">
        <v>2</v>
      </c>
    </row>
    <row r="27" spans="1:11" ht="81.75" customHeight="1" x14ac:dyDescent="0.4">
      <c r="A27" s="160" t="s">
        <v>29</v>
      </c>
      <c r="B27" s="176" t="s">
        <v>508</v>
      </c>
      <c r="C27" s="233" t="s">
        <v>1</v>
      </c>
      <c r="D27" s="158" t="s">
        <v>531</v>
      </c>
      <c r="E27" s="168">
        <v>4000</v>
      </c>
      <c r="F27" s="168">
        <v>414</v>
      </c>
      <c r="G27" s="168">
        <v>1000</v>
      </c>
      <c r="H27" s="168">
        <v>0</v>
      </c>
      <c r="I27" s="168">
        <v>0</v>
      </c>
      <c r="J27" s="169">
        <f t="shared" si="0"/>
        <v>5414</v>
      </c>
      <c r="K27" s="151" t="s">
        <v>2</v>
      </c>
    </row>
    <row r="28" spans="1:11" ht="80.25" customHeight="1" x14ac:dyDescent="0.4">
      <c r="A28" s="160" t="s">
        <v>30</v>
      </c>
      <c r="B28" s="177" t="s">
        <v>511</v>
      </c>
      <c r="C28" s="233" t="s">
        <v>1</v>
      </c>
      <c r="D28" s="158" t="s">
        <v>531</v>
      </c>
      <c r="E28" s="168">
        <v>2200</v>
      </c>
      <c r="F28" s="168">
        <v>2400</v>
      </c>
      <c r="G28" s="168">
        <v>0</v>
      </c>
      <c r="H28" s="168">
        <v>0</v>
      </c>
      <c r="I28" s="168">
        <v>0</v>
      </c>
      <c r="J28" s="169">
        <f t="shared" si="0"/>
        <v>4600</v>
      </c>
      <c r="K28" s="151" t="s">
        <v>2</v>
      </c>
    </row>
    <row r="29" spans="1:11" ht="106.5" customHeight="1" x14ac:dyDescent="0.4">
      <c r="A29" s="160" t="s">
        <v>31</v>
      </c>
      <c r="B29" s="177" t="s">
        <v>512</v>
      </c>
      <c r="C29" s="233" t="s">
        <v>1</v>
      </c>
      <c r="D29" s="158" t="s">
        <v>531</v>
      </c>
      <c r="E29" s="168">
        <v>4000</v>
      </c>
      <c r="F29" s="168">
        <v>200</v>
      </c>
      <c r="G29" s="168">
        <v>0</v>
      </c>
      <c r="H29" s="168">
        <v>0</v>
      </c>
      <c r="I29" s="168">
        <v>0</v>
      </c>
      <c r="J29" s="169">
        <f t="shared" si="0"/>
        <v>4200</v>
      </c>
      <c r="K29" s="151" t="s">
        <v>2</v>
      </c>
    </row>
    <row r="30" spans="1:11" ht="96.75" customHeight="1" x14ac:dyDescent="0.4">
      <c r="A30" s="231" t="s">
        <v>32</v>
      </c>
      <c r="B30" s="177" t="s">
        <v>517</v>
      </c>
      <c r="C30" s="233" t="s">
        <v>1</v>
      </c>
      <c r="D30" s="158" t="s">
        <v>531</v>
      </c>
      <c r="E30" s="168">
        <v>4000</v>
      </c>
      <c r="F30" s="168">
        <v>200</v>
      </c>
      <c r="G30" s="168">
        <v>0</v>
      </c>
      <c r="H30" s="168">
        <v>0</v>
      </c>
      <c r="I30" s="168">
        <v>0</v>
      </c>
      <c r="J30" s="169">
        <f t="shared" si="0"/>
        <v>4200</v>
      </c>
      <c r="K30" s="151" t="s">
        <v>2</v>
      </c>
    </row>
    <row r="31" spans="1:11" ht="87.75" customHeight="1" x14ac:dyDescent="0.25">
      <c r="A31" s="160" t="s">
        <v>33</v>
      </c>
      <c r="B31" s="175" t="s">
        <v>496</v>
      </c>
      <c r="C31" s="233" t="s">
        <v>1</v>
      </c>
      <c r="D31" s="158" t="s">
        <v>531</v>
      </c>
      <c r="E31" s="168">
        <v>3000</v>
      </c>
      <c r="F31" s="168">
        <v>0</v>
      </c>
      <c r="G31" s="168">
        <v>0</v>
      </c>
      <c r="H31" s="168">
        <v>0</v>
      </c>
      <c r="I31" s="168">
        <v>0</v>
      </c>
      <c r="J31" s="169">
        <f t="shared" si="0"/>
        <v>3000</v>
      </c>
      <c r="K31" s="151" t="s">
        <v>2</v>
      </c>
    </row>
    <row r="32" spans="1:11" ht="108.75" customHeight="1" x14ac:dyDescent="0.25">
      <c r="A32" s="160" t="s">
        <v>34</v>
      </c>
      <c r="B32" s="175" t="s">
        <v>497</v>
      </c>
      <c r="C32" s="233" t="s">
        <v>1</v>
      </c>
      <c r="D32" s="158" t="s">
        <v>531</v>
      </c>
      <c r="E32" s="168">
        <v>4000</v>
      </c>
      <c r="F32" s="168">
        <v>0</v>
      </c>
      <c r="G32" s="168">
        <v>0</v>
      </c>
      <c r="H32" s="168">
        <v>0</v>
      </c>
      <c r="I32" s="168">
        <v>0</v>
      </c>
      <c r="J32" s="169">
        <f t="shared" si="0"/>
        <v>4000</v>
      </c>
      <c r="K32" s="161" t="s">
        <v>2</v>
      </c>
    </row>
    <row r="33" spans="1:11" ht="84" customHeight="1" x14ac:dyDescent="0.25">
      <c r="A33" s="160" t="s">
        <v>35</v>
      </c>
      <c r="B33" s="175" t="s">
        <v>513</v>
      </c>
      <c r="C33" s="233" t="s">
        <v>1</v>
      </c>
      <c r="D33" s="158" t="s">
        <v>531</v>
      </c>
      <c r="E33" s="168">
        <v>1000</v>
      </c>
      <c r="F33" s="168">
        <v>0</v>
      </c>
      <c r="G33" s="168">
        <v>800</v>
      </c>
      <c r="H33" s="168">
        <v>0</v>
      </c>
      <c r="I33" s="168">
        <v>0</v>
      </c>
      <c r="J33" s="169">
        <f t="shared" si="0"/>
        <v>1800</v>
      </c>
      <c r="K33" s="161" t="s">
        <v>2</v>
      </c>
    </row>
    <row r="34" spans="1:11" ht="83.25" customHeight="1" x14ac:dyDescent="0.4">
      <c r="A34" s="160" t="s">
        <v>36</v>
      </c>
      <c r="B34" s="177" t="s">
        <v>516</v>
      </c>
      <c r="C34" s="233" t="s">
        <v>1</v>
      </c>
      <c r="D34" s="158" t="s">
        <v>531</v>
      </c>
      <c r="E34" s="168">
        <v>2000</v>
      </c>
      <c r="F34" s="168">
        <v>0</v>
      </c>
      <c r="G34" s="168">
        <v>100</v>
      </c>
      <c r="H34" s="168">
        <v>0</v>
      </c>
      <c r="I34" s="168">
        <v>0</v>
      </c>
      <c r="J34" s="169">
        <f t="shared" si="0"/>
        <v>2100</v>
      </c>
      <c r="K34" s="161" t="s">
        <v>493</v>
      </c>
    </row>
    <row r="35" spans="1:11" ht="83.25" customHeight="1" x14ac:dyDescent="0.4">
      <c r="A35" s="160" t="s">
        <v>37</v>
      </c>
      <c r="B35" s="177" t="s">
        <v>518</v>
      </c>
      <c r="C35" s="233" t="s">
        <v>1</v>
      </c>
      <c r="D35" s="158" t="s">
        <v>531</v>
      </c>
      <c r="E35" s="168">
        <v>0</v>
      </c>
      <c r="F35" s="168">
        <v>0</v>
      </c>
      <c r="G35" s="168">
        <v>1200</v>
      </c>
      <c r="H35" s="168">
        <v>0</v>
      </c>
      <c r="I35" s="168">
        <v>0</v>
      </c>
      <c r="J35" s="169">
        <f t="shared" si="0"/>
        <v>1200</v>
      </c>
      <c r="K35" s="161" t="s">
        <v>493</v>
      </c>
    </row>
    <row r="36" spans="1:11" ht="90.75" customHeight="1" x14ac:dyDescent="0.4">
      <c r="A36" s="160" t="s">
        <v>40</v>
      </c>
      <c r="B36" s="177" t="s">
        <v>515</v>
      </c>
      <c r="C36" s="233" t="s">
        <v>1</v>
      </c>
      <c r="D36" s="158" t="s">
        <v>531</v>
      </c>
      <c r="E36" s="168">
        <v>0</v>
      </c>
      <c r="F36" s="168">
        <v>1500</v>
      </c>
      <c r="G36" s="168">
        <v>0</v>
      </c>
      <c r="H36" s="168">
        <v>0</v>
      </c>
      <c r="I36" s="168">
        <v>0</v>
      </c>
      <c r="J36" s="169">
        <f t="shared" si="0"/>
        <v>1500</v>
      </c>
      <c r="K36" s="161" t="s">
        <v>493</v>
      </c>
    </row>
    <row r="37" spans="1:11" ht="105" customHeight="1" x14ac:dyDescent="0.4">
      <c r="A37" s="160" t="s">
        <v>498</v>
      </c>
      <c r="B37" s="177" t="s">
        <v>514</v>
      </c>
      <c r="C37" s="233" t="s">
        <v>1</v>
      </c>
      <c r="D37" s="158" t="s">
        <v>531</v>
      </c>
      <c r="E37" s="168">
        <v>0</v>
      </c>
      <c r="F37" s="168">
        <v>2500</v>
      </c>
      <c r="G37" s="168">
        <v>0</v>
      </c>
      <c r="H37" s="168">
        <v>0</v>
      </c>
      <c r="I37" s="168">
        <v>0</v>
      </c>
      <c r="J37" s="169">
        <f t="shared" si="0"/>
        <v>2500</v>
      </c>
      <c r="K37" s="151" t="s">
        <v>493</v>
      </c>
    </row>
    <row r="38" spans="1:11" ht="129.75" customHeight="1" x14ac:dyDescent="0.4">
      <c r="A38" s="160" t="s">
        <v>522</v>
      </c>
      <c r="B38" s="177" t="s">
        <v>524</v>
      </c>
      <c r="C38" s="233" t="s">
        <v>1</v>
      </c>
      <c r="D38" s="158" t="s">
        <v>531</v>
      </c>
      <c r="E38" s="168">
        <v>0</v>
      </c>
      <c r="F38" s="168">
        <v>1500</v>
      </c>
      <c r="G38" s="241">
        <v>1500</v>
      </c>
      <c r="H38" s="168">
        <v>0</v>
      </c>
      <c r="I38" s="168">
        <v>0</v>
      </c>
      <c r="J38" s="169">
        <f t="shared" si="0"/>
        <v>3000</v>
      </c>
      <c r="K38" s="151" t="s">
        <v>69</v>
      </c>
    </row>
    <row r="39" spans="1:11" ht="95.25" customHeight="1" x14ac:dyDescent="0.4">
      <c r="A39" s="160" t="s">
        <v>562</v>
      </c>
      <c r="B39" s="242" t="s">
        <v>561</v>
      </c>
      <c r="C39" s="233" t="s">
        <v>1</v>
      </c>
      <c r="D39" s="158" t="s">
        <v>531</v>
      </c>
      <c r="E39" s="168">
        <v>0</v>
      </c>
      <c r="F39" s="168">
        <v>0</v>
      </c>
      <c r="G39" s="241">
        <v>500</v>
      </c>
      <c r="H39" s="168">
        <v>0</v>
      </c>
      <c r="I39" s="168">
        <v>0</v>
      </c>
      <c r="J39" s="169">
        <f t="shared" si="0"/>
        <v>500</v>
      </c>
      <c r="K39" s="151" t="s">
        <v>69</v>
      </c>
    </row>
    <row r="40" spans="1:11" ht="45.75" customHeight="1" x14ac:dyDescent="0.25">
      <c r="A40" s="160" t="s">
        <v>563</v>
      </c>
      <c r="B40" s="163" t="s">
        <v>22</v>
      </c>
      <c r="C40" s="233"/>
      <c r="D40" s="158" t="s">
        <v>531</v>
      </c>
      <c r="E40" s="169"/>
      <c r="F40" s="169"/>
      <c r="G40" s="169"/>
      <c r="H40" s="169"/>
      <c r="I40" s="169"/>
      <c r="J40" s="169"/>
      <c r="K40" s="159"/>
    </row>
    <row r="41" spans="1:11" ht="92.25" customHeight="1" x14ac:dyDescent="0.25">
      <c r="A41" s="160" t="s">
        <v>564</v>
      </c>
      <c r="B41" s="163" t="s">
        <v>503</v>
      </c>
      <c r="C41" s="233" t="s">
        <v>1</v>
      </c>
      <c r="D41" s="158" t="s">
        <v>531</v>
      </c>
      <c r="E41" s="168">
        <v>5500</v>
      </c>
      <c r="F41" s="168">
        <v>9390</v>
      </c>
      <c r="G41" s="168">
        <v>0</v>
      </c>
      <c r="H41" s="168">
        <v>0</v>
      </c>
      <c r="I41" s="168">
        <v>0</v>
      </c>
      <c r="J41" s="169">
        <f>E41+F41+G41+H41+I41</f>
        <v>14890</v>
      </c>
      <c r="K41" s="161" t="s">
        <v>535</v>
      </c>
    </row>
    <row r="42" spans="1:11" ht="84" customHeight="1" x14ac:dyDescent="0.25">
      <c r="A42" s="160" t="s">
        <v>565</v>
      </c>
      <c r="B42" s="163" t="s">
        <v>504</v>
      </c>
      <c r="C42" s="233" t="s">
        <v>1</v>
      </c>
      <c r="D42" s="158" t="s">
        <v>531</v>
      </c>
      <c r="E42" s="168">
        <v>6000</v>
      </c>
      <c r="F42" s="168">
        <v>6000</v>
      </c>
      <c r="G42" s="168">
        <v>0</v>
      </c>
      <c r="H42" s="168">
        <v>0</v>
      </c>
      <c r="I42" s="168">
        <v>0</v>
      </c>
      <c r="J42" s="169">
        <f>E42+F42+G42+H42+I42</f>
        <v>12000</v>
      </c>
      <c r="K42" s="161" t="s">
        <v>69</v>
      </c>
    </row>
    <row r="43" spans="1:11" s="155" customFormat="1" ht="36.75" customHeight="1" x14ac:dyDescent="0.2">
      <c r="A43" s="157">
        <v>9</v>
      </c>
      <c r="B43" s="163" t="s">
        <v>506</v>
      </c>
      <c r="C43" s="233"/>
      <c r="D43" s="158" t="s">
        <v>531</v>
      </c>
      <c r="E43" s="169"/>
      <c r="F43" s="169"/>
      <c r="G43" s="169"/>
      <c r="H43" s="169"/>
      <c r="I43" s="169"/>
      <c r="J43" s="169"/>
      <c r="K43" s="159"/>
    </row>
    <row r="44" spans="1:11" s="155" customFormat="1" ht="83.25" customHeight="1" x14ac:dyDescent="0.2">
      <c r="A44" s="178"/>
      <c r="B44" s="163" t="s">
        <v>39</v>
      </c>
      <c r="C44" s="233" t="s">
        <v>61</v>
      </c>
      <c r="D44" s="158" t="s">
        <v>531</v>
      </c>
      <c r="E44" s="173">
        <f>123.2+190</f>
        <v>313.2</v>
      </c>
      <c r="F44" s="168">
        <v>0</v>
      </c>
      <c r="G44" s="168">
        <v>0</v>
      </c>
      <c r="H44" s="168">
        <v>0</v>
      </c>
      <c r="I44" s="168">
        <v>0</v>
      </c>
      <c r="J44" s="174">
        <f>E44+F44+G44+H44+I44</f>
        <v>313.2</v>
      </c>
      <c r="K44" s="151" t="s">
        <v>536</v>
      </c>
    </row>
    <row r="45" spans="1:11" s="155" customFormat="1" ht="39.75" customHeight="1" x14ac:dyDescent="0.2">
      <c r="A45" s="157">
        <v>10</v>
      </c>
      <c r="B45" s="163" t="s">
        <v>505</v>
      </c>
      <c r="C45" s="234"/>
      <c r="D45" s="158" t="s">
        <v>531</v>
      </c>
      <c r="E45" s="169"/>
      <c r="F45" s="169"/>
      <c r="G45" s="169"/>
      <c r="H45" s="169"/>
      <c r="I45" s="169"/>
      <c r="J45" s="169"/>
      <c r="K45" s="159"/>
    </row>
    <row r="46" spans="1:11" ht="87.75" customHeight="1" x14ac:dyDescent="0.25">
      <c r="A46" s="179"/>
      <c r="B46" s="163" t="s">
        <v>507</v>
      </c>
      <c r="C46" s="233" t="s">
        <v>61</v>
      </c>
      <c r="D46" s="158" t="s">
        <v>531</v>
      </c>
      <c r="E46" s="173">
        <v>2000</v>
      </c>
      <c r="F46" s="168">
        <v>0</v>
      </c>
      <c r="G46" s="168">
        <v>0</v>
      </c>
      <c r="H46" s="168">
        <v>0</v>
      </c>
      <c r="I46" s="168">
        <v>0</v>
      </c>
      <c r="J46" s="174">
        <f>E46+F46+G46+H46+I46</f>
        <v>2000</v>
      </c>
      <c r="K46" s="151" t="s">
        <v>537</v>
      </c>
    </row>
    <row r="47" spans="1:11" ht="72.75" customHeight="1" x14ac:dyDescent="0.25">
      <c r="A47" s="179">
        <v>11</v>
      </c>
      <c r="B47" s="163" t="s">
        <v>549</v>
      </c>
      <c r="C47" s="233" t="s">
        <v>61</v>
      </c>
      <c r="D47" s="158" t="s">
        <v>531</v>
      </c>
      <c r="E47" s="173">
        <v>0</v>
      </c>
      <c r="F47" s="168">
        <v>200</v>
      </c>
      <c r="G47" s="168">
        <v>0</v>
      </c>
      <c r="H47" s="168">
        <v>0</v>
      </c>
      <c r="I47" s="168">
        <v>0</v>
      </c>
      <c r="J47" s="174">
        <f>SUM(E47:I47)</f>
        <v>200</v>
      </c>
      <c r="K47" s="151" t="s">
        <v>550</v>
      </c>
    </row>
    <row r="48" spans="1:11" ht="39" customHeight="1" x14ac:dyDescent="0.25">
      <c r="A48" s="157"/>
      <c r="B48" s="164" t="s">
        <v>70</v>
      </c>
      <c r="C48" s="158"/>
      <c r="D48" s="158"/>
      <c r="E48" s="169">
        <f>E12+E14+E16+E18+E19+E23+E26+E28+E34+E35+E37+E41+E42+E36+E31+E32+E33+E30+E29+E27+E44+E46+E24+E20+E38+E39+E21+E47</f>
        <v>59661.2</v>
      </c>
      <c r="F48" s="169">
        <f t="shared" ref="F48:J48" si="1">F12+F14+F16+F18+F19+F23+F26+F28+F34+F35+F37+F41+F42+F36+F31+F32+F33+F30+F29+F27+F44+F46+F24+F20+F38+F39+F21+F47</f>
        <v>32103.4</v>
      </c>
      <c r="G48" s="169">
        <f t="shared" si="1"/>
        <v>13160</v>
      </c>
      <c r="H48" s="169">
        <f t="shared" si="1"/>
        <v>6040</v>
      </c>
      <c r="I48" s="169">
        <f t="shared" si="1"/>
        <v>6890</v>
      </c>
      <c r="J48" s="169">
        <f t="shared" si="1"/>
        <v>117854.59999999999</v>
      </c>
      <c r="K48" s="159"/>
    </row>
    <row r="49" spans="1:11" ht="62.25" customHeight="1" x14ac:dyDescent="0.5">
      <c r="A49" s="162"/>
      <c r="B49" s="239" t="s">
        <v>560</v>
      </c>
      <c r="C49" s="239"/>
      <c r="D49" s="239"/>
      <c r="E49" s="290">
        <f>E48+1645.36</f>
        <v>61306.559999999998</v>
      </c>
      <c r="F49" s="290">
        <f>F48+1430</f>
        <v>33533.4</v>
      </c>
      <c r="G49" s="290">
        <f>G48+1290</f>
        <v>14450</v>
      </c>
      <c r="H49" s="290">
        <f>H48+900</f>
        <v>6940</v>
      </c>
      <c r="I49" s="290">
        <f>I48+1005</f>
        <v>7895</v>
      </c>
      <c r="J49" s="291">
        <f>SUM(E49:I49)</f>
        <v>124124.95999999999</v>
      </c>
      <c r="K49" s="240" t="s">
        <v>559</v>
      </c>
    </row>
    <row r="50" spans="1:11" ht="22.5" customHeight="1" x14ac:dyDescent="0.45">
      <c r="A50" s="251"/>
      <c r="B50" s="252"/>
      <c r="C50" s="253"/>
      <c r="D50" s="253"/>
      <c r="E50" s="253"/>
      <c r="F50" s="253"/>
      <c r="G50" s="253"/>
      <c r="H50" s="253"/>
      <c r="I50" s="253"/>
      <c r="J50" s="253"/>
      <c r="K50" s="253"/>
    </row>
    <row r="51" spans="1:11" ht="18" customHeight="1" x14ac:dyDescent="0.3">
      <c r="A51" s="134"/>
      <c r="B51" s="134"/>
      <c r="C51" s="135"/>
      <c r="D51" s="134"/>
      <c r="E51" s="136"/>
      <c r="F51" s="136"/>
      <c r="G51" s="136"/>
      <c r="H51" s="136"/>
      <c r="I51" s="136"/>
      <c r="J51" s="134"/>
      <c r="K51" s="134"/>
    </row>
    <row r="52" spans="1:11" ht="18.75" hidden="1" customHeight="1" x14ac:dyDescent="0.3">
      <c r="A52" s="137"/>
      <c r="B52" s="128"/>
      <c r="C52" s="128"/>
      <c r="D52" s="128"/>
      <c r="E52" s="128"/>
      <c r="F52" s="128"/>
      <c r="G52" s="128"/>
      <c r="H52" s="128"/>
      <c r="I52" s="128"/>
      <c r="J52" s="128"/>
      <c r="K52" s="137"/>
    </row>
    <row r="53" spans="1:11" ht="18.75" x14ac:dyDescent="0.3">
      <c r="A53" s="254"/>
      <c r="B53" s="254"/>
      <c r="C53" s="254"/>
      <c r="D53" s="254"/>
      <c r="E53" s="254"/>
      <c r="F53" s="254"/>
      <c r="G53" s="254"/>
      <c r="H53" s="254"/>
      <c r="I53" s="254"/>
      <c r="J53" s="254"/>
      <c r="K53" s="254"/>
    </row>
    <row r="54" spans="1:11" ht="18.75" x14ac:dyDescent="0.3">
      <c r="A54" s="249"/>
      <c r="B54" s="249"/>
      <c r="C54" s="128"/>
      <c r="D54" s="128"/>
      <c r="E54" s="128"/>
      <c r="F54" s="128"/>
      <c r="G54" s="128"/>
      <c r="H54" s="128"/>
      <c r="I54" s="250"/>
      <c r="J54" s="250"/>
      <c r="K54" s="250"/>
    </row>
    <row r="55" spans="1:11" x14ac:dyDescent="0.25">
      <c r="B55" s="142"/>
    </row>
  </sheetData>
  <mergeCells count="15">
    <mergeCell ref="J2:K2"/>
    <mergeCell ref="J4:K4"/>
    <mergeCell ref="A7:K7"/>
    <mergeCell ref="A6:K6"/>
    <mergeCell ref="J3:K3"/>
    <mergeCell ref="A54:B54"/>
    <mergeCell ref="I54:K54"/>
    <mergeCell ref="A50:K50"/>
    <mergeCell ref="A53:K53"/>
    <mergeCell ref="E8:J8"/>
    <mergeCell ref="A8:A9"/>
    <mergeCell ref="B8:B9"/>
    <mergeCell ref="C8:C9"/>
    <mergeCell ref="D8:D9"/>
    <mergeCell ref="K8:K9"/>
  </mergeCells>
  <phoneticPr fontId="0" type="noConversion"/>
  <pageMargins left="0.78740157480314965" right="0.78740157480314965" top="0.9055118110236221" bottom="0.39370078740157483" header="0.39370078740157483" footer="0.31496062992125984"/>
  <pageSetup paperSize="9" scale="35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8"/>
  <sheetViews>
    <sheetView view="pageBreakPreview" topLeftCell="A43" zoomScale="70" zoomScaleNormal="50" zoomScaleSheetLayoutView="70" zoomScalePageLayoutView="50" workbookViewId="0">
      <selection activeCell="A47" sqref="A47:XFD47"/>
    </sheetView>
  </sheetViews>
  <sheetFormatPr defaultColWidth="9.28515625" defaultRowHeight="12.75" x14ac:dyDescent="0.2"/>
  <cols>
    <col min="1" max="1" width="7.28515625" style="99" customWidth="1"/>
    <col min="2" max="2" width="113.140625" style="99" customWidth="1"/>
    <col min="3" max="3" width="12.42578125" style="99" customWidth="1"/>
    <col min="4" max="4" width="13.28515625" style="99" customWidth="1"/>
    <col min="5" max="6" width="14" style="104" bestFit="1" customWidth="1"/>
    <col min="7" max="7" width="12.28515625" style="104" customWidth="1"/>
    <col min="8" max="8" width="12.42578125" style="104" customWidth="1"/>
    <col min="9" max="9" width="12.28515625" style="104" customWidth="1"/>
    <col min="10" max="10" width="10.7109375" style="99" customWidth="1"/>
    <col min="11" max="11" width="11.28515625" style="99" customWidth="1"/>
    <col min="12" max="16384" width="9.28515625" style="99"/>
  </cols>
  <sheetData>
    <row r="1" spans="1:14" ht="18.75" hidden="1" x14ac:dyDescent="0.3">
      <c r="I1" s="250" t="s">
        <v>490</v>
      </c>
      <c r="J1" s="250"/>
      <c r="K1" s="250"/>
    </row>
    <row r="2" spans="1:14" ht="96.75" customHeight="1" x14ac:dyDescent="0.25">
      <c r="C2" s="183"/>
      <c r="D2" s="183"/>
      <c r="E2" s="183"/>
      <c r="F2" s="271" t="s">
        <v>541</v>
      </c>
      <c r="G2" s="272"/>
      <c r="H2" s="272"/>
      <c r="I2" s="272"/>
      <c r="J2" s="272"/>
      <c r="K2" s="272"/>
      <c r="L2" s="273"/>
    </row>
    <row r="3" spans="1:14" ht="16.5" customHeight="1" x14ac:dyDescent="0.3">
      <c r="A3" s="127"/>
      <c r="B3" s="127"/>
      <c r="C3" s="127"/>
      <c r="D3" s="274"/>
      <c r="E3" s="274"/>
      <c r="F3" s="274"/>
      <c r="G3" s="274"/>
      <c r="H3" s="274"/>
      <c r="I3" s="274"/>
      <c r="J3" s="274"/>
      <c r="K3" s="274"/>
    </row>
    <row r="4" spans="1:14" ht="25.5" x14ac:dyDescent="0.35">
      <c r="A4" s="275" t="s">
        <v>269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</row>
    <row r="5" spans="1:14" ht="25.5" x14ac:dyDescent="0.35">
      <c r="A5" s="275" t="s">
        <v>3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</row>
    <row r="6" spans="1:14" ht="45.75" customHeight="1" x14ac:dyDescent="0.3">
      <c r="A6" s="184" t="s">
        <v>48</v>
      </c>
      <c r="B6" s="184" t="s">
        <v>177</v>
      </c>
      <c r="C6" s="184" t="s">
        <v>489</v>
      </c>
      <c r="D6" s="184" t="s">
        <v>538</v>
      </c>
      <c r="E6" s="184">
        <v>2023</v>
      </c>
      <c r="F6" s="184">
        <v>2024</v>
      </c>
      <c r="G6" s="184">
        <v>2025</v>
      </c>
      <c r="H6" s="184">
        <v>2026</v>
      </c>
      <c r="I6" s="184">
        <v>2027</v>
      </c>
      <c r="J6" s="184" t="s">
        <v>539</v>
      </c>
      <c r="K6" s="184" t="s">
        <v>540</v>
      </c>
      <c r="L6" s="182"/>
      <c r="M6" s="182"/>
      <c r="N6" s="182"/>
    </row>
    <row r="7" spans="1:14" ht="20.25" x14ac:dyDescent="0.3">
      <c r="A7" s="224">
        <v>1</v>
      </c>
      <c r="B7" s="224">
        <v>2</v>
      </c>
      <c r="C7" s="224">
        <v>3</v>
      </c>
      <c r="D7" s="224">
        <v>4</v>
      </c>
      <c r="E7" s="224">
        <v>5</v>
      </c>
      <c r="F7" s="224">
        <v>6</v>
      </c>
      <c r="G7" s="224">
        <v>7</v>
      </c>
      <c r="H7" s="224">
        <v>8</v>
      </c>
      <c r="I7" s="224">
        <v>9</v>
      </c>
      <c r="J7" s="224">
        <v>10</v>
      </c>
      <c r="K7" s="224">
        <v>11</v>
      </c>
      <c r="L7" s="182"/>
      <c r="M7" s="182"/>
      <c r="N7" s="182"/>
    </row>
    <row r="8" spans="1:14" ht="20.25" x14ac:dyDescent="0.3">
      <c r="A8" s="265" t="s">
        <v>182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182"/>
      <c r="M8" s="182"/>
      <c r="N8" s="182"/>
    </row>
    <row r="9" spans="1:14" s="61" customFormat="1" ht="20.25" x14ac:dyDescent="0.3">
      <c r="A9" s="185">
        <v>1</v>
      </c>
      <c r="B9" s="186" t="s">
        <v>21</v>
      </c>
      <c r="C9" s="187" t="s">
        <v>185</v>
      </c>
      <c r="D9" s="186"/>
      <c r="E9" s="188">
        <v>35</v>
      </c>
      <c r="F9" s="188">
        <v>8</v>
      </c>
      <c r="G9" s="188">
        <v>1</v>
      </c>
      <c r="H9" s="188">
        <v>6</v>
      </c>
      <c r="I9" s="188">
        <v>10</v>
      </c>
      <c r="J9" s="187" t="s">
        <v>183</v>
      </c>
      <c r="K9" s="187" t="s">
        <v>183</v>
      </c>
      <c r="L9" s="189"/>
      <c r="M9" s="189"/>
      <c r="N9" s="189"/>
    </row>
    <row r="10" spans="1:14" s="80" customFormat="1" ht="44.25" customHeight="1" x14ac:dyDescent="0.3">
      <c r="A10" s="187">
        <v>2</v>
      </c>
      <c r="B10" s="186" t="s">
        <v>482</v>
      </c>
      <c r="C10" s="187" t="s">
        <v>185</v>
      </c>
      <c r="D10" s="186"/>
      <c r="E10" s="188">
        <v>1</v>
      </c>
      <c r="F10" s="188">
        <v>1</v>
      </c>
      <c r="G10" s="188">
        <v>1</v>
      </c>
      <c r="H10" s="188">
        <v>1</v>
      </c>
      <c r="I10" s="188">
        <v>2</v>
      </c>
      <c r="J10" s="187" t="s">
        <v>183</v>
      </c>
      <c r="K10" s="187" t="s">
        <v>183</v>
      </c>
      <c r="L10" s="190"/>
      <c r="M10" s="190"/>
      <c r="N10" s="190"/>
    </row>
    <row r="11" spans="1:14" s="80" customFormat="1" ht="20.25" x14ac:dyDescent="0.3">
      <c r="A11" s="187">
        <v>3</v>
      </c>
      <c r="B11" s="186" t="s">
        <v>44</v>
      </c>
      <c r="C11" s="187" t="s">
        <v>185</v>
      </c>
      <c r="D11" s="186"/>
      <c r="E11" s="188">
        <v>1</v>
      </c>
      <c r="F11" s="188">
        <v>1</v>
      </c>
      <c r="G11" s="188">
        <v>1</v>
      </c>
      <c r="H11" s="188">
        <v>1</v>
      </c>
      <c r="I11" s="188">
        <v>1</v>
      </c>
      <c r="J11" s="187" t="s">
        <v>183</v>
      </c>
      <c r="K11" s="187" t="s">
        <v>183</v>
      </c>
      <c r="L11" s="190"/>
      <c r="M11" s="190"/>
      <c r="N11" s="190"/>
    </row>
    <row r="12" spans="1:14" s="80" customFormat="1" ht="21" customHeight="1" x14ac:dyDescent="0.3">
      <c r="A12" s="187">
        <v>4</v>
      </c>
      <c r="B12" s="191" t="s">
        <v>328</v>
      </c>
      <c r="C12" s="187" t="s">
        <v>185</v>
      </c>
      <c r="D12" s="186"/>
      <c r="E12" s="188">
        <v>3</v>
      </c>
      <c r="F12" s="188">
        <v>2</v>
      </c>
      <c r="G12" s="188">
        <v>2</v>
      </c>
      <c r="H12" s="188">
        <v>2</v>
      </c>
      <c r="I12" s="188">
        <v>3</v>
      </c>
      <c r="J12" s="187" t="s">
        <v>183</v>
      </c>
      <c r="K12" s="187" t="s">
        <v>183</v>
      </c>
      <c r="L12" s="190"/>
      <c r="M12" s="190"/>
      <c r="N12" s="190"/>
    </row>
    <row r="13" spans="1:14" s="80" customFormat="1" ht="23.25" customHeight="1" x14ac:dyDescent="0.3">
      <c r="A13" s="187">
        <v>5</v>
      </c>
      <c r="B13" s="186" t="s">
        <v>4</v>
      </c>
      <c r="C13" s="187" t="s">
        <v>477</v>
      </c>
      <c r="D13" s="186"/>
      <c r="E13" s="188">
        <v>250.3</v>
      </c>
      <c r="F13" s="188">
        <v>0</v>
      </c>
      <c r="G13" s="188">
        <v>0</v>
      </c>
      <c r="H13" s="188">
        <v>0</v>
      </c>
      <c r="I13" s="188">
        <v>0</v>
      </c>
      <c r="J13" s="187" t="s">
        <v>183</v>
      </c>
      <c r="K13" s="187" t="s">
        <v>183</v>
      </c>
      <c r="L13" s="190"/>
      <c r="M13" s="190"/>
      <c r="N13" s="190"/>
    </row>
    <row r="14" spans="1:14" s="80" customFormat="1" ht="24" customHeight="1" x14ac:dyDescent="0.3">
      <c r="A14" s="187">
        <v>6</v>
      </c>
      <c r="B14" s="186" t="s">
        <v>5</v>
      </c>
      <c r="C14" s="187" t="s">
        <v>477</v>
      </c>
      <c r="D14" s="186"/>
      <c r="E14" s="192">
        <v>1174</v>
      </c>
      <c r="F14" s="192">
        <v>971.1</v>
      </c>
      <c r="G14" s="192">
        <v>1533</v>
      </c>
      <c r="H14" s="192">
        <v>418</v>
      </c>
      <c r="I14" s="192">
        <v>3513.3</v>
      </c>
      <c r="J14" s="187" t="s">
        <v>183</v>
      </c>
      <c r="K14" s="187" t="s">
        <v>183</v>
      </c>
      <c r="L14" s="190"/>
      <c r="M14" s="190"/>
      <c r="N14" s="190"/>
    </row>
    <row r="15" spans="1:14" s="80" customFormat="1" ht="24" customHeight="1" x14ac:dyDescent="0.3">
      <c r="A15" s="187">
        <v>7</v>
      </c>
      <c r="B15" s="186" t="s">
        <v>6</v>
      </c>
      <c r="C15" s="187" t="s">
        <v>185</v>
      </c>
      <c r="D15" s="186"/>
      <c r="E15" s="188">
        <v>9</v>
      </c>
      <c r="F15" s="188">
        <v>7</v>
      </c>
      <c r="G15" s="243">
        <v>6</v>
      </c>
      <c r="H15" s="188">
        <v>0</v>
      </c>
      <c r="I15" s="188">
        <v>0</v>
      </c>
      <c r="J15" s="187" t="s">
        <v>183</v>
      </c>
      <c r="K15" s="187" t="s">
        <v>183</v>
      </c>
      <c r="L15" s="190"/>
      <c r="M15" s="190"/>
      <c r="N15" s="190"/>
    </row>
    <row r="16" spans="1:14" s="80" customFormat="1" ht="24" customHeight="1" x14ac:dyDescent="0.3">
      <c r="A16" s="187">
        <v>8</v>
      </c>
      <c r="B16" s="186" t="s">
        <v>521</v>
      </c>
      <c r="C16" s="187" t="s">
        <v>185</v>
      </c>
      <c r="D16" s="186"/>
      <c r="E16" s="188">
        <v>2</v>
      </c>
      <c r="F16" s="188">
        <v>2</v>
      </c>
      <c r="G16" s="188">
        <v>0</v>
      </c>
      <c r="H16" s="188">
        <v>0</v>
      </c>
      <c r="I16" s="188">
        <v>0</v>
      </c>
      <c r="J16" s="187" t="s">
        <v>183</v>
      </c>
      <c r="K16" s="187" t="s">
        <v>183</v>
      </c>
      <c r="L16" s="190"/>
      <c r="M16" s="190"/>
      <c r="N16" s="190"/>
    </row>
    <row r="17" spans="1:14" s="80" customFormat="1" ht="37.5" customHeight="1" x14ac:dyDescent="0.3">
      <c r="A17" s="187">
        <v>9</v>
      </c>
      <c r="B17" s="186" t="s">
        <v>542</v>
      </c>
      <c r="C17" s="187" t="s">
        <v>185</v>
      </c>
      <c r="D17" s="186"/>
      <c r="E17" s="188">
        <v>17</v>
      </c>
      <c r="F17" s="188">
        <v>0</v>
      </c>
      <c r="G17" s="188">
        <v>0</v>
      </c>
      <c r="H17" s="188">
        <v>0</v>
      </c>
      <c r="I17" s="188">
        <v>0</v>
      </c>
      <c r="J17" s="187" t="s">
        <v>183</v>
      </c>
      <c r="K17" s="187" t="s">
        <v>183</v>
      </c>
      <c r="L17" s="190"/>
      <c r="M17" s="190"/>
      <c r="N17" s="190"/>
    </row>
    <row r="18" spans="1:14" s="80" customFormat="1" ht="45" customHeight="1" x14ac:dyDescent="0.3">
      <c r="A18" s="187">
        <v>10</v>
      </c>
      <c r="B18" s="186" t="s">
        <v>13</v>
      </c>
      <c r="C18" s="187" t="s">
        <v>185</v>
      </c>
      <c r="D18" s="186"/>
      <c r="E18" s="194">
        <v>458</v>
      </c>
      <c r="F18" s="194">
        <v>458</v>
      </c>
      <c r="G18" s="194">
        <v>458</v>
      </c>
      <c r="H18" s="194">
        <v>458</v>
      </c>
      <c r="I18" s="194">
        <v>458</v>
      </c>
      <c r="J18" s="187" t="s">
        <v>183</v>
      </c>
      <c r="K18" s="187" t="s">
        <v>183</v>
      </c>
      <c r="L18" s="190"/>
      <c r="M18" s="190"/>
      <c r="N18" s="190"/>
    </row>
    <row r="19" spans="1:14" s="80" customFormat="1" ht="42.75" customHeight="1" x14ac:dyDescent="0.3">
      <c r="A19" s="187">
        <v>11</v>
      </c>
      <c r="B19" s="186" t="s">
        <v>14</v>
      </c>
      <c r="C19" s="187" t="s">
        <v>185</v>
      </c>
      <c r="D19" s="186"/>
      <c r="E19" s="194">
        <v>62</v>
      </c>
      <c r="F19" s="194">
        <v>0</v>
      </c>
      <c r="G19" s="194">
        <v>0</v>
      </c>
      <c r="H19" s="194">
        <v>0</v>
      </c>
      <c r="I19" s="194">
        <v>0</v>
      </c>
      <c r="J19" s="187" t="s">
        <v>183</v>
      </c>
      <c r="K19" s="187" t="s">
        <v>183</v>
      </c>
      <c r="L19" s="190"/>
      <c r="M19" s="190"/>
      <c r="N19" s="190"/>
    </row>
    <row r="20" spans="1:14" s="80" customFormat="1" ht="31.5" customHeight="1" x14ac:dyDescent="0.3">
      <c r="A20" s="195">
        <v>12</v>
      </c>
      <c r="B20" s="196" t="s">
        <v>41</v>
      </c>
      <c r="C20" s="195" t="s">
        <v>185</v>
      </c>
      <c r="D20" s="196"/>
      <c r="E20" s="194">
        <v>100</v>
      </c>
      <c r="F20" s="194">
        <v>0</v>
      </c>
      <c r="G20" s="194">
        <v>0</v>
      </c>
      <c r="H20" s="194">
        <v>0</v>
      </c>
      <c r="I20" s="194">
        <v>0</v>
      </c>
      <c r="J20" s="195" t="s">
        <v>183</v>
      </c>
      <c r="K20" s="195" t="s">
        <v>183</v>
      </c>
      <c r="L20" s="190"/>
      <c r="M20" s="190"/>
      <c r="N20" s="190"/>
    </row>
    <row r="21" spans="1:14" s="80" customFormat="1" ht="24" customHeight="1" x14ac:dyDescent="0.3">
      <c r="A21" s="187">
        <v>13</v>
      </c>
      <c r="B21" s="186" t="s">
        <v>528</v>
      </c>
      <c r="C21" s="187" t="s">
        <v>185</v>
      </c>
      <c r="D21" s="186"/>
      <c r="E21" s="193">
        <v>0</v>
      </c>
      <c r="F21" s="193">
        <v>2</v>
      </c>
      <c r="G21" s="193">
        <v>0</v>
      </c>
      <c r="H21" s="193">
        <v>0</v>
      </c>
      <c r="I21" s="193">
        <v>0</v>
      </c>
      <c r="J21" s="187"/>
      <c r="K21" s="187"/>
      <c r="L21" s="190"/>
      <c r="M21" s="190"/>
      <c r="N21" s="190"/>
    </row>
    <row r="22" spans="1:14" s="80" customFormat="1" ht="19.5" customHeight="1" x14ac:dyDescent="0.3">
      <c r="A22" s="195">
        <v>14</v>
      </c>
      <c r="B22" s="196" t="s">
        <v>551</v>
      </c>
      <c r="C22" s="195" t="s">
        <v>556</v>
      </c>
      <c r="D22" s="196"/>
      <c r="E22" s="194">
        <v>0</v>
      </c>
      <c r="F22" s="194">
        <v>3770</v>
      </c>
      <c r="G22" s="194">
        <v>0</v>
      </c>
      <c r="H22" s="194">
        <v>0</v>
      </c>
      <c r="I22" s="194">
        <v>0</v>
      </c>
      <c r="J22" s="195" t="s">
        <v>183</v>
      </c>
      <c r="K22" s="195" t="s">
        <v>183</v>
      </c>
      <c r="L22" s="190"/>
      <c r="M22" s="190"/>
      <c r="N22" s="190"/>
    </row>
    <row r="23" spans="1:14" ht="20.25" x14ac:dyDescent="0.3">
      <c r="A23" s="265" t="s">
        <v>184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182"/>
      <c r="M23" s="182"/>
      <c r="N23" s="182"/>
    </row>
    <row r="24" spans="1:14" s="80" customFormat="1" ht="24" customHeight="1" x14ac:dyDescent="0.3">
      <c r="A24" s="185">
        <v>1</v>
      </c>
      <c r="B24" s="186" t="s">
        <v>45</v>
      </c>
      <c r="C24" s="185" t="s">
        <v>185</v>
      </c>
      <c r="D24" s="186"/>
      <c r="E24" s="188">
        <v>35</v>
      </c>
      <c r="F24" s="188">
        <v>8</v>
      </c>
      <c r="G24" s="188">
        <v>1</v>
      </c>
      <c r="H24" s="188">
        <v>6</v>
      </c>
      <c r="I24" s="188">
        <v>10</v>
      </c>
      <c r="J24" s="187" t="s">
        <v>183</v>
      </c>
      <c r="K24" s="187" t="s">
        <v>183</v>
      </c>
      <c r="L24" s="190"/>
      <c r="M24" s="190"/>
      <c r="N24" s="190"/>
    </row>
    <row r="25" spans="1:14" s="80" customFormat="1" ht="23.25" customHeight="1" x14ac:dyDescent="0.3">
      <c r="A25" s="185">
        <v>2</v>
      </c>
      <c r="B25" s="186" t="s">
        <v>481</v>
      </c>
      <c r="C25" s="185" t="s">
        <v>185</v>
      </c>
      <c r="D25" s="186"/>
      <c r="E25" s="188">
        <v>1</v>
      </c>
      <c r="F25" s="188">
        <v>1</v>
      </c>
      <c r="G25" s="188">
        <v>1</v>
      </c>
      <c r="H25" s="188">
        <v>1</v>
      </c>
      <c r="I25" s="188">
        <v>2</v>
      </c>
      <c r="J25" s="187" t="s">
        <v>183</v>
      </c>
      <c r="K25" s="187" t="s">
        <v>183</v>
      </c>
      <c r="L25" s="190"/>
      <c r="M25" s="190"/>
      <c r="N25" s="190"/>
    </row>
    <row r="26" spans="1:14" s="80" customFormat="1" ht="20.25" x14ac:dyDescent="0.3">
      <c r="A26" s="185">
        <v>3</v>
      </c>
      <c r="B26" s="186" t="s">
        <v>555</v>
      </c>
      <c r="C26" s="185" t="s">
        <v>185</v>
      </c>
      <c r="D26" s="186"/>
      <c r="E26" s="188">
        <v>1</v>
      </c>
      <c r="F26" s="188">
        <v>1</v>
      </c>
      <c r="G26" s="188">
        <v>1</v>
      </c>
      <c r="H26" s="188">
        <v>1</v>
      </c>
      <c r="I26" s="188">
        <v>1</v>
      </c>
      <c r="J26" s="187" t="s">
        <v>183</v>
      </c>
      <c r="K26" s="187" t="s">
        <v>183</v>
      </c>
      <c r="L26" s="190"/>
      <c r="M26" s="190"/>
      <c r="N26" s="190"/>
    </row>
    <row r="27" spans="1:14" s="80" customFormat="1" ht="28.5" customHeight="1" x14ac:dyDescent="0.3">
      <c r="A27" s="185">
        <v>4</v>
      </c>
      <c r="B27" s="186" t="s">
        <v>478</v>
      </c>
      <c r="C27" s="185" t="s">
        <v>185</v>
      </c>
      <c r="D27" s="186"/>
      <c r="E27" s="188">
        <v>3</v>
      </c>
      <c r="F27" s="188">
        <v>2</v>
      </c>
      <c r="G27" s="188">
        <v>2</v>
      </c>
      <c r="H27" s="188">
        <v>2</v>
      </c>
      <c r="I27" s="188">
        <v>3</v>
      </c>
      <c r="J27" s="187" t="s">
        <v>183</v>
      </c>
      <c r="K27" s="187" t="s">
        <v>183</v>
      </c>
      <c r="L27" s="190"/>
      <c r="M27" s="190"/>
      <c r="N27" s="190"/>
    </row>
    <row r="28" spans="1:14" s="80" customFormat="1" ht="20.25" x14ac:dyDescent="0.3">
      <c r="A28" s="185">
        <v>5</v>
      </c>
      <c r="B28" s="186" t="s">
        <v>7</v>
      </c>
      <c r="C28" s="185" t="s">
        <v>477</v>
      </c>
      <c r="D28" s="186"/>
      <c r="E28" s="188">
        <v>250.3</v>
      </c>
      <c r="F28" s="188">
        <v>0</v>
      </c>
      <c r="G28" s="188">
        <v>0</v>
      </c>
      <c r="H28" s="188">
        <v>0</v>
      </c>
      <c r="I28" s="188">
        <v>0</v>
      </c>
      <c r="J28" s="187" t="s">
        <v>183</v>
      </c>
      <c r="K28" s="187" t="s">
        <v>183</v>
      </c>
      <c r="L28" s="190"/>
      <c r="M28" s="190"/>
      <c r="N28" s="190"/>
    </row>
    <row r="29" spans="1:14" s="80" customFormat="1" ht="29.25" customHeight="1" x14ac:dyDescent="0.3">
      <c r="A29" s="185">
        <v>6</v>
      </c>
      <c r="B29" s="186" t="s">
        <v>483</v>
      </c>
      <c r="C29" s="185" t="s">
        <v>477</v>
      </c>
      <c r="D29" s="186"/>
      <c r="E29" s="188">
        <v>160</v>
      </c>
      <c r="F29" s="188">
        <v>170</v>
      </c>
      <c r="G29" s="188">
        <v>160</v>
      </c>
      <c r="H29" s="188">
        <v>135</v>
      </c>
      <c r="I29" s="188">
        <v>180</v>
      </c>
      <c r="J29" s="187" t="s">
        <v>183</v>
      </c>
      <c r="K29" s="187" t="s">
        <v>183</v>
      </c>
      <c r="L29" s="190"/>
      <c r="M29" s="190"/>
      <c r="N29" s="190"/>
    </row>
    <row r="30" spans="1:14" s="80" customFormat="1" ht="27.75" customHeight="1" x14ac:dyDescent="0.3">
      <c r="A30" s="185">
        <v>7</v>
      </c>
      <c r="B30" s="186" t="s">
        <v>484</v>
      </c>
      <c r="C30" s="185" t="s">
        <v>185</v>
      </c>
      <c r="D30" s="186"/>
      <c r="E30" s="194">
        <v>458</v>
      </c>
      <c r="F30" s="194">
        <v>458</v>
      </c>
      <c r="G30" s="194">
        <v>458</v>
      </c>
      <c r="H30" s="194">
        <v>458</v>
      </c>
      <c r="I30" s="194">
        <v>458</v>
      </c>
      <c r="J30" s="187" t="s">
        <v>183</v>
      </c>
      <c r="K30" s="187" t="s">
        <v>183</v>
      </c>
      <c r="L30" s="190"/>
      <c r="M30" s="190"/>
      <c r="N30" s="190"/>
    </row>
    <row r="31" spans="1:14" s="80" customFormat="1" ht="25.5" customHeight="1" x14ac:dyDescent="0.3">
      <c r="A31" s="185">
        <v>8</v>
      </c>
      <c r="B31" s="186" t="s">
        <v>16</v>
      </c>
      <c r="C31" s="185" t="s">
        <v>185</v>
      </c>
      <c r="D31" s="186"/>
      <c r="E31" s="194">
        <v>62</v>
      </c>
      <c r="F31" s="194">
        <v>0</v>
      </c>
      <c r="G31" s="194">
        <v>0</v>
      </c>
      <c r="H31" s="194">
        <v>0</v>
      </c>
      <c r="I31" s="194">
        <v>0</v>
      </c>
      <c r="J31" s="187" t="s">
        <v>183</v>
      </c>
      <c r="K31" s="187" t="s">
        <v>183</v>
      </c>
      <c r="L31" s="190"/>
      <c r="M31" s="190"/>
      <c r="N31" s="190"/>
    </row>
    <row r="32" spans="1:14" s="80" customFormat="1" ht="27.75" customHeight="1" x14ac:dyDescent="0.3">
      <c r="A32" s="185">
        <v>9</v>
      </c>
      <c r="B32" s="186" t="s">
        <v>8</v>
      </c>
      <c r="C32" s="185" t="s">
        <v>185</v>
      </c>
      <c r="D32" s="186"/>
      <c r="E32" s="188">
        <v>9</v>
      </c>
      <c r="F32" s="188">
        <v>7</v>
      </c>
      <c r="G32" s="243">
        <v>6</v>
      </c>
      <c r="H32" s="188">
        <v>0</v>
      </c>
      <c r="I32" s="188">
        <v>0</v>
      </c>
      <c r="J32" s="187" t="s">
        <v>183</v>
      </c>
      <c r="K32" s="187" t="s">
        <v>183</v>
      </c>
      <c r="L32" s="190"/>
      <c r="M32" s="190"/>
      <c r="N32" s="190"/>
    </row>
    <row r="33" spans="1:15" s="80" customFormat="1" ht="27.75" customHeight="1" x14ac:dyDescent="0.3">
      <c r="A33" s="207">
        <v>10</v>
      </c>
      <c r="B33" s="208" t="s">
        <v>520</v>
      </c>
      <c r="C33" s="207" t="s">
        <v>185</v>
      </c>
      <c r="D33" s="208"/>
      <c r="E33" s="225">
        <v>2</v>
      </c>
      <c r="F33" s="225">
        <v>2</v>
      </c>
      <c r="G33" s="225">
        <v>0</v>
      </c>
      <c r="H33" s="225">
        <v>0</v>
      </c>
      <c r="I33" s="225">
        <v>0</v>
      </c>
      <c r="J33" s="226" t="s">
        <v>183</v>
      </c>
      <c r="K33" s="226" t="s">
        <v>183</v>
      </c>
      <c r="L33" s="190"/>
      <c r="M33" s="190"/>
      <c r="N33" s="190"/>
    </row>
    <row r="34" spans="1:15" s="80" customFormat="1" ht="23.25" customHeight="1" x14ac:dyDescent="0.3">
      <c r="A34" s="207">
        <v>11</v>
      </c>
      <c r="B34" s="208" t="s">
        <v>520</v>
      </c>
      <c r="C34" s="207" t="s">
        <v>185</v>
      </c>
      <c r="D34" s="208"/>
      <c r="E34" s="225">
        <v>2</v>
      </c>
      <c r="F34" s="225">
        <v>2</v>
      </c>
      <c r="G34" s="225">
        <v>0</v>
      </c>
      <c r="H34" s="225">
        <v>0</v>
      </c>
      <c r="I34" s="225">
        <v>0</v>
      </c>
      <c r="J34" s="226" t="s">
        <v>183</v>
      </c>
      <c r="K34" s="226" t="s">
        <v>183</v>
      </c>
      <c r="L34" s="190"/>
      <c r="M34" s="190"/>
      <c r="N34" s="190"/>
    </row>
    <row r="35" spans="1:15" s="80" customFormat="1" ht="24.75" customHeight="1" x14ac:dyDescent="0.3">
      <c r="A35" s="185">
        <v>12</v>
      </c>
      <c r="B35" s="186" t="s">
        <v>543</v>
      </c>
      <c r="C35" s="185" t="s">
        <v>473</v>
      </c>
      <c r="D35" s="186"/>
      <c r="E35" s="188">
        <v>17</v>
      </c>
      <c r="F35" s="188">
        <v>0</v>
      </c>
      <c r="G35" s="188">
        <v>0</v>
      </c>
      <c r="H35" s="188">
        <v>0</v>
      </c>
      <c r="I35" s="188">
        <v>0</v>
      </c>
      <c r="J35" s="187" t="s">
        <v>183</v>
      </c>
      <c r="K35" s="187" t="s">
        <v>183</v>
      </c>
      <c r="L35" s="190"/>
      <c r="M35" s="190"/>
      <c r="N35" s="190"/>
    </row>
    <row r="36" spans="1:15" s="80" customFormat="1" ht="26.25" customHeight="1" x14ac:dyDescent="0.3">
      <c r="A36" s="185">
        <v>13</v>
      </c>
      <c r="B36" s="186" t="s">
        <v>526</v>
      </c>
      <c r="C36" s="185" t="s">
        <v>185</v>
      </c>
      <c r="D36" s="186"/>
      <c r="E36" s="188">
        <v>0</v>
      </c>
      <c r="F36" s="188">
        <v>1</v>
      </c>
      <c r="G36" s="188">
        <v>1</v>
      </c>
      <c r="H36" s="188">
        <v>0</v>
      </c>
      <c r="I36" s="188">
        <v>0</v>
      </c>
      <c r="J36" s="187"/>
      <c r="K36" s="187"/>
      <c r="L36" s="190"/>
      <c r="M36" s="190"/>
      <c r="N36" s="190"/>
    </row>
    <row r="37" spans="1:15" s="80" customFormat="1" ht="27" customHeight="1" x14ac:dyDescent="0.3">
      <c r="A37" s="158">
        <v>14</v>
      </c>
      <c r="B37" s="196" t="s">
        <v>552</v>
      </c>
      <c r="C37" s="158" t="s">
        <v>556</v>
      </c>
      <c r="D37" s="196"/>
      <c r="E37" s="194">
        <v>0</v>
      </c>
      <c r="F37" s="194">
        <v>3770</v>
      </c>
      <c r="G37" s="194">
        <v>0</v>
      </c>
      <c r="H37" s="194">
        <v>0</v>
      </c>
      <c r="I37" s="194">
        <v>0</v>
      </c>
      <c r="J37" s="195" t="s">
        <v>183</v>
      </c>
      <c r="K37" s="195" t="s">
        <v>183</v>
      </c>
      <c r="L37" s="190"/>
      <c r="M37" s="190"/>
      <c r="N37" s="190"/>
    </row>
    <row r="38" spans="1:15" s="80" customFormat="1" ht="20.25" hidden="1" x14ac:dyDescent="0.3">
      <c r="A38" s="185"/>
      <c r="B38" s="186"/>
      <c r="C38" s="185"/>
      <c r="D38" s="186"/>
      <c r="E38" s="188"/>
      <c r="F38" s="188"/>
      <c r="G38" s="188"/>
      <c r="H38" s="188"/>
      <c r="I38" s="188"/>
      <c r="J38" s="187"/>
      <c r="K38" s="187"/>
      <c r="L38" s="190"/>
      <c r="M38" s="190"/>
      <c r="N38" s="190"/>
    </row>
    <row r="39" spans="1:15" s="80" customFormat="1" ht="1.1499999999999999" hidden="1" customHeight="1" x14ac:dyDescent="0.3">
      <c r="A39" s="185">
        <v>12</v>
      </c>
      <c r="B39" s="186" t="s">
        <v>543</v>
      </c>
      <c r="C39" s="185" t="s">
        <v>473</v>
      </c>
      <c r="D39" s="186"/>
      <c r="E39" s="188">
        <v>17</v>
      </c>
      <c r="F39" s="188">
        <v>0</v>
      </c>
      <c r="G39" s="188">
        <v>0</v>
      </c>
      <c r="H39" s="188">
        <v>0</v>
      </c>
      <c r="I39" s="188">
        <v>0</v>
      </c>
      <c r="J39" s="187" t="s">
        <v>183</v>
      </c>
      <c r="K39" s="187" t="s">
        <v>183</v>
      </c>
      <c r="L39" s="190"/>
      <c r="M39" s="190"/>
      <c r="N39" s="190"/>
    </row>
    <row r="40" spans="1:15" ht="26.25" customHeight="1" x14ac:dyDescent="0.3">
      <c r="A40" s="265" t="s">
        <v>186</v>
      </c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197"/>
      <c r="M40" s="197"/>
      <c r="N40" s="197"/>
      <c r="O40" s="126"/>
    </row>
    <row r="41" spans="1:15" s="144" customFormat="1" ht="26.25" customHeight="1" x14ac:dyDescent="0.3">
      <c r="A41" s="198">
        <v>1</v>
      </c>
      <c r="B41" s="199" t="s">
        <v>9</v>
      </c>
      <c r="C41" s="200" t="s">
        <v>189</v>
      </c>
      <c r="D41" s="199"/>
      <c r="E41" s="201">
        <v>105.1</v>
      </c>
      <c r="F41" s="201">
        <v>487.5</v>
      </c>
      <c r="G41" s="201">
        <v>5000</v>
      </c>
      <c r="H41" s="201">
        <v>458.3</v>
      </c>
      <c r="I41" s="201">
        <v>263</v>
      </c>
      <c r="J41" s="187" t="s">
        <v>183</v>
      </c>
      <c r="K41" s="187" t="s">
        <v>183</v>
      </c>
      <c r="L41" s="202"/>
      <c r="M41" s="202"/>
      <c r="N41" s="202"/>
      <c r="O41" s="143"/>
    </row>
    <row r="42" spans="1:15" s="146" customFormat="1" ht="25.5" customHeight="1" x14ac:dyDescent="0.3">
      <c r="A42" s="185">
        <v>2</v>
      </c>
      <c r="B42" s="203" t="s">
        <v>485</v>
      </c>
      <c r="C42" s="200" t="s">
        <v>189</v>
      </c>
      <c r="D42" s="203"/>
      <c r="E42" s="204">
        <v>1220</v>
      </c>
      <c r="F42" s="204">
        <v>1000</v>
      </c>
      <c r="G42" s="204">
        <v>1060</v>
      </c>
      <c r="H42" s="204">
        <v>1270</v>
      </c>
      <c r="I42" s="204">
        <v>1380</v>
      </c>
      <c r="J42" s="185" t="s">
        <v>183</v>
      </c>
      <c r="K42" s="185" t="s">
        <v>183</v>
      </c>
      <c r="L42" s="205"/>
      <c r="M42" s="206"/>
      <c r="N42" s="206"/>
      <c r="O42" s="145"/>
    </row>
    <row r="43" spans="1:15" s="146" customFormat="1" ht="30" customHeight="1" x14ac:dyDescent="0.2">
      <c r="A43" s="207">
        <v>3</v>
      </c>
      <c r="B43" s="208" t="s">
        <v>479</v>
      </c>
      <c r="C43" s="209" t="s">
        <v>189</v>
      </c>
      <c r="D43" s="208"/>
      <c r="E43" s="210">
        <v>200</v>
      </c>
      <c r="F43" s="210">
        <v>200</v>
      </c>
      <c r="G43" s="210">
        <v>200</v>
      </c>
      <c r="H43" s="210">
        <v>200</v>
      </c>
      <c r="I43" s="210">
        <v>200</v>
      </c>
      <c r="J43" s="207" t="s">
        <v>183</v>
      </c>
      <c r="K43" s="207" t="s">
        <v>183</v>
      </c>
      <c r="L43" s="205"/>
      <c r="M43" s="205"/>
      <c r="N43" s="205"/>
      <c r="O43" s="145"/>
    </row>
    <row r="44" spans="1:15" s="146" customFormat="1" ht="25.5" customHeight="1" x14ac:dyDescent="0.3">
      <c r="A44" s="185">
        <v>4</v>
      </c>
      <c r="B44" s="203" t="s">
        <v>480</v>
      </c>
      <c r="C44" s="200" t="s">
        <v>189</v>
      </c>
      <c r="D44" s="203"/>
      <c r="E44" s="201">
        <v>11.94</v>
      </c>
      <c r="F44" s="201">
        <v>13.41</v>
      </c>
      <c r="G44" s="201">
        <v>9.8800000000000008</v>
      </c>
      <c r="H44" s="201">
        <v>11.86</v>
      </c>
      <c r="I44" s="201">
        <v>13.67</v>
      </c>
      <c r="J44" s="185" t="s">
        <v>183</v>
      </c>
      <c r="K44" s="185" t="s">
        <v>183</v>
      </c>
      <c r="L44" s="206"/>
      <c r="M44" s="206"/>
      <c r="N44" s="206"/>
      <c r="O44" s="145"/>
    </row>
    <row r="45" spans="1:15" s="146" customFormat="1" ht="19.5" customHeight="1" x14ac:dyDescent="0.3">
      <c r="A45" s="185">
        <v>5</v>
      </c>
      <c r="B45" s="203" t="s">
        <v>10</v>
      </c>
      <c r="C45" s="200" t="s">
        <v>189</v>
      </c>
      <c r="D45" s="203"/>
      <c r="E45" s="201">
        <v>3.71</v>
      </c>
      <c r="F45" s="201">
        <v>0</v>
      </c>
      <c r="G45" s="201">
        <v>0</v>
      </c>
      <c r="H45" s="201">
        <v>0</v>
      </c>
      <c r="I45" s="201">
        <v>0</v>
      </c>
      <c r="J45" s="187" t="s">
        <v>183</v>
      </c>
      <c r="K45" s="187" t="s">
        <v>183</v>
      </c>
      <c r="L45" s="206"/>
      <c r="M45" s="206"/>
      <c r="N45" s="206"/>
      <c r="O45" s="145"/>
    </row>
    <row r="46" spans="1:15" s="146" customFormat="1" ht="21.75" customHeight="1" x14ac:dyDescent="0.3">
      <c r="A46" s="185">
        <v>6</v>
      </c>
      <c r="B46" s="203" t="s">
        <v>499</v>
      </c>
      <c r="C46" s="200" t="s">
        <v>189</v>
      </c>
      <c r="D46" s="203"/>
      <c r="E46" s="201">
        <v>4411.1000000000004</v>
      </c>
      <c r="F46" s="204">
        <v>1245</v>
      </c>
      <c r="G46" s="289">
        <v>850</v>
      </c>
      <c r="H46" s="201">
        <v>0</v>
      </c>
      <c r="I46" s="201">
        <v>0</v>
      </c>
      <c r="J46" s="185" t="s">
        <v>183</v>
      </c>
      <c r="K46" s="185" t="s">
        <v>183</v>
      </c>
      <c r="L46" s="206"/>
      <c r="M46" s="206"/>
      <c r="N46" s="206"/>
      <c r="O46" s="145"/>
    </row>
    <row r="47" spans="1:15" s="146" customFormat="1" ht="24.75" customHeight="1" x14ac:dyDescent="0.3">
      <c r="A47" s="185">
        <v>7</v>
      </c>
      <c r="B47" s="211" t="s">
        <v>519</v>
      </c>
      <c r="C47" s="200" t="s">
        <v>189</v>
      </c>
      <c r="D47" s="203"/>
      <c r="E47" s="201">
        <v>5750</v>
      </c>
      <c r="F47" s="204">
        <v>7695</v>
      </c>
      <c r="G47" s="201">
        <v>0</v>
      </c>
      <c r="H47" s="201">
        <v>0</v>
      </c>
      <c r="I47" s="201">
        <v>0</v>
      </c>
      <c r="J47" s="185" t="s">
        <v>183</v>
      </c>
      <c r="K47" s="185" t="s">
        <v>183</v>
      </c>
      <c r="L47" s="205"/>
      <c r="M47" s="206"/>
      <c r="N47" s="206"/>
      <c r="O47" s="145"/>
    </row>
    <row r="48" spans="1:15" s="146" customFormat="1" ht="21" customHeight="1" x14ac:dyDescent="0.3">
      <c r="A48" s="185">
        <v>8</v>
      </c>
      <c r="B48" s="203" t="s">
        <v>17</v>
      </c>
      <c r="C48" s="200" t="s">
        <v>189</v>
      </c>
      <c r="D48" s="203"/>
      <c r="E48" s="201">
        <v>18.399999999999999</v>
      </c>
      <c r="F48" s="201">
        <v>0</v>
      </c>
      <c r="G48" s="201">
        <v>0</v>
      </c>
      <c r="H48" s="201">
        <v>0</v>
      </c>
      <c r="I48" s="201">
        <v>0</v>
      </c>
      <c r="J48" s="187" t="s">
        <v>183</v>
      </c>
      <c r="K48" s="187" t="s">
        <v>183</v>
      </c>
      <c r="L48" s="205"/>
      <c r="M48" s="206"/>
      <c r="N48" s="206"/>
      <c r="O48" s="145"/>
    </row>
    <row r="49" spans="1:15" s="146" customFormat="1" ht="26.25" customHeight="1" x14ac:dyDescent="0.3">
      <c r="A49" s="185">
        <v>9</v>
      </c>
      <c r="B49" s="203" t="s">
        <v>18</v>
      </c>
      <c r="C49" s="200" t="s">
        <v>189</v>
      </c>
      <c r="D49" s="203"/>
      <c r="E49" s="204">
        <v>0.48</v>
      </c>
      <c r="F49" s="204">
        <v>0.48</v>
      </c>
      <c r="G49" s="204">
        <v>0.48</v>
      </c>
      <c r="H49" s="204">
        <v>0.48</v>
      </c>
      <c r="I49" s="204">
        <v>0.48</v>
      </c>
      <c r="J49" s="187" t="s">
        <v>183</v>
      </c>
      <c r="K49" s="187" t="s">
        <v>183</v>
      </c>
      <c r="L49" s="205"/>
      <c r="M49" s="206"/>
      <c r="N49" s="206"/>
      <c r="O49" s="145"/>
    </row>
    <row r="50" spans="1:15" s="146" customFormat="1" ht="24" customHeight="1" x14ac:dyDescent="0.3">
      <c r="A50" s="185">
        <v>10</v>
      </c>
      <c r="B50" s="203" t="s">
        <v>19</v>
      </c>
      <c r="C50" s="200" t="s">
        <v>189</v>
      </c>
      <c r="D50" s="203"/>
      <c r="E50" s="204">
        <v>1.58</v>
      </c>
      <c r="F50" s="204">
        <v>0</v>
      </c>
      <c r="G50" s="204">
        <v>0</v>
      </c>
      <c r="H50" s="204">
        <v>0</v>
      </c>
      <c r="I50" s="204">
        <v>0</v>
      </c>
      <c r="J50" s="187" t="s">
        <v>183</v>
      </c>
      <c r="K50" s="187" t="s">
        <v>183</v>
      </c>
      <c r="L50" s="205"/>
      <c r="M50" s="206"/>
      <c r="N50" s="206"/>
      <c r="O50" s="145"/>
    </row>
    <row r="51" spans="1:15" s="146" customFormat="1" ht="24" customHeight="1" x14ac:dyDescent="0.3">
      <c r="A51" s="158">
        <v>11</v>
      </c>
      <c r="B51" s="212" t="s">
        <v>42</v>
      </c>
      <c r="C51" s="213" t="s">
        <v>189</v>
      </c>
      <c r="D51" s="214"/>
      <c r="E51" s="204">
        <f>2000/100</f>
        <v>20</v>
      </c>
      <c r="F51" s="204">
        <v>0</v>
      </c>
      <c r="G51" s="204">
        <v>0</v>
      </c>
      <c r="H51" s="204">
        <v>0</v>
      </c>
      <c r="I51" s="204">
        <v>0</v>
      </c>
      <c r="J51" s="195" t="s">
        <v>183</v>
      </c>
      <c r="K51" s="195" t="s">
        <v>183</v>
      </c>
      <c r="L51" s="205"/>
      <c r="M51" s="206"/>
      <c r="N51" s="206"/>
      <c r="O51" s="145"/>
    </row>
    <row r="52" spans="1:15" s="146" customFormat="1" ht="20.25" customHeight="1" x14ac:dyDescent="0.3">
      <c r="A52" s="185">
        <v>12</v>
      </c>
      <c r="B52" s="203" t="s">
        <v>527</v>
      </c>
      <c r="C52" s="200" t="s">
        <v>189</v>
      </c>
      <c r="D52" s="203"/>
      <c r="E52" s="201">
        <v>0</v>
      </c>
      <c r="F52" s="204">
        <v>199.4</v>
      </c>
      <c r="G52" s="201">
        <v>0</v>
      </c>
      <c r="H52" s="201">
        <v>0</v>
      </c>
      <c r="I52" s="201">
        <v>0</v>
      </c>
      <c r="J52" s="185"/>
      <c r="K52" s="185"/>
      <c r="L52" s="206"/>
      <c r="M52" s="206"/>
      <c r="N52" s="206"/>
      <c r="O52" s="145"/>
    </row>
    <row r="53" spans="1:15" s="146" customFormat="1" ht="24.75" customHeight="1" x14ac:dyDescent="0.3">
      <c r="A53" s="158">
        <v>13</v>
      </c>
      <c r="B53" s="212" t="s">
        <v>553</v>
      </c>
      <c r="C53" s="213" t="s">
        <v>554</v>
      </c>
      <c r="D53" s="214"/>
      <c r="E53" s="204">
        <v>0</v>
      </c>
      <c r="F53" s="204">
        <v>53.04</v>
      </c>
      <c r="G53" s="204">
        <v>0</v>
      </c>
      <c r="H53" s="204">
        <v>0</v>
      </c>
      <c r="I53" s="204">
        <v>0</v>
      </c>
      <c r="J53" s="195" t="s">
        <v>183</v>
      </c>
      <c r="K53" s="195" t="s">
        <v>183</v>
      </c>
      <c r="L53" s="205"/>
      <c r="M53" s="206"/>
      <c r="N53" s="206"/>
      <c r="O53" s="145"/>
    </row>
    <row r="54" spans="1:15" ht="20.25" x14ac:dyDescent="0.3">
      <c r="A54" s="265" t="s">
        <v>187</v>
      </c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197"/>
      <c r="M54" s="197"/>
      <c r="N54" s="197"/>
      <c r="O54" s="126"/>
    </row>
    <row r="55" spans="1:15" ht="22.5" customHeight="1" x14ac:dyDescent="0.3">
      <c r="A55" s="215">
        <v>1</v>
      </c>
      <c r="B55" s="181" t="s">
        <v>501</v>
      </c>
      <c r="C55" s="215" t="s">
        <v>188</v>
      </c>
      <c r="D55" s="181"/>
      <c r="E55" s="215">
        <v>100</v>
      </c>
      <c r="F55" s="215">
        <v>100</v>
      </c>
      <c r="G55" s="215">
        <v>100</v>
      </c>
      <c r="H55" s="215">
        <v>100</v>
      </c>
      <c r="I55" s="215">
        <v>100</v>
      </c>
      <c r="J55" s="187" t="s">
        <v>183</v>
      </c>
      <c r="K55" s="187" t="s">
        <v>183</v>
      </c>
      <c r="L55" s="182"/>
      <c r="M55" s="182"/>
      <c r="N55" s="182"/>
    </row>
    <row r="56" spans="1:15" ht="30" customHeight="1" x14ac:dyDescent="0.3">
      <c r="A56" s="215">
        <v>2</v>
      </c>
      <c r="B56" s="181" t="s">
        <v>486</v>
      </c>
      <c r="C56" s="215" t="s">
        <v>188</v>
      </c>
      <c r="D56" s="181"/>
      <c r="E56" s="215">
        <v>100</v>
      </c>
      <c r="F56" s="215">
        <v>100</v>
      </c>
      <c r="G56" s="215">
        <v>100</v>
      </c>
      <c r="H56" s="215">
        <v>100</v>
      </c>
      <c r="I56" s="215">
        <v>100</v>
      </c>
      <c r="J56" s="187" t="s">
        <v>183</v>
      </c>
      <c r="K56" s="187" t="s">
        <v>183</v>
      </c>
      <c r="L56" s="182"/>
      <c r="M56" s="182"/>
      <c r="N56" s="182"/>
    </row>
    <row r="57" spans="1:15" ht="39" customHeight="1" x14ac:dyDescent="0.3">
      <c r="A57" s="215">
        <v>3</v>
      </c>
      <c r="B57" s="181" t="s">
        <v>487</v>
      </c>
      <c r="C57" s="215" t="s">
        <v>188</v>
      </c>
      <c r="D57" s="181"/>
      <c r="E57" s="215">
        <v>100</v>
      </c>
      <c r="F57" s="215">
        <v>100</v>
      </c>
      <c r="G57" s="215">
        <v>100</v>
      </c>
      <c r="H57" s="215">
        <v>100</v>
      </c>
      <c r="I57" s="215">
        <v>100</v>
      </c>
      <c r="J57" s="187" t="s">
        <v>183</v>
      </c>
      <c r="K57" s="187" t="s">
        <v>183</v>
      </c>
      <c r="L57" s="182"/>
      <c r="M57" s="182"/>
      <c r="N57" s="182"/>
    </row>
    <row r="58" spans="1:15" ht="40.5" customHeight="1" x14ac:dyDescent="0.3">
      <c r="A58" s="215">
        <v>4</v>
      </c>
      <c r="B58" s="181" t="s">
        <v>488</v>
      </c>
      <c r="C58" s="215" t="s">
        <v>188</v>
      </c>
      <c r="D58" s="181"/>
      <c r="E58" s="215">
        <v>100</v>
      </c>
      <c r="F58" s="215">
        <v>100</v>
      </c>
      <c r="G58" s="215">
        <v>100</v>
      </c>
      <c r="H58" s="215">
        <v>100</v>
      </c>
      <c r="I58" s="215">
        <v>100</v>
      </c>
      <c r="J58" s="187" t="s">
        <v>183</v>
      </c>
      <c r="K58" s="187" t="s">
        <v>183</v>
      </c>
      <c r="L58" s="182"/>
      <c r="M58" s="182"/>
      <c r="N58" s="182"/>
    </row>
    <row r="59" spans="1:15" ht="42.75" customHeight="1" x14ac:dyDescent="0.3">
      <c r="A59" s="215">
        <v>5</v>
      </c>
      <c r="B59" s="181" t="s">
        <v>502</v>
      </c>
      <c r="C59" s="215" t="s">
        <v>188</v>
      </c>
      <c r="D59" s="181"/>
      <c r="E59" s="215">
        <v>100</v>
      </c>
      <c r="F59" s="215">
        <v>100</v>
      </c>
      <c r="G59" s="215">
        <v>100</v>
      </c>
      <c r="H59" s="215">
        <v>100</v>
      </c>
      <c r="I59" s="215">
        <v>100</v>
      </c>
      <c r="J59" s="187" t="s">
        <v>183</v>
      </c>
      <c r="K59" s="187" t="s">
        <v>183</v>
      </c>
      <c r="L59" s="182"/>
      <c r="M59" s="182"/>
      <c r="N59" s="182"/>
    </row>
    <row r="60" spans="1:15" ht="40.5" customHeight="1" x14ac:dyDescent="0.3">
      <c r="A60" s="215">
        <v>6</v>
      </c>
      <c r="B60" s="186" t="s">
        <v>500</v>
      </c>
      <c r="C60" s="215" t="s">
        <v>188</v>
      </c>
      <c r="D60" s="181"/>
      <c r="E60" s="215">
        <v>100</v>
      </c>
      <c r="F60" s="215">
        <v>100</v>
      </c>
      <c r="G60" s="215">
        <v>100</v>
      </c>
      <c r="H60" s="215">
        <v>100</v>
      </c>
      <c r="I60" s="215">
        <v>100</v>
      </c>
      <c r="J60" s="187" t="s">
        <v>183</v>
      </c>
      <c r="K60" s="187" t="s">
        <v>183</v>
      </c>
      <c r="L60" s="182"/>
      <c r="M60" s="182"/>
      <c r="N60" s="182"/>
    </row>
    <row r="61" spans="1:15" ht="39" customHeight="1" x14ac:dyDescent="0.3">
      <c r="A61" s="215">
        <v>7</v>
      </c>
      <c r="B61" s="181" t="s">
        <v>11</v>
      </c>
      <c r="C61" s="215" t="s">
        <v>188</v>
      </c>
      <c r="D61" s="181"/>
      <c r="E61" s="215">
        <v>100</v>
      </c>
      <c r="F61" s="215">
        <v>0</v>
      </c>
      <c r="G61" s="215">
        <v>0</v>
      </c>
      <c r="H61" s="215">
        <v>0</v>
      </c>
      <c r="I61" s="215">
        <v>0</v>
      </c>
      <c r="J61" s="187" t="s">
        <v>183</v>
      </c>
      <c r="K61" s="187" t="s">
        <v>183</v>
      </c>
      <c r="L61" s="182"/>
      <c r="M61" s="182"/>
      <c r="N61" s="182"/>
    </row>
    <row r="62" spans="1:15" ht="37.5" customHeight="1" x14ac:dyDescent="0.3">
      <c r="A62" s="215">
        <v>8</v>
      </c>
      <c r="B62" s="216" t="s">
        <v>12</v>
      </c>
      <c r="C62" s="215" t="s">
        <v>188</v>
      </c>
      <c r="D62" s="181"/>
      <c r="E62" s="185">
        <v>13.63</v>
      </c>
      <c r="F62" s="185">
        <v>17.510000000000002</v>
      </c>
      <c r="G62" s="185">
        <v>10.44</v>
      </c>
      <c r="H62" s="185">
        <v>32.299999999999997</v>
      </c>
      <c r="I62" s="185">
        <v>5.13</v>
      </c>
      <c r="J62" s="187" t="s">
        <v>183</v>
      </c>
      <c r="K62" s="187" t="s">
        <v>183</v>
      </c>
      <c r="L62" s="182"/>
      <c r="M62" s="182"/>
      <c r="N62" s="182"/>
    </row>
    <row r="63" spans="1:15" ht="40.5" customHeight="1" x14ac:dyDescent="0.3">
      <c r="A63" s="217">
        <v>9</v>
      </c>
      <c r="B63" s="218" t="s">
        <v>20</v>
      </c>
      <c r="C63" s="215" t="s">
        <v>188</v>
      </c>
      <c r="D63" s="219"/>
      <c r="E63" s="220">
        <v>100</v>
      </c>
      <c r="F63" s="215">
        <v>0</v>
      </c>
      <c r="G63" s="215">
        <v>0</v>
      </c>
      <c r="H63" s="215">
        <v>0</v>
      </c>
      <c r="I63" s="215">
        <v>0</v>
      </c>
      <c r="J63" s="187" t="s">
        <v>183</v>
      </c>
      <c r="K63" s="187" t="s">
        <v>183</v>
      </c>
      <c r="L63" s="182"/>
      <c r="M63" s="182"/>
      <c r="N63" s="182"/>
    </row>
    <row r="64" spans="1:15" ht="40.5" customHeight="1" x14ac:dyDescent="0.3">
      <c r="A64" s="221">
        <v>10</v>
      </c>
      <c r="B64" s="214" t="s">
        <v>43</v>
      </c>
      <c r="C64" s="158" t="s">
        <v>188</v>
      </c>
      <c r="D64" s="222"/>
      <c r="E64" s="223">
        <v>100</v>
      </c>
      <c r="F64" s="158">
        <v>0</v>
      </c>
      <c r="G64" s="158">
        <v>0</v>
      </c>
      <c r="H64" s="158">
        <v>0</v>
      </c>
      <c r="I64" s="158">
        <v>0</v>
      </c>
      <c r="J64" s="195" t="s">
        <v>183</v>
      </c>
      <c r="K64" s="195" t="s">
        <v>183</v>
      </c>
      <c r="L64" s="182"/>
      <c r="M64" s="182"/>
      <c r="N64" s="182"/>
    </row>
    <row r="65" spans="1:14" ht="25.5" customHeight="1" x14ac:dyDescent="0.3">
      <c r="A65" s="215">
        <v>11</v>
      </c>
      <c r="B65" s="216" t="s">
        <v>529</v>
      </c>
      <c r="C65" s="215" t="s">
        <v>188</v>
      </c>
      <c r="D65" s="181"/>
      <c r="E65" s="185">
        <v>0</v>
      </c>
      <c r="F65" s="185">
        <v>50</v>
      </c>
      <c r="G65" s="185">
        <v>0</v>
      </c>
      <c r="H65" s="185">
        <v>0</v>
      </c>
      <c r="I65" s="185">
        <v>0</v>
      </c>
      <c r="J65" s="187"/>
      <c r="K65" s="187"/>
      <c r="L65" s="182"/>
      <c r="M65" s="182"/>
      <c r="N65" s="182"/>
    </row>
    <row r="66" spans="1:14" ht="27" customHeight="1" x14ac:dyDescent="0.3">
      <c r="A66" s="221">
        <v>12</v>
      </c>
      <c r="B66" s="214" t="s">
        <v>557</v>
      </c>
      <c r="C66" s="158" t="s">
        <v>188</v>
      </c>
      <c r="D66" s="222"/>
      <c r="E66" s="223">
        <v>0</v>
      </c>
      <c r="F66" s="158">
        <v>100</v>
      </c>
      <c r="G66" s="158">
        <v>0</v>
      </c>
      <c r="H66" s="158">
        <v>0</v>
      </c>
      <c r="I66" s="158">
        <v>0</v>
      </c>
      <c r="J66" s="195" t="s">
        <v>183</v>
      </c>
      <c r="K66" s="195" t="s">
        <v>183</v>
      </c>
      <c r="L66" s="182"/>
      <c r="M66" s="182"/>
      <c r="N66" s="182"/>
    </row>
    <row r="67" spans="1:14" ht="18.75" hidden="1" customHeight="1" x14ac:dyDescent="0.3">
      <c r="A67" s="132">
        <v>12</v>
      </c>
      <c r="B67" s="129" t="s">
        <v>484</v>
      </c>
      <c r="C67" s="139" t="s">
        <v>188</v>
      </c>
      <c r="D67" s="132"/>
      <c r="E67" s="133"/>
      <c r="F67" s="131"/>
      <c r="G67" s="131"/>
      <c r="H67" s="131"/>
      <c r="I67" s="131"/>
      <c r="J67" s="130"/>
      <c r="K67" s="130"/>
    </row>
    <row r="68" spans="1:14" ht="37.5" hidden="1" customHeight="1" x14ac:dyDescent="0.3">
      <c r="A68" s="132">
        <v>13</v>
      </c>
      <c r="B68" s="140" t="s">
        <v>20</v>
      </c>
      <c r="C68" s="139" t="s">
        <v>188</v>
      </c>
      <c r="D68" s="132"/>
      <c r="E68" s="133">
        <v>100</v>
      </c>
      <c r="F68" s="131">
        <v>0</v>
      </c>
      <c r="G68" s="131">
        <v>0</v>
      </c>
      <c r="H68" s="131">
        <v>0</v>
      </c>
      <c r="I68" s="131">
        <v>0</v>
      </c>
      <c r="J68" s="130" t="s">
        <v>183</v>
      </c>
      <c r="K68" s="130" t="s">
        <v>183</v>
      </c>
    </row>
    <row r="69" spans="1:14" ht="42" customHeight="1" x14ac:dyDescent="0.35">
      <c r="A69" s="235"/>
      <c r="B69" s="236" t="s">
        <v>558</v>
      </c>
      <c r="C69" s="237"/>
      <c r="D69" s="236"/>
      <c r="E69" s="238"/>
      <c r="F69" s="238"/>
      <c r="G69" s="238"/>
      <c r="H69" s="269" t="s">
        <v>559</v>
      </c>
      <c r="I69" s="270"/>
      <c r="J69" s="270"/>
      <c r="K69" s="270"/>
    </row>
    <row r="70" spans="1:14" ht="18.75" x14ac:dyDescent="0.3">
      <c r="A70" s="134"/>
      <c r="B70" s="134"/>
      <c r="C70" s="135"/>
      <c r="D70" s="134"/>
      <c r="E70" s="136"/>
      <c r="F70" s="136"/>
      <c r="G70" s="136"/>
      <c r="H70" s="136"/>
      <c r="I70" s="136"/>
      <c r="J70" s="134"/>
      <c r="K70" s="134"/>
    </row>
    <row r="71" spans="1:14" ht="24" customHeight="1" x14ac:dyDescent="0.3">
      <c r="A71" s="266"/>
      <c r="B71" s="267"/>
      <c r="C71" s="268"/>
      <c r="D71" s="268"/>
      <c r="E71" s="268"/>
      <c r="F71" s="268"/>
      <c r="G71" s="268"/>
      <c r="H71" s="268"/>
      <c r="I71" s="268"/>
      <c r="J71" s="268"/>
      <c r="K71" s="268"/>
    </row>
    <row r="72" spans="1:14" s="27" customFormat="1" ht="18" customHeight="1" x14ac:dyDescent="0.3">
      <c r="A72" s="249"/>
      <c r="B72" s="249"/>
      <c r="C72" s="128"/>
      <c r="D72" s="128"/>
      <c r="E72" s="128"/>
      <c r="F72" s="128"/>
      <c r="G72" s="128"/>
      <c r="H72" s="128"/>
      <c r="I72" s="128"/>
      <c r="J72" s="128"/>
      <c r="K72" s="137"/>
    </row>
    <row r="73" spans="1:14" s="27" customFormat="1" ht="18.75" hidden="1" x14ac:dyDescent="0.3">
      <c r="A73" s="254"/>
      <c r="B73" s="254"/>
      <c r="C73" s="254"/>
      <c r="D73" s="254"/>
      <c r="E73" s="254"/>
      <c r="F73" s="254"/>
      <c r="G73" s="254"/>
      <c r="H73" s="254"/>
      <c r="I73" s="254"/>
      <c r="J73" s="254"/>
      <c r="K73" s="254"/>
    </row>
    <row r="74" spans="1:14" s="27" customFormat="1" ht="18.75" x14ac:dyDescent="0.3">
      <c r="A74" s="137"/>
      <c r="B74" s="141"/>
      <c r="C74" s="137"/>
      <c r="D74" s="137"/>
      <c r="E74" s="137"/>
      <c r="F74" s="137"/>
      <c r="G74" s="137"/>
      <c r="H74" s="137"/>
      <c r="I74" s="137"/>
      <c r="J74" s="137"/>
      <c r="K74" s="137"/>
    </row>
    <row r="75" spans="1:14" s="27" customFormat="1" ht="18.75" x14ac:dyDescent="0.3">
      <c r="A75" s="249"/>
      <c r="B75" s="249"/>
      <c r="C75" s="128"/>
      <c r="D75" s="128"/>
      <c r="E75" s="128"/>
      <c r="F75" s="128"/>
      <c r="G75" s="128"/>
      <c r="H75" s="128"/>
      <c r="I75" s="250"/>
      <c r="J75" s="250"/>
      <c r="K75" s="250"/>
    </row>
    <row r="76" spans="1:14" s="27" customFormat="1" ht="18.75" x14ac:dyDescent="0.3">
      <c r="A76" s="137"/>
      <c r="B76" s="128"/>
      <c r="C76" s="128"/>
      <c r="D76" s="128"/>
      <c r="E76" s="128"/>
      <c r="F76" s="128"/>
      <c r="G76" s="128"/>
      <c r="H76" s="128"/>
      <c r="I76" s="128"/>
      <c r="K76" s="137"/>
    </row>
    <row r="77" spans="1:14" s="27" customFormat="1" ht="18.75" x14ac:dyDescent="0.3">
      <c r="A77" s="137"/>
      <c r="B77" s="128"/>
      <c r="C77" s="128"/>
      <c r="D77" s="128"/>
      <c r="E77" s="128"/>
      <c r="F77" s="128"/>
      <c r="G77" s="128"/>
      <c r="H77" s="128"/>
      <c r="I77" s="128"/>
      <c r="J77" s="128"/>
      <c r="K77" s="137"/>
    </row>
    <row r="78" spans="1:14" s="27" customFormat="1" ht="18.75" x14ac:dyDescent="0.3">
      <c r="A78" s="137"/>
      <c r="B78" s="128"/>
      <c r="C78" s="128"/>
      <c r="D78" s="128"/>
      <c r="E78" s="128"/>
      <c r="F78" s="128"/>
      <c r="G78" s="128"/>
      <c r="H78" s="128"/>
      <c r="I78" s="128"/>
      <c r="J78" s="128"/>
      <c r="K78" s="137"/>
    </row>
  </sheetData>
  <mergeCells count="15">
    <mergeCell ref="F2:L2"/>
    <mergeCell ref="I1:K1"/>
    <mergeCell ref="D3:K3"/>
    <mergeCell ref="A40:K40"/>
    <mergeCell ref="A23:K23"/>
    <mergeCell ref="A8:K8"/>
    <mergeCell ref="A4:K4"/>
    <mergeCell ref="A5:K5"/>
    <mergeCell ref="A54:K54"/>
    <mergeCell ref="A73:K73"/>
    <mergeCell ref="A75:B75"/>
    <mergeCell ref="I75:K75"/>
    <mergeCell ref="A71:K71"/>
    <mergeCell ref="A72:B72"/>
    <mergeCell ref="H69:K69"/>
  </mergeCells>
  <phoneticPr fontId="0" type="noConversion"/>
  <pageMargins left="0.78740157480314965" right="0.78740157480314965" top="0.98425196850393704" bottom="0.39370078740157483" header="0.57416666666666671" footer="0.31496062992125984"/>
  <pageSetup paperSize="9" scale="53" orientation="landscape" r:id="rId1"/>
  <headerFooter>
    <oddHeader>&amp;C3&amp;R&amp;"Times New Roman,обычный"&amp;14Продовження додатку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Z129"/>
  <sheetViews>
    <sheetView topLeftCell="C17" workbookViewId="0">
      <selection activeCell="K17" sqref="K17:K47"/>
    </sheetView>
  </sheetViews>
  <sheetFormatPr defaultColWidth="9.28515625" defaultRowHeight="15" x14ac:dyDescent="0.25"/>
  <cols>
    <col min="1" max="1" width="6" style="28" customWidth="1"/>
    <col min="2" max="2" width="79.7109375" style="27" customWidth="1"/>
    <col min="3" max="3" width="13" style="27" customWidth="1"/>
    <col min="4" max="4" width="16.28515625" style="27" customWidth="1"/>
    <col min="5" max="9" width="9.28515625" style="27"/>
    <col min="10" max="10" width="9.28515625" style="28"/>
    <col min="11" max="11" width="43.7109375" style="27" customWidth="1"/>
    <col min="12" max="16384" width="9.28515625" style="27"/>
  </cols>
  <sheetData>
    <row r="9" spans="1:11" ht="15.75" x14ac:dyDescent="0.25">
      <c r="A9" s="23" t="s">
        <v>46</v>
      </c>
    </row>
    <row r="10" spans="1:11" ht="15.75" x14ac:dyDescent="0.25">
      <c r="A10" s="22"/>
    </row>
    <row r="11" spans="1:11" x14ac:dyDescent="0.25">
      <c r="A11" s="1" t="s">
        <v>47</v>
      </c>
    </row>
    <row r="12" spans="1:11" ht="15.75" x14ac:dyDescent="0.25">
      <c r="A12" s="22"/>
    </row>
    <row r="13" spans="1:11" x14ac:dyDescent="0.25">
      <c r="A13" s="283" t="s">
        <v>48</v>
      </c>
      <c r="B13" s="284" t="s">
        <v>49</v>
      </c>
      <c r="C13" s="283" t="s">
        <v>50</v>
      </c>
      <c r="D13" s="283" t="s">
        <v>51</v>
      </c>
      <c r="E13" s="283" t="s">
        <v>52</v>
      </c>
      <c r="F13" s="283"/>
      <c r="G13" s="283"/>
      <c r="H13" s="283"/>
      <c r="I13" s="283"/>
      <c r="J13" s="283"/>
      <c r="K13" s="12" t="s">
        <v>53</v>
      </c>
    </row>
    <row r="14" spans="1:11" ht="35.25" customHeight="1" x14ac:dyDescent="0.25">
      <c r="A14" s="283"/>
      <c r="B14" s="285"/>
      <c r="C14" s="283"/>
      <c r="D14" s="283"/>
      <c r="E14" s="12" t="s">
        <v>54</v>
      </c>
      <c r="F14" s="12" t="s">
        <v>55</v>
      </c>
      <c r="G14" s="12" t="s">
        <v>56</v>
      </c>
      <c r="H14" s="12" t="s">
        <v>57</v>
      </c>
      <c r="I14" s="12" t="s">
        <v>58</v>
      </c>
      <c r="J14" s="12" t="s">
        <v>59</v>
      </c>
      <c r="K14" s="51"/>
    </row>
    <row r="15" spans="1:11" ht="15.75" x14ac:dyDescent="0.25">
      <c r="A15" s="14">
        <v>1</v>
      </c>
      <c r="B15" s="14">
        <v>2</v>
      </c>
      <c r="C15" s="14">
        <v>4</v>
      </c>
      <c r="D15" s="14">
        <v>5</v>
      </c>
      <c r="E15" s="15">
        <v>6</v>
      </c>
      <c r="F15" s="15">
        <v>7</v>
      </c>
      <c r="G15" s="15">
        <v>8</v>
      </c>
      <c r="H15" s="16"/>
      <c r="I15" s="16"/>
      <c r="J15" s="15">
        <v>9</v>
      </c>
      <c r="K15" s="14">
        <v>10</v>
      </c>
    </row>
    <row r="16" spans="1:11" s="28" customFormat="1" ht="78.75" customHeight="1" x14ac:dyDescent="0.2">
      <c r="A16" s="12" t="s">
        <v>60</v>
      </c>
      <c r="B16" s="12" t="s">
        <v>73</v>
      </c>
      <c r="C16" s="12" t="s">
        <v>61</v>
      </c>
      <c r="D16" s="12" t="s">
        <v>72</v>
      </c>
      <c r="E16" s="12">
        <f t="shared" ref="E16:J16" si="0">E48</f>
        <v>5850</v>
      </c>
      <c r="F16" s="12">
        <f t="shared" si="0"/>
        <v>5200</v>
      </c>
      <c r="G16" s="12">
        <f t="shared" si="0"/>
        <v>5000</v>
      </c>
      <c r="H16" s="12">
        <f t="shared" si="0"/>
        <v>3000</v>
      </c>
      <c r="I16" s="12">
        <f t="shared" si="0"/>
        <v>2950</v>
      </c>
      <c r="J16" s="12">
        <f t="shared" si="0"/>
        <v>22000</v>
      </c>
      <c r="K16" s="12"/>
    </row>
    <row r="17" spans="1:11" x14ac:dyDescent="0.25">
      <c r="A17" s="14">
        <v>1</v>
      </c>
      <c r="B17" s="2" t="s">
        <v>91</v>
      </c>
      <c r="C17" s="2"/>
      <c r="D17" s="2"/>
      <c r="E17" s="4">
        <v>1200</v>
      </c>
      <c r="F17" s="4"/>
      <c r="G17" s="4"/>
      <c r="H17" s="4"/>
      <c r="I17" s="4"/>
      <c r="J17" s="15">
        <f>E17+F17+G17+H17+I17</f>
        <v>1200</v>
      </c>
      <c r="K17" s="281" t="s">
        <v>62</v>
      </c>
    </row>
    <row r="18" spans="1:11" x14ac:dyDescent="0.25">
      <c r="A18" s="14">
        <v>2</v>
      </c>
      <c r="B18" s="2" t="s">
        <v>92</v>
      </c>
      <c r="C18" s="2"/>
      <c r="D18" s="2"/>
      <c r="E18" s="4">
        <v>450</v>
      </c>
      <c r="F18" s="4"/>
      <c r="G18" s="4"/>
      <c r="H18" s="4"/>
      <c r="I18" s="4"/>
      <c r="J18" s="15">
        <f t="shared" ref="J18:J47" si="1">E18+F18+G18+H18+I18</f>
        <v>450</v>
      </c>
      <c r="K18" s="281"/>
    </row>
    <row r="19" spans="1:11" x14ac:dyDescent="0.25">
      <c r="A19" s="14">
        <v>3</v>
      </c>
      <c r="B19" s="2" t="s">
        <v>93</v>
      </c>
      <c r="C19" s="2"/>
      <c r="D19" s="2"/>
      <c r="E19" s="4">
        <v>500</v>
      </c>
      <c r="F19" s="4"/>
      <c r="G19" s="4"/>
      <c r="H19" s="4"/>
      <c r="I19" s="4"/>
      <c r="J19" s="15">
        <f t="shared" si="1"/>
        <v>500</v>
      </c>
      <c r="K19" s="282"/>
    </row>
    <row r="20" spans="1:11" x14ac:dyDescent="0.25">
      <c r="A20" s="14">
        <v>4</v>
      </c>
      <c r="B20" s="2" t="s">
        <v>94</v>
      </c>
      <c r="C20" s="2"/>
      <c r="D20" s="2"/>
      <c r="E20" s="4">
        <v>800</v>
      </c>
      <c r="F20" s="4"/>
      <c r="G20" s="4"/>
      <c r="H20" s="4"/>
      <c r="I20" s="4"/>
      <c r="J20" s="15">
        <f t="shared" si="1"/>
        <v>800</v>
      </c>
      <c r="K20" s="282"/>
    </row>
    <row r="21" spans="1:11" x14ac:dyDescent="0.25">
      <c r="A21" s="14">
        <v>5</v>
      </c>
      <c r="B21" s="2" t="s">
        <v>95</v>
      </c>
      <c r="C21" s="2"/>
      <c r="D21" s="2"/>
      <c r="E21" s="4">
        <v>600</v>
      </c>
      <c r="F21" s="4"/>
      <c r="G21" s="4"/>
      <c r="H21" s="4"/>
      <c r="I21" s="4"/>
      <c r="J21" s="15">
        <f t="shared" si="1"/>
        <v>600</v>
      </c>
      <c r="K21" s="282"/>
    </row>
    <row r="22" spans="1:11" x14ac:dyDescent="0.25">
      <c r="A22" s="14">
        <v>6</v>
      </c>
      <c r="B22" s="2" t="s">
        <v>100</v>
      </c>
      <c r="C22" s="2"/>
      <c r="D22" s="2"/>
      <c r="E22" s="4">
        <v>500</v>
      </c>
      <c r="F22" s="4"/>
      <c r="G22" s="4"/>
      <c r="H22" s="4"/>
      <c r="I22" s="4"/>
      <c r="J22" s="15">
        <f t="shared" si="1"/>
        <v>500</v>
      </c>
      <c r="K22" s="282"/>
    </row>
    <row r="23" spans="1:11" x14ac:dyDescent="0.25">
      <c r="A23" s="14">
        <v>7</v>
      </c>
      <c r="B23" s="2" t="s">
        <v>101</v>
      </c>
      <c r="C23" s="2"/>
      <c r="D23" s="2"/>
      <c r="E23" s="4">
        <v>1800</v>
      </c>
      <c r="F23" s="4"/>
      <c r="G23" s="4"/>
      <c r="H23" s="4"/>
      <c r="I23" s="4"/>
      <c r="J23" s="15">
        <f t="shared" si="1"/>
        <v>1800</v>
      </c>
      <c r="K23" s="282"/>
    </row>
    <row r="24" spans="1:11" ht="15.75" customHeight="1" x14ac:dyDescent="0.25">
      <c r="A24" s="14">
        <v>8</v>
      </c>
      <c r="B24" s="2" t="s">
        <v>104</v>
      </c>
      <c r="C24" s="2"/>
      <c r="D24" s="2"/>
      <c r="E24" s="4"/>
      <c r="F24" s="4"/>
      <c r="G24" s="4">
        <v>5000</v>
      </c>
      <c r="H24" s="4"/>
      <c r="I24" s="4"/>
      <c r="J24" s="15">
        <f t="shared" si="1"/>
        <v>5000</v>
      </c>
      <c r="K24" s="282"/>
    </row>
    <row r="25" spans="1:11" ht="15.75" x14ac:dyDescent="0.25">
      <c r="A25" s="14">
        <v>9</v>
      </c>
      <c r="B25" s="6" t="s">
        <v>102</v>
      </c>
      <c r="C25" s="6"/>
      <c r="D25" s="6"/>
      <c r="E25" s="4"/>
      <c r="F25" s="4">
        <v>700</v>
      </c>
      <c r="G25" s="4"/>
      <c r="H25" s="4">
        <v>700</v>
      </c>
      <c r="I25" s="4">
        <v>350</v>
      </c>
      <c r="J25" s="15">
        <f t="shared" si="1"/>
        <v>1750</v>
      </c>
      <c r="K25" s="282"/>
    </row>
    <row r="26" spans="1:11" x14ac:dyDescent="0.25">
      <c r="A26" s="14">
        <v>10</v>
      </c>
      <c r="B26" s="7" t="s">
        <v>103</v>
      </c>
      <c r="C26" s="7"/>
      <c r="D26" s="7"/>
      <c r="E26" s="4"/>
      <c r="F26" s="4">
        <v>900</v>
      </c>
      <c r="G26" s="4"/>
      <c r="H26" s="4">
        <v>300</v>
      </c>
      <c r="I26" s="4">
        <v>300</v>
      </c>
      <c r="J26" s="15">
        <f t="shared" si="1"/>
        <v>1500</v>
      </c>
      <c r="K26" s="282"/>
    </row>
    <row r="27" spans="1:11" x14ac:dyDescent="0.25">
      <c r="A27" s="14">
        <v>11</v>
      </c>
      <c r="B27" s="2" t="s">
        <v>74</v>
      </c>
      <c r="C27" s="2"/>
      <c r="D27" s="2"/>
      <c r="E27" s="4"/>
      <c r="F27" s="4">
        <v>750</v>
      </c>
      <c r="G27" s="4"/>
      <c r="H27" s="4"/>
      <c r="I27" s="4"/>
      <c r="J27" s="15">
        <f t="shared" si="1"/>
        <v>750</v>
      </c>
      <c r="K27" s="282"/>
    </row>
    <row r="28" spans="1:11" x14ac:dyDescent="0.25">
      <c r="A28" s="14">
        <v>12</v>
      </c>
      <c r="B28" s="2" t="s">
        <v>75</v>
      </c>
      <c r="C28" s="2"/>
      <c r="D28" s="2"/>
      <c r="E28" s="4"/>
      <c r="F28" s="4">
        <v>1000</v>
      </c>
      <c r="G28" s="4"/>
      <c r="H28" s="4"/>
      <c r="I28" s="4"/>
      <c r="J28" s="15">
        <f t="shared" si="1"/>
        <v>1000</v>
      </c>
      <c r="K28" s="282"/>
    </row>
    <row r="29" spans="1:11" x14ac:dyDescent="0.25">
      <c r="A29" s="14">
        <v>13</v>
      </c>
      <c r="B29" s="2" t="s">
        <v>76</v>
      </c>
      <c r="C29" s="2"/>
      <c r="D29" s="2"/>
      <c r="E29" s="4"/>
      <c r="F29" s="4"/>
      <c r="G29" s="4"/>
      <c r="H29" s="4"/>
      <c r="I29" s="4">
        <v>200</v>
      </c>
      <c r="J29" s="15">
        <f t="shared" si="1"/>
        <v>200</v>
      </c>
      <c r="K29" s="282"/>
    </row>
    <row r="30" spans="1:11" x14ac:dyDescent="0.25">
      <c r="A30" s="14">
        <v>14</v>
      </c>
      <c r="B30" s="2" t="s">
        <v>77</v>
      </c>
      <c r="C30" s="2"/>
      <c r="D30" s="2"/>
      <c r="E30" s="4"/>
      <c r="F30" s="4"/>
      <c r="G30" s="4"/>
      <c r="H30" s="4"/>
      <c r="I30" s="4">
        <v>50</v>
      </c>
      <c r="J30" s="15">
        <f t="shared" si="1"/>
        <v>50</v>
      </c>
      <c r="K30" s="282"/>
    </row>
    <row r="31" spans="1:11" x14ac:dyDescent="0.25">
      <c r="A31" s="14">
        <v>15</v>
      </c>
      <c r="B31" s="2" t="s">
        <v>78</v>
      </c>
      <c r="C31" s="2"/>
      <c r="D31" s="2"/>
      <c r="E31" s="4"/>
      <c r="F31" s="4"/>
      <c r="G31" s="4"/>
      <c r="H31" s="4"/>
      <c r="I31" s="4">
        <v>30</v>
      </c>
      <c r="J31" s="15">
        <f t="shared" si="1"/>
        <v>30</v>
      </c>
      <c r="K31" s="282"/>
    </row>
    <row r="32" spans="1:11" x14ac:dyDescent="0.25">
      <c r="A32" s="14">
        <v>16</v>
      </c>
      <c r="B32" s="2" t="s">
        <v>79</v>
      </c>
      <c r="C32" s="2"/>
      <c r="D32" s="2"/>
      <c r="E32" s="4"/>
      <c r="F32" s="4"/>
      <c r="G32" s="4"/>
      <c r="H32" s="4">
        <v>350</v>
      </c>
      <c r="I32" s="4">
        <v>0</v>
      </c>
      <c r="J32" s="15">
        <f t="shared" si="1"/>
        <v>350</v>
      </c>
      <c r="K32" s="282"/>
    </row>
    <row r="33" spans="1:11" x14ac:dyDescent="0.25">
      <c r="A33" s="14">
        <v>17</v>
      </c>
      <c r="B33" s="2" t="s">
        <v>80</v>
      </c>
      <c r="C33" s="2"/>
      <c r="D33" s="2"/>
      <c r="E33" s="4"/>
      <c r="F33" s="4"/>
      <c r="G33" s="4"/>
      <c r="H33" s="4"/>
      <c r="I33" s="4">
        <v>50</v>
      </c>
      <c r="J33" s="15">
        <f t="shared" si="1"/>
        <v>50</v>
      </c>
      <c r="K33" s="282"/>
    </row>
    <row r="34" spans="1:11" x14ac:dyDescent="0.25">
      <c r="A34" s="14">
        <v>18</v>
      </c>
      <c r="B34" s="2" t="s">
        <v>81</v>
      </c>
      <c r="C34" s="2"/>
      <c r="D34" s="2"/>
      <c r="E34" s="4"/>
      <c r="F34" s="4"/>
      <c r="G34" s="4"/>
      <c r="H34" s="4"/>
      <c r="I34" s="4">
        <v>40</v>
      </c>
      <c r="J34" s="15">
        <f t="shared" si="1"/>
        <v>40</v>
      </c>
      <c r="K34" s="282"/>
    </row>
    <row r="35" spans="1:11" x14ac:dyDescent="0.25">
      <c r="A35" s="14">
        <v>19</v>
      </c>
      <c r="B35" s="2" t="s">
        <v>82</v>
      </c>
      <c r="C35" s="2"/>
      <c r="D35" s="2"/>
      <c r="E35" s="4"/>
      <c r="F35" s="4"/>
      <c r="G35" s="4"/>
      <c r="H35" s="4"/>
      <c r="I35" s="4">
        <v>450</v>
      </c>
      <c r="J35" s="15">
        <f t="shared" si="1"/>
        <v>450</v>
      </c>
      <c r="K35" s="282"/>
    </row>
    <row r="36" spans="1:11" x14ac:dyDescent="0.25">
      <c r="A36" s="14">
        <v>20</v>
      </c>
      <c r="B36" s="2" t="s">
        <v>83</v>
      </c>
      <c r="C36" s="2"/>
      <c r="D36" s="2"/>
      <c r="E36" s="4"/>
      <c r="F36" s="4"/>
      <c r="G36" s="4"/>
      <c r="H36" s="4"/>
      <c r="I36" s="4">
        <v>350</v>
      </c>
      <c r="J36" s="15">
        <f t="shared" si="1"/>
        <v>350</v>
      </c>
      <c r="K36" s="282"/>
    </row>
    <row r="37" spans="1:11" x14ac:dyDescent="0.25">
      <c r="A37" s="14">
        <v>21</v>
      </c>
      <c r="B37" s="2" t="s">
        <v>84</v>
      </c>
      <c r="C37" s="2"/>
      <c r="D37" s="2"/>
      <c r="E37" s="4"/>
      <c r="F37" s="4"/>
      <c r="G37" s="4"/>
      <c r="H37" s="4"/>
      <c r="I37" s="4">
        <v>50</v>
      </c>
      <c r="J37" s="15">
        <f t="shared" si="1"/>
        <v>50</v>
      </c>
      <c r="K37" s="282"/>
    </row>
    <row r="38" spans="1:11" x14ac:dyDescent="0.25">
      <c r="A38" s="14">
        <v>22</v>
      </c>
      <c r="B38" s="2" t="s">
        <v>85</v>
      </c>
      <c r="C38" s="2"/>
      <c r="D38" s="2"/>
      <c r="E38" s="4"/>
      <c r="F38" s="4"/>
      <c r="G38" s="4"/>
      <c r="H38" s="4">
        <v>500</v>
      </c>
      <c r="I38" s="4"/>
      <c r="J38" s="15">
        <f t="shared" si="1"/>
        <v>500</v>
      </c>
      <c r="K38" s="282"/>
    </row>
    <row r="39" spans="1:11" x14ac:dyDescent="0.25">
      <c r="A39" s="14">
        <v>23</v>
      </c>
      <c r="B39" s="2" t="s">
        <v>86</v>
      </c>
      <c r="C39" s="2"/>
      <c r="D39" s="2"/>
      <c r="E39" s="4"/>
      <c r="F39" s="4"/>
      <c r="G39" s="4"/>
      <c r="H39" s="4"/>
      <c r="I39" s="4">
        <v>60</v>
      </c>
      <c r="J39" s="15">
        <f t="shared" si="1"/>
        <v>60</v>
      </c>
      <c r="K39" s="282"/>
    </row>
    <row r="40" spans="1:11" x14ac:dyDescent="0.25">
      <c r="A40" s="14">
        <v>24</v>
      </c>
      <c r="B40" s="2" t="s">
        <v>87</v>
      </c>
      <c r="C40" s="2"/>
      <c r="D40" s="2"/>
      <c r="E40" s="4"/>
      <c r="F40" s="4"/>
      <c r="G40" s="4"/>
      <c r="H40" s="4"/>
      <c r="I40" s="4">
        <v>50</v>
      </c>
      <c r="J40" s="15">
        <f t="shared" si="1"/>
        <v>50</v>
      </c>
      <c r="K40" s="282"/>
    </row>
    <row r="41" spans="1:11" x14ac:dyDescent="0.25">
      <c r="A41" s="14">
        <v>25</v>
      </c>
      <c r="B41" s="2" t="s">
        <v>88</v>
      </c>
      <c r="C41" s="2"/>
      <c r="D41" s="2"/>
      <c r="E41" s="4"/>
      <c r="F41" s="4"/>
      <c r="G41" s="4"/>
      <c r="H41" s="4"/>
      <c r="I41" s="4">
        <v>60</v>
      </c>
      <c r="J41" s="15">
        <f t="shared" si="1"/>
        <v>60</v>
      </c>
      <c r="K41" s="282"/>
    </row>
    <row r="42" spans="1:11" x14ac:dyDescent="0.25">
      <c r="A42" s="14">
        <v>26</v>
      </c>
      <c r="B42" s="2" t="s">
        <v>89</v>
      </c>
      <c r="C42" s="2"/>
      <c r="D42" s="2"/>
      <c r="E42" s="4"/>
      <c r="F42" s="4"/>
      <c r="G42" s="4"/>
      <c r="H42" s="4"/>
      <c r="I42" s="4">
        <v>12</v>
      </c>
      <c r="J42" s="15">
        <f t="shared" si="1"/>
        <v>12</v>
      </c>
      <c r="K42" s="282"/>
    </row>
    <row r="43" spans="1:11" x14ac:dyDescent="0.25">
      <c r="A43" s="14">
        <v>27</v>
      </c>
      <c r="B43" s="2" t="s">
        <v>90</v>
      </c>
      <c r="C43" s="2"/>
      <c r="D43" s="2"/>
      <c r="E43" s="4"/>
      <c r="F43" s="4"/>
      <c r="G43" s="4"/>
      <c r="H43" s="4"/>
      <c r="I43" s="4">
        <v>130</v>
      </c>
      <c r="J43" s="15">
        <f t="shared" si="1"/>
        <v>130</v>
      </c>
      <c r="K43" s="282"/>
    </row>
    <row r="44" spans="1:11" x14ac:dyDescent="0.25">
      <c r="A44" s="14">
        <v>28</v>
      </c>
      <c r="B44" s="3" t="s">
        <v>99</v>
      </c>
      <c r="C44" s="3"/>
      <c r="D44" s="3"/>
      <c r="E44" s="4"/>
      <c r="F44" s="4">
        <v>200</v>
      </c>
      <c r="G44" s="4"/>
      <c r="H44" s="4">
        <v>200</v>
      </c>
      <c r="I44" s="4">
        <v>100</v>
      </c>
      <c r="J44" s="15">
        <f t="shared" si="1"/>
        <v>500</v>
      </c>
      <c r="K44" s="282"/>
    </row>
    <row r="45" spans="1:11" x14ac:dyDescent="0.25">
      <c r="A45" s="14">
        <v>29</v>
      </c>
      <c r="B45" s="3" t="s">
        <v>96</v>
      </c>
      <c r="C45" s="3"/>
      <c r="D45" s="3"/>
      <c r="E45" s="4"/>
      <c r="F45" s="4">
        <v>500</v>
      </c>
      <c r="G45" s="4"/>
      <c r="H45" s="4">
        <v>300</v>
      </c>
      <c r="I45" s="4">
        <v>200</v>
      </c>
      <c r="J45" s="15">
        <f t="shared" si="1"/>
        <v>1000</v>
      </c>
      <c r="K45" s="282"/>
    </row>
    <row r="46" spans="1:11" ht="27" x14ac:dyDescent="0.25">
      <c r="A46" s="14">
        <v>30</v>
      </c>
      <c r="B46" s="3" t="s">
        <v>97</v>
      </c>
      <c r="C46" s="3"/>
      <c r="D46" s="3"/>
      <c r="E46" s="4"/>
      <c r="F46" s="4">
        <v>500</v>
      </c>
      <c r="G46" s="4"/>
      <c r="H46" s="4">
        <v>300</v>
      </c>
      <c r="I46" s="4">
        <v>468</v>
      </c>
      <c r="J46" s="15">
        <f t="shared" si="1"/>
        <v>1268</v>
      </c>
      <c r="K46" s="282"/>
    </row>
    <row r="47" spans="1:11" ht="33" customHeight="1" x14ac:dyDescent="0.25">
      <c r="A47" s="14">
        <v>31</v>
      </c>
      <c r="B47" s="3" t="s">
        <v>98</v>
      </c>
      <c r="C47" s="3"/>
      <c r="D47" s="3"/>
      <c r="E47" s="4"/>
      <c r="F47" s="4">
        <v>650</v>
      </c>
      <c r="G47" s="4"/>
      <c r="H47" s="4">
        <v>350</v>
      </c>
      <c r="I47" s="4"/>
      <c r="J47" s="15">
        <f t="shared" si="1"/>
        <v>1000</v>
      </c>
      <c r="K47" s="282"/>
    </row>
    <row r="48" spans="1:11" s="29" customFormat="1" ht="14.25" x14ac:dyDescent="0.2">
      <c r="A48" s="24"/>
      <c r="B48" s="10"/>
      <c r="C48" s="10"/>
      <c r="D48" s="10"/>
      <c r="E48" s="10">
        <f t="shared" ref="E48:J48" si="2">SUM(E17:E47)</f>
        <v>5850</v>
      </c>
      <c r="F48" s="10">
        <f t="shared" si="2"/>
        <v>5200</v>
      </c>
      <c r="G48" s="10">
        <f t="shared" si="2"/>
        <v>5000</v>
      </c>
      <c r="H48" s="10">
        <f t="shared" si="2"/>
        <v>3000</v>
      </c>
      <c r="I48" s="10">
        <f t="shared" si="2"/>
        <v>2950</v>
      </c>
      <c r="J48" s="24">
        <f t="shared" si="2"/>
        <v>22000</v>
      </c>
      <c r="K48" s="10"/>
    </row>
    <row r="49" spans="1:26" s="31" customFormat="1" ht="82.5" customHeight="1" x14ac:dyDescent="0.25">
      <c r="A49" s="12" t="s">
        <v>63</v>
      </c>
      <c r="B49" s="12" t="s">
        <v>64</v>
      </c>
      <c r="C49" s="12" t="s">
        <v>61</v>
      </c>
      <c r="D49" s="12" t="s">
        <v>72</v>
      </c>
      <c r="E49" s="12">
        <f>E50+E51+E58+E59+E60+E63+E72+E78+E94</f>
        <v>1000</v>
      </c>
      <c r="F49" s="12">
        <f>F50+F51+F58+F59+F60+F63+F72+F78+F94</f>
        <v>1000</v>
      </c>
      <c r="G49" s="12">
        <f>G50+G51+G58+G59+G60+G63+G72+G78+G94</f>
        <v>1000</v>
      </c>
      <c r="H49" s="12">
        <f>H50+H51+H58+H59+H60+H63+H72+H78+H94+H93</f>
        <v>1000</v>
      </c>
      <c r="I49" s="12">
        <f>I50+I51+I58+I59+I60+I63+I72+I78+I94+I93</f>
        <v>1000</v>
      </c>
      <c r="J49" s="12">
        <f>J50+J51+J58+J59+J60+J63+J72+J78+J94+J93</f>
        <v>5000</v>
      </c>
      <c r="K49" s="30"/>
    </row>
    <row r="50" spans="1:26" s="31" customFormat="1" ht="13.5" customHeight="1" x14ac:dyDescent="0.25">
      <c r="A50" s="15">
        <v>1</v>
      </c>
      <c r="B50" s="32" t="s">
        <v>107</v>
      </c>
      <c r="C50" s="32"/>
      <c r="D50" s="32"/>
      <c r="E50" s="32">
        <v>55</v>
      </c>
      <c r="F50" s="32">
        <v>60</v>
      </c>
      <c r="G50" s="32">
        <v>63</v>
      </c>
      <c r="H50" s="32">
        <v>65</v>
      </c>
      <c r="I50" s="32">
        <v>70</v>
      </c>
      <c r="J50" s="33">
        <f>E50+F50+G50+H50+I50</f>
        <v>313</v>
      </c>
      <c r="K50" s="286" t="s">
        <v>65</v>
      </c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5"/>
    </row>
    <row r="51" spans="1:26" s="31" customFormat="1" ht="13.5" customHeight="1" x14ac:dyDescent="0.25">
      <c r="A51" s="15">
        <v>2</v>
      </c>
      <c r="B51" s="32" t="s">
        <v>117</v>
      </c>
      <c r="C51" s="32"/>
      <c r="D51" s="32"/>
      <c r="E51" s="32">
        <f t="shared" ref="E51:J51" si="3">E57+E53+E54+E52+E55+E56</f>
        <v>590</v>
      </c>
      <c r="F51" s="32">
        <f t="shared" si="3"/>
        <v>580</v>
      </c>
      <c r="G51" s="32">
        <f t="shared" si="3"/>
        <v>450</v>
      </c>
      <c r="H51" s="32">
        <f t="shared" si="3"/>
        <v>500</v>
      </c>
      <c r="I51" s="32">
        <f t="shared" si="3"/>
        <v>540</v>
      </c>
      <c r="J51" s="33">
        <f t="shared" si="3"/>
        <v>2660</v>
      </c>
      <c r="K51" s="287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</row>
    <row r="52" spans="1:26" s="31" customFormat="1" ht="13.5" customHeight="1" x14ac:dyDescent="0.25">
      <c r="A52" s="15"/>
      <c r="B52" s="36" t="s">
        <v>110</v>
      </c>
      <c r="C52" s="32"/>
      <c r="D52" s="32"/>
      <c r="E52" s="32">
        <v>350</v>
      </c>
      <c r="F52" s="32"/>
      <c r="G52" s="32"/>
      <c r="H52" s="32"/>
      <c r="I52" s="32"/>
      <c r="J52" s="33">
        <f t="shared" ref="J52:J62" si="4">E52+F52+G52+H52+I52</f>
        <v>350</v>
      </c>
      <c r="K52" s="287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5"/>
    </row>
    <row r="53" spans="1:26" s="31" customFormat="1" ht="13.5" customHeight="1" x14ac:dyDescent="0.25">
      <c r="A53" s="15"/>
      <c r="B53" s="36" t="s">
        <v>111</v>
      </c>
      <c r="C53" s="32"/>
      <c r="D53" s="32"/>
      <c r="E53" s="32"/>
      <c r="F53" s="32">
        <v>400</v>
      </c>
      <c r="G53" s="32"/>
      <c r="H53" s="32"/>
      <c r="I53" s="32"/>
      <c r="J53" s="33">
        <f t="shared" si="4"/>
        <v>400</v>
      </c>
      <c r="K53" s="287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5"/>
    </row>
    <row r="54" spans="1:26" s="31" customFormat="1" ht="13.5" customHeight="1" x14ac:dyDescent="0.25">
      <c r="A54" s="15"/>
      <c r="B54" s="36" t="s">
        <v>112</v>
      </c>
      <c r="C54" s="32"/>
      <c r="D54" s="32"/>
      <c r="E54" s="32"/>
      <c r="F54" s="32"/>
      <c r="G54" s="32">
        <v>450</v>
      </c>
      <c r="H54" s="32"/>
      <c r="I54" s="32"/>
      <c r="J54" s="33">
        <f t="shared" si="4"/>
        <v>450</v>
      </c>
      <c r="K54" s="287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5"/>
    </row>
    <row r="55" spans="1:26" s="31" customFormat="1" ht="13.5" customHeight="1" x14ac:dyDescent="0.25">
      <c r="A55" s="15"/>
      <c r="B55" s="36" t="s">
        <v>113</v>
      </c>
      <c r="C55" s="32"/>
      <c r="D55" s="32"/>
      <c r="E55" s="32"/>
      <c r="F55" s="32"/>
      <c r="G55" s="32"/>
      <c r="H55" s="32"/>
      <c r="I55" s="32">
        <v>540</v>
      </c>
      <c r="J55" s="33">
        <f t="shared" si="4"/>
        <v>540</v>
      </c>
      <c r="K55" s="287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5"/>
    </row>
    <row r="56" spans="1:26" s="31" customFormat="1" ht="13.5" customHeight="1" x14ac:dyDescent="0.25">
      <c r="A56" s="15"/>
      <c r="B56" s="36" t="s">
        <v>114</v>
      </c>
      <c r="C56" s="32"/>
      <c r="D56" s="32"/>
      <c r="E56" s="32">
        <v>240</v>
      </c>
      <c r="F56" s="32">
        <v>180</v>
      </c>
      <c r="G56" s="32"/>
      <c r="H56" s="32"/>
      <c r="I56" s="32"/>
      <c r="J56" s="33">
        <f t="shared" si="4"/>
        <v>420</v>
      </c>
      <c r="K56" s="287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5"/>
    </row>
    <row r="57" spans="1:26" s="31" customFormat="1" ht="13.5" customHeight="1" x14ac:dyDescent="0.25">
      <c r="A57" s="15"/>
      <c r="B57" s="36" t="s">
        <v>115</v>
      </c>
      <c r="C57" s="32"/>
      <c r="D57" s="32"/>
      <c r="E57" s="32"/>
      <c r="F57" s="32"/>
      <c r="G57" s="32"/>
      <c r="H57" s="32">
        <v>500</v>
      </c>
      <c r="I57" s="32"/>
      <c r="J57" s="33">
        <f t="shared" si="4"/>
        <v>500</v>
      </c>
      <c r="K57" s="287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5"/>
    </row>
    <row r="58" spans="1:26" s="31" customFormat="1" ht="13.5" customHeight="1" x14ac:dyDescent="0.25">
      <c r="A58" s="15">
        <v>3</v>
      </c>
      <c r="B58" s="32" t="s">
        <v>108</v>
      </c>
      <c r="C58" s="32"/>
      <c r="D58" s="32"/>
      <c r="E58" s="32">
        <v>45</v>
      </c>
      <c r="F58" s="32">
        <v>45</v>
      </c>
      <c r="G58" s="32">
        <v>50</v>
      </c>
      <c r="H58" s="32">
        <v>50</v>
      </c>
      <c r="I58" s="32">
        <v>55</v>
      </c>
      <c r="J58" s="33">
        <f t="shared" si="4"/>
        <v>245</v>
      </c>
      <c r="K58" s="287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5"/>
    </row>
    <row r="59" spans="1:26" s="31" customFormat="1" ht="13.5" customHeight="1" x14ac:dyDescent="0.25">
      <c r="A59" s="15">
        <v>4</v>
      </c>
      <c r="B59" s="37" t="s">
        <v>109</v>
      </c>
      <c r="C59" s="32"/>
      <c r="D59" s="32"/>
      <c r="E59" s="32">
        <v>30</v>
      </c>
      <c r="F59" s="32">
        <v>35</v>
      </c>
      <c r="G59" s="32">
        <v>40</v>
      </c>
      <c r="H59" s="32">
        <v>45</v>
      </c>
      <c r="I59" s="32">
        <v>50</v>
      </c>
      <c r="J59" s="33">
        <f t="shared" si="4"/>
        <v>200</v>
      </c>
      <c r="K59" s="287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5"/>
    </row>
    <row r="60" spans="1:26" s="31" customFormat="1" ht="13.5" customHeight="1" x14ac:dyDescent="0.25">
      <c r="A60" s="15">
        <v>5</v>
      </c>
      <c r="B60" s="41" t="s">
        <v>116</v>
      </c>
      <c r="C60" s="15"/>
      <c r="D60" s="15"/>
      <c r="E60" s="42">
        <f>E61+E62</f>
        <v>120</v>
      </c>
      <c r="F60" s="42">
        <f>F61+F62</f>
        <v>120</v>
      </c>
      <c r="G60" s="42">
        <f>G61+G62</f>
        <v>120</v>
      </c>
      <c r="H60" s="42">
        <f>H61+H62</f>
        <v>120</v>
      </c>
      <c r="I60" s="42">
        <f>I61+I62</f>
        <v>120</v>
      </c>
      <c r="J60" s="43">
        <f t="shared" si="4"/>
        <v>600</v>
      </c>
      <c r="K60" s="287"/>
    </row>
    <row r="61" spans="1:26" s="31" customFormat="1" ht="13.5" customHeight="1" x14ac:dyDescent="0.25">
      <c r="A61" s="15"/>
      <c r="B61" s="44" t="s">
        <v>119</v>
      </c>
      <c r="C61" s="15"/>
      <c r="D61" s="15"/>
      <c r="E61" s="42">
        <v>60</v>
      </c>
      <c r="F61" s="42">
        <v>60</v>
      </c>
      <c r="G61" s="42">
        <v>60</v>
      </c>
      <c r="H61" s="42">
        <v>60</v>
      </c>
      <c r="I61" s="42">
        <v>60</v>
      </c>
      <c r="J61" s="43">
        <f t="shared" si="4"/>
        <v>300</v>
      </c>
      <c r="K61" s="287"/>
    </row>
    <row r="62" spans="1:26" s="31" customFormat="1" ht="13.5" customHeight="1" x14ac:dyDescent="0.25">
      <c r="A62" s="15"/>
      <c r="B62" s="44" t="s">
        <v>120</v>
      </c>
      <c r="C62" s="15"/>
      <c r="D62" s="15"/>
      <c r="E62" s="42">
        <v>60</v>
      </c>
      <c r="F62" s="42">
        <v>60</v>
      </c>
      <c r="G62" s="42">
        <v>60</v>
      </c>
      <c r="H62" s="42">
        <v>60</v>
      </c>
      <c r="I62" s="42">
        <v>60</v>
      </c>
      <c r="J62" s="43">
        <f t="shared" si="4"/>
        <v>300</v>
      </c>
      <c r="K62" s="287"/>
    </row>
    <row r="63" spans="1:26" s="31" customFormat="1" ht="13.5" customHeight="1" x14ac:dyDescent="0.25">
      <c r="A63" s="15">
        <v>6</v>
      </c>
      <c r="B63" s="45" t="s">
        <v>118</v>
      </c>
      <c r="C63" s="15"/>
      <c r="D63" s="15"/>
      <c r="E63" s="42">
        <f t="shared" ref="E63:J63" si="5">E64+E65+E66+E67+E68+E69+E70+E71</f>
        <v>140</v>
      </c>
      <c r="F63" s="42">
        <f t="shared" si="5"/>
        <v>160</v>
      </c>
      <c r="G63" s="42">
        <f t="shared" si="5"/>
        <v>160</v>
      </c>
      <c r="H63" s="42">
        <f t="shared" si="5"/>
        <v>90</v>
      </c>
      <c r="I63" s="42">
        <f t="shared" si="5"/>
        <v>90</v>
      </c>
      <c r="J63" s="15">
        <f t="shared" si="5"/>
        <v>640</v>
      </c>
      <c r="K63" s="287"/>
    </row>
    <row r="64" spans="1:26" s="31" customFormat="1" ht="13.5" customHeight="1" x14ac:dyDescent="0.25">
      <c r="A64" s="15"/>
      <c r="B64" s="46" t="s">
        <v>110</v>
      </c>
      <c r="C64" s="15"/>
      <c r="D64" s="15"/>
      <c r="E64" s="42">
        <v>70</v>
      </c>
      <c r="F64" s="42"/>
      <c r="G64" s="42"/>
      <c r="H64" s="42"/>
      <c r="I64" s="42"/>
      <c r="J64" s="15">
        <f>E64+F64+G64+H64+I64</f>
        <v>70</v>
      </c>
      <c r="K64" s="287"/>
    </row>
    <row r="65" spans="1:11" s="31" customFormat="1" ht="13.5" customHeight="1" x14ac:dyDescent="0.25">
      <c r="A65" s="15"/>
      <c r="B65" s="46" t="s">
        <v>111</v>
      </c>
      <c r="C65" s="15"/>
      <c r="D65" s="15"/>
      <c r="E65" s="42">
        <v>70</v>
      </c>
      <c r="F65" s="42"/>
      <c r="G65" s="42"/>
      <c r="H65" s="42"/>
      <c r="I65" s="42"/>
      <c r="J65" s="15">
        <f t="shared" ref="J65:J71" si="6">E65+F65+G65+H65+I65</f>
        <v>70</v>
      </c>
      <c r="K65" s="287"/>
    </row>
    <row r="66" spans="1:11" s="31" customFormat="1" ht="13.5" customHeight="1" x14ac:dyDescent="0.25">
      <c r="A66" s="15"/>
      <c r="B66" s="46" t="s">
        <v>112</v>
      </c>
      <c r="C66" s="15"/>
      <c r="D66" s="15"/>
      <c r="E66" s="42"/>
      <c r="F66" s="42">
        <v>80</v>
      </c>
      <c r="G66" s="42"/>
      <c r="H66" s="42"/>
      <c r="I66" s="42"/>
      <c r="J66" s="15">
        <f t="shared" si="6"/>
        <v>80</v>
      </c>
      <c r="K66" s="287"/>
    </row>
    <row r="67" spans="1:11" s="31" customFormat="1" ht="13.5" customHeight="1" x14ac:dyDescent="0.25">
      <c r="A67" s="15"/>
      <c r="B67" s="46" t="s">
        <v>113</v>
      </c>
      <c r="C67" s="15"/>
      <c r="D67" s="15"/>
      <c r="E67" s="42"/>
      <c r="F67" s="42">
        <v>80</v>
      </c>
      <c r="G67" s="42"/>
      <c r="H67" s="42"/>
      <c r="I67" s="42"/>
      <c r="J67" s="15">
        <f t="shared" si="6"/>
        <v>80</v>
      </c>
      <c r="K67" s="287"/>
    </row>
    <row r="68" spans="1:11" s="31" customFormat="1" ht="13.5" customHeight="1" x14ac:dyDescent="0.25">
      <c r="A68" s="15"/>
      <c r="B68" s="46" t="s">
        <v>114</v>
      </c>
      <c r="C68" s="15"/>
      <c r="D68" s="15"/>
      <c r="E68" s="42"/>
      <c r="F68" s="42"/>
      <c r="G68" s="42">
        <v>80</v>
      </c>
      <c r="H68" s="42"/>
      <c r="I68" s="42"/>
      <c r="J68" s="15">
        <f t="shared" si="6"/>
        <v>80</v>
      </c>
      <c r="K68" s="287"/>
    </row>
    <row r="69" spans="1:11" s="31" customFormat="1" ht="13.5" customHeight="1" x14ac:dyDescent="0.25">
      <c r="A69" s="15"/>
      <c r="B69" s="46" t="s">
        <v>115</v>
      </c>
      <c r="C69" s="15"/>
      <c r="D69" s="15"/>
      <c r="E69" s="42"/>
      <c r="F69" s="42"/>
      <c r="G69" s="42">
        <v>80</v>
      </c>
      <c r="H69" s="42"/>
      <c r="I69" s="42"/>
      <c r="J69" s="15">
        <f t="shared" si="6"/>
        <v>80</v>
      </c>
      <c r="K69" s="287"/>
    </row>
    <row r="70" spans="1:11" s="31" customFormat="1" ht="13.5" customHeight="1" x14ac:dyDescent="0.25">
      <c r="A70" s="15"/>
      <c r="B70" s="47" t="s">
        <v>121</v>
      </c>
      <c r="C70" s="15"/>
      <c r="D70" s="15"/>
      <c r="E70" s="42"/>
      <c r="F70" s="42"/>
      <c r="G70" s="42"/>
      <c r="H70" s="42">
        <v>90</v>
      </c>
      <c r="I70" s="42"/>
      <c r="J70" s="15">
        <f t="shared" si="6"/>
        <v>90</v>
      </c>
      <c r="K70" s="287"/>
    </row>
    <row r="71" spans="1:11" ht="13.5" customHeight="1" x14ac:dyDescent="0.25">
      <c r="A71" s="15"/>
      <c r="B71" s="47" t="s">
        <v>122</v>
      </c>
      <c r="C71" s="4"/>
      <c r="D71" s="4"/>
      <c r="E71" s="4"/>
      <c r="F71" s="4"/>
      <c r="G71" s="4"/>
      <c r="H71" s="9"/>
      <c r="I71" s="9">
        <v>90</v>
      </c>
      <c r="J71" s="15">
        <f t="shared" si="6"/>
        <v>90</v>
      </c>
      <c r="K71" s="287"/>
    </row>
    <row r="72" spans="1:11" ht="13.5" customHeight="1" x14ac:dyDescent="0.25">
      <c r="A72" s="15">
        <v>7</v>
      </c>
      <c r="B72" s="45" t="s">
        <v>123</v>
      </c>
      <c r="C72" s="4"/>
      <c r="D72" s="4"/>
      <c r="E72" s="4">
        <f t="shared" ref="E72:J72" si="7">E73+E74+E75+E76+E77</f>
        <v>20</v>
      </c>
      <c r="F72" s="4">
        <f t="shared" si="7"/>
        <v>0</v>
      </c>
      <c r="G72" s="4">
        <f t="shared" si="7"/>
        <v>90</v>
      </c>
      <c r="H72" s="4">
        <f t="shared" si="7"/>
        <v>0</v>
      </c>
      <c r="I72" s="4">
        <f t="shared" si="7"/>
        <v>35</v>
      </c>
      <c r="J72" s="15">
        <f t="shared" si="7"/>
        <v>145</v>
      </c>
      <c r="K72" s="287"/>
    </row>
    <row r="73" spans="1:11" ht="13.5" customHeight="1" x14ac:dyDescent="0.25">
      <c r="A73" s="15"/>
      <c r="B73" s="44" t="s">
        <v>124</v>
      </c>
      <c r="C73" s="4"/>
      <c r="D73" s="4"/>
      <c r="E73" s="4">
        <v>20</v>
      </c>
      <c r="F73" s="4"/>
      <c r="G73" s="4"/>
      <c r="H73" s="9"/>
      <c r="I73" s="9"/>
      <c r="J73" s="15">
        <f>E73+F73+G73+H73+I73</f>
        <v>20</v>
      </c>
      <c r="K73" s="287"/>
    </row>
    <row r="74" spans="1:11" ht="13.5" customHeight="1" x14ac:dyDescent="0.25">
      <c r="A74" s="15"/>
      <c r="B74" s="47" t="s">
        <v>121</v>
      </c>
      <c r="C74" s="4"/>
      <c r="D74" s="4"/>
      <c r="E74" s="4"/>
      <c r="F74" s="4"/>
      <c r="G74" s="4">
        <v>30</v>
      </c>
      <c r="H74" s="9"/>
      <c r="I74" s="9"/>
      <c r="J74" s="15">
        <f>E74+F74+G74+H74+I74</f>
        <v>30</v>
      </c>
      <c r="K74" s="287"/>
    </row>
    <row r="75" spans="1:11" ht="13.5" customHeight="1" x14ac:dyDescent="0.25">
      <c r="A75" s="15"/>
      <c r="B75" s="47" t="s">
        <v>122</v>
      </c>
      <c r="C75" s="4"/>
      <c r="D75" s="4"/>
      <c r="E75" s="4"/>
      <c r="F75" s="4"/>
      <c r="G75" s="4">
        <v>30</v>
      </c>
      <c r="H75" s="9"/>
      <c r="I75" s="9"/>
      <c r="J75" s="15">
        <f>E75+F75+G75+H75+I75</f>
        <v>30</v>
      </c>
      <c r="K75" s="287"/>
    </row>
    <row r="76" spans="1:11" ht="13.5" customHeight="1" x14ac:dyDescent="0.25">
      <c r="A76" s="15"/>
      <c r="B76" s="46" t="s">
        <v>113</v>
      </c>
      <c r="C76" s="4"/>
      <c r="D76" s="4"/>
      <c r="E76" s="4"/>
      <c r="F76" s="4"/>
      <c r="G76" s="4">
        <v>30</v>
      </c>
      <c r="H76" s="9"/>
      <c r="I76" s="9"/>
      <c r="J76" s="15">
        <f>E76+F76+G76+H76+I76</f>
        <v>30</v>
      </c>
      <c r="K76" s="287"/>
    </row>
    <row r="77" spans="1:11" ht="13.5" customHeight="1" x14ac:dyDescent="0.25">
      <c r="A77" s="15"/>
      <c r="B77" s="47" t="s">
        <v>125</v>
      </c>
      <c r="C77" s="4"/>
      <c r="D77" s="4"/>
      <c r="E77" s="4"/>
      <c r="F77" s="4"/>
      <c r="G77" s="4"/>
      <c r="H77" s="9"/>
      <c r="I77" s="9">
        <v>35</v>
      </c>
      <c r="J77" s="15">
        <f>E77+F77+G77+H77+I77</f>
        <v>35</v>
      </c>
      <c r="K77" s="287"/>
    </row>
    <row r="78" spans="1:11" ht="13.5" customHeight="1" x14ac:dyDescent="0.25">
      <c r="A78" s="15">
        <v>8</v>
      </c>
      <c r="B78" s="45" t="s">
        <v>126</v>
      </c>
      <c r="C78" s="4"/>
      <c r="D78" s="4"/>
      <c r="E78" s="4"/>
      <c r="F78" s="4"/>
      <c r="G78" s="4">
        <f>G79+G80+G81+G82+G83+G84+G85+G86+G87+G88+G89+G90+G91+G92</f>
        <v>27</v>
      </c>
      <c r="H78" s="4">
        <f>H79+H80+H81+H82+H83+H84+H85+H86+H87+H88+H89+H90+H91+H92</f>
        <v>0</v>
      </c>
      <c r="I78" s="9"/>
      <c r="J78" s="15">
        <f>G78+H78+I78+E78+F78</f>
        <v>27</v>
      </c>
      <c r="K78" s="287"/>
    </row>
    <row r="79" spans="1:11" ht="13.5" customHeight="1" x14ac:dyDescent="0.25">
      <c r="A79" s="15"/>
      <c r="B79" s="46" t="s">
        <v>110</v>
      </c>
      <c r="C79" s="4"/>
      <c r="D79" s="4"/>
      <c r="E79" s="4"/>
      <c r="F79" s="4"/>
      <c r="G79" s="4">
        <v>3</v>
      </c>
      <c r="H79" s="9"/>
      <c r="I79" s="9"/>
      <c r="J79" s="15">
        <f t="shared" ref="J79:J98" si="8">G79+H79+I79+E79+F79</f>
        <v>3</v>
      </c>
      <c r="K79" s="287"/>
    </row>
    <row r="80" spans="1:11" ht="13.5" customHeight="1" x14ac:dyDescent="0.25">
      <c r="A80" s="15"/>
      <c r="B80" s="46" t="s">
        <v>111</v>
      </c>
      <c r="C80" s="4"/>
      <c r="D80" s="4"/>
      <c r="E80" s="4"/>
      <c r="F80" s="4"/>
      <c r="G80" s="4">
        <v>3</v>
      </c>
      <c r="H80" s="9"/>
      <c r="I80" s="9"/>
      <c r="J80" s="15">
        <f t="shared" si="8"/>
        <v>3</v>
      </c>
      <c r="K80" s="287"/>
    </row>
    <row r="81" spans="1:11" ht="13.5" customHeight="1" x14ac:dyDescent="0.25">
      <c r="A81" s="15"/>
      <c r="B81" s="46" t="s">
        <v>112</v>
      </c>
      <c r="C81" s="4"/>
      <c r="D81" s="4"/>
      <c r="E81" s="4"/>
      <c r="F81" s="4"/>
      <c r="G81" s="4">
        <v>3</v>
      </c>
      <c r="H81" s="9"/>
      <c r="I81" s="9"/>
      <c r="J81" s="15">
        <f t="shared" si="8"/>
        <v>3</v>
      </c>
      <c r="K81" s="287"/>
    </row>
    <row r="82" spans="1:11" ht="13.5" customHeight="1" x14ac:dyDescent="0.25">
      <c r="A82" s="15"/>
      <c r="B82" s="46" t="s">
        <v>113</v>
      </c>
      <c r="C82" s="4"/>
      <c r="D82" s="4"/>
      <c r="E82" s="4"/>
      <c r="F82" s="4"/>
      <c r="G82" s="4">
        <v>3</v>
      </c>
      <c r="H82" s="9"/>
      <c r="I82" s="9"/>
      <c r="J82" s="15">
        <f t="shared" si="8"/>
        <v>3</v>
      </c>
      <c r="K82" s="287"/>
    </row>
    <row r="83" spans="1:11" ht="13.5" customHeight="1" x14ac:dyDescent="0.25">
      <c r="A83" s="15"/>
      <c r="B83" s="46" t="s">
        <v>114</v>
      </c>
      <c r="C83" s="4"/>
      <c r="D83" s="4"/>
      <c r="E83" s="4"/>
      <c r="F83" s="4"/>
      <c r="G83" s="4">
        <v>3</v>
      </c>
      <c r="H83" s="9"/>
      <c r="I83" s="9"/>
      <c r="J83" s="15">
        <f t="shared" si="8"/>
        <v>3</v>
      </c>
      <c r="K83" s="287"/>
    </row>
    <row r="84" spans="1:11" ht="13.5" customHeight="1" x14ac:dyDescent="0.25">
      <c r="A84" s="15"/>
      <c r="B84" s="46" t="s">
        <v>115</v>
      </c>
      <c r="C84" s="4"/>
      <c r="D84" s="4"/>
      <c r="E84" s="4"/>
      <c r="F84" s="4"/>
      <c r="G84" s="4">
        <v>3</v>
      </c>
      <c r="H84" s="9"/>
      <c r="I84" s="9"/>
      <c r="J84" s="15">
        <f t="shared" si="8"/>
        <v>3</v>
      </c>
      <c r="K84" s="287"/>
    </row>
    <row r="85" spans="1:11" ht="13.5" customHeight="1" x14ac:dyDescent="0.25">
      <c r="A85" s="15"/>
      <c r="B85" s="46" t="s">
        <v>128</v>
      </c>
      <c r="C85" s="4"/>
      <c r="D85" s="4"/>
      <c r="E85" s="4"/>
      <c r="F85" s="4"/>
      <c r="G85" s="4">
        <v>3</v>
      </c>
      <c r="H85" s="9"/>
      <c r="I85" s="9"/>
      <c r="J85" s="15">
        <f t="shared" si="8"/>
        <v>3</v>
      </c>
      <c r="K85" s="287"/>
    </row>
    <row r="86" spans="1:11" ht="13.5" customHeight="1" x14ac:dyDescent="0.25">
      <c r="A86" s="15"/>
      <c r="B86" s="47" t="s">
        <v>121</v>
      </c>
      <c r="C86" s="4"/>
      <c r="D86" s="4"/>
      <c r="E86" s="4"/>
      <c r="F86" s="4"/>
      <c r="G86" s="4">
        <v>3</v>
      </c>
      <c r="H86" s="9"/>
      <c r="I86" s="9"/>
      <c r="J86" s="15">
        <f t="shared" si="8"/>
        <v>3</v>
      </c>
      <c r="K86" s="287"/>
    </row>
    <row r="87" spans="1:11" ht="13.5" customHeight="1" x14ac:dyDescent="0.25">
      <c r="A87" s="15"/>
      <c r="B87" s="47" t="s">
        <v>122</v>
      </c>
      <c r="C87" s="4"/>
      <c r="D87" s="4"/>
      <c r="E87" s="4"/>
      <c r="F87" s="4"/>
      <c r="G87" s="4">
        <v>3</v>
      </c>
      <c r="H87" s="9"/>
      <c r="I87" s="9"/>
      <c r="J87" s="15">
        <f t="shared" si="8"/>
        <v>3</v>
      </c>
      <c r="K87" s="287"/>
    </row>
    <row r="88" spans="1:11" ht="13.5" customHeight="1" x14ac:dyDescent="0.25">
      <c r="A88" s="15"/>
      <c r="B88" s="44" t="s">
        <v>124</v>
      </c>
      <c r="C88" s="4"/>
      <c r="D88" s="4"/>
      <c r="E88" s="4"/>
      <c r="F88" s="4"/>
      <c r="G88" s="4"/>
      <c r="H88" s="9"/>
      <c r="I88" s="9">
        <v>4</v>
      </c>
      <c r="J88" s="15">
        <f>G88+H88+I88+E88+F88</f>
        <v>4</v>
      </c>
      <c r="K88" s="287"/>
    </row>
    <row r="89" spans="1:11" ht="13.5" customHeight="1" x14ac:dyDescent="0.25">
      <c r="A89" s="15"/>
      <c r="B89" s="44" t="s">
        <v>127</v>
      </c>
      <c r="C89" s="4"/>
      <c r="D89" s="4"/>
      <c r="E89" s="4"/>
      <c r="F89" s="4"/>
      <c r="G89" s="4"/>
      <c r="H89" s="9"/>
      <c r="I89" s="9">
        <v>4</v>
      </c>
      <c r="J89" s="15">
        <f>G89+H89+I89+E89+F89</f>
        <v>4</v>
      </c>
      <c r="K89" s="287"/>
    </row>
    <row r="90" spans="1:11" ht="13.5" customHeight="1" x14ac:dyDescent="0.25">
      <c r="A90" s="15"/>
      <c r="B90" s="47" t="s">
        <v>125</v>
      </c>
      <c r="C90" s="4"/>
      <c r="D90" s="4"/>
      <c r="E90" s="4"/>
      <c r="F90" s="4"/>
      <c r="G90" s="4"/>
      <c r="H90" s="9"/>
      <c r="I90" s="9">
        <v>4</v>
      </c>
      <c r="J90" s="15">
        <f>G90+H90+I90+E90+F90</f>
        <v>4</v>
      </c>
      <c r="K90" s="287"/>
    </row>
    <row r="91" spans="1:11" ht="13.5" customHeight="1" x14ac:dyDescent="0.25">
      <c r="A91" s="15"/>
      <c r="B91" s="47" t="s">
        <v>129</v>
      </c>
      <c r="C91" s="4"/>
      <c r="D91" s="4"/>
      <c r="E91" s="4"/>
      <c r="F91" s="4"/>
      <c r="G91" s="4"/>
      <c r="H91" s="9"/>
      <c r="I91" s="9">
        <v>4</v>
      </c>
      <c r="J91" s="15">
        <f>G91+H91+I91+E91+F91</f>
        <v>4</v>
      </c>
      <c r="K91" s="287"/>
    </row>
    <row r="92" spans="1:11" ht="13.5" customHeight="1" x14ac:dyDescent="0.25">
      <c r="A92" s="15"/>
      <c r="B92" s="47" t="s">
        <v>130</v>
      </c>
      <c r="C92" s="4"/>
      <c r="D92" s="4"/>
      <c r="E92" s="4"/>
      <c r="F92" s="4"/>
      <c r="G92" s="4"/>
      <c r="H92" s="9"/>
      <c r="I92" s="9">
        <v>4</v>
      </c>
      <c r="J92" s="15">
        <f>G92+H92+I92+E92+F92</f>
        <v>4</v>
      </c>
      <c r="K92" s="287"/>
    </row>
    <row r="93" spans="1:11" ht="13.5" customHeight="1" x14ac:dyDescent="0.25">
      <c r="A93" s="15">
        <v>9</v>
      </c>
      <c r="B93" s="45" t="s">
        <v>131</v>
      </c>
      <c r="C93" s="4"/>
      <c r="D93" s="4"/>
      <c r="E93" s="4"/>
      <c r="F93" s="4"/>
      <c r="G93" s="4"/>
      <c r="H93" s="9">
        <v>40</v>
      </c>
      <c r="I93" s="9"/>
      <c r="J93" s="15">
        <f t="shared" si="8"/>
        <v>40</v>
      </c>
      <c r="K93" s="287"/>
    </row>
    <row r="94" spans="1:11" ht="12.75" customHeight="1" x14ac:dyDescent="0.25">
      <c r="A94" s="15">
        <v>10</v>
      </c>
      <c r="B94" s="45" t="s">
        <v>132</v>
      </c>
      <c r="C94" s="4"/>
      <c r="D94" s="4"/>
      <c r="E94" s="4">
        <f t="shared" ref="E94:J94" si="9">E97+E96+E95</f>
        <v>0</v>
      </c>
      <c r="F94" s="4">
        <f t="shared" si="9"/>
        <v>0</v>
      </c>
      <c r="G94" s="4">
        <f t="shared" si="9"/>
        <v>0</v>
      </c>
      <c r="H94" s="4">
        <f t="shared" si="9"/>
        <v>90</v>
      </c>
      <c r="I94" s="4">
        <f t="shared" si="9"/>
        <v>40</v>
      </c>
      <c r="J94" s="15">
        <f t="shared" si="9"/>
        <v>130</v>
      </c>
      <c r="K94" s="287"/>
    </row>
    <row r="95" spans="1:11" ht="12.75" customHeight="1" x14ac:dyDescent="0.25">
      <c r="A95" s="15"/>
      <c r="B95" s="46" t="s">
        <v>115</v>
      </c>
      <c r="C95" s="4"/>
      <c r="D95" s="4"/>
      <c r="E95" s="4"/>
      <c r="F95" s="4"/>
      <c r="G95" s="4"/>
      <c r="H95" s="9"/>
      <c r="I95" s="9">
        <v>40</v>
      </c>
      <c r="J95" s="15">
        <f t="shared" si="8"/>
        <v>40</v>
      </c>
      <c r="K95" s="287"/>
    </row>
    <row r="96" spans="1:11" ht="12.75" customHeight="1" x14ac:dyDescent="0.25">
      <c r="A96" s="15"/>
      <c r="B96" s="47" t="s">
        <v>121</v>
      </c>
      <c r="C96" s="4"/>
      <c r="D96" s="4"/>
      <c r="E96" s="4"/>
      <c r="F96" s="4"/>
      <c r="G96" s="4"/>
      <c r="H96" s="9">
        <v>45</v>
      </c>
      <c r="I96" s="9"/>
      <c r="J96" s="15">
        <f t="shared" si="8"/>
        <v>45</v>
      </c>
      <c r="K96" s="287"/>
    </row>
    <row r="97" spans="1:11" ht="12.75" customHeight="1" x14ac:dyDescent="0.25">
      <c r="A97" s="15"/>
      <c r="B97" s="47" t="s">
        <v>122</v>
      </c>
      <c r="C97" s="4"/>
      <c r="D97" s="4"/>
      <c r="E97" s="4"/>
      <c r="F97" s="4"/>
      <c r="G97" s="4"/>
      <c r="H97" s="9">
        <v>45</v>
      </c>
      <c r="I97" s="9"/>
      <c r="J97" s="15">
        <f t="shared" si="8"/>
        <v>45</v>
      </c>
      <c r="K97" s="287"/>
    </row>
    <row r="98" spans="1:11" ht="12.75" customHeight="1" x14ac:dyDescent="0.25">
      <c r="A98" s="15"/>
      <c r="B98" s="47" t="s">
        <v>125</v>
      </c>
      <c r="C98" s="4"/>
      <c r="D98" s="4"/>
      <c r="E98" s="4"/>
      <c r="F98" s="4"/>
      <c r="G98" s="4"/>
      <c r="H98" s="9">
        <v>45</v>
      </c>
      <c r="I98" s="9"/>
      <c r="J98" s="15">
        <f t="shared" si="8"/>
        <v>45</v>
      </c>
      <c r="K98" s="288"/>
    </row>
    <row r="99" spans="1:11" ht="12.75" customHeight="1" x14ac:dyDescent="0.25">
      <c r="A99" s="24"/>
      <c r="B99" s="49"/>
      <c r="C99" s="8"/>
      <c r="D99" s="8"/>
      <c r="E99" s="12">
        <f t="shared" ref="E99:J99" si="10">E50+E51+E58+E59+E60+E63+E78++E93+E94+E72</f>
        <v>1000</v>
      </c>
      <c r="F99" s="12">
        <f t="shared" si="10"/>
        <v>1000</v>
      </c>
      <c r="G99" s="12">
        <f t="shared" si="10"/>
        <v>1000</v>
      </c>
      <c r="H99" s="12">
        <f t="shared" si="10"/>
        <v>1000</v>
      </c>
      <c r="I99" s="12">
        <f t="shared" si="10"/>
        <v>1000</v>
      </c>
      <c r="J99" s="12">
        <f t="shared" si="10"/>
        <v>5000</v>
      </c>
      <c r="K99" s="48"/>
    </row>
    <row r="100" spans="1:11" s="39" customFormat="1" ht="62.25" customHeight="1" x14ac:dyDescent="0.2">
      <c r="A100" s="12" t="s">
        <v>66</v>
      </c>
      <c r="B100" s="12" t="s">
        <v>106</v>
      </c>
      <c r="C100" s="18" t="s">
        <v>61</v>
      </c>
      <c r="D100" s="12" t="s">
        <v>72</v>
      </c>
      <c r="E100" s="18">
        <v>200</v>
      </c>
      <c r="F100" s="18">
        <v>200</v>
      </c>
      <c r="G100" s="18">
        <v>200</v>
      </c>
      <c r="H100" s="18">
        <v>200</v>
      </c>
      <c r="I100" s="18">
        <v>200</v>
      </c>
      <c r="J100" s="12">
        <v>1000</v>
      </c>
      <c r="K100" s="38"/>
    </row>
    <row r="101" spans="1:11" ht="17.25" customHeight="1" x14ac:dyDescent="0.25">
      <c r="A101" s="14">
        <v>1</v>
      </c>
      <c r="B101" s="11" t="s">
        <v>141</v>
      </c>
      <c r="C101" s="5"/>
      <c r="D101" s="5"/>
      <c r="E101" s="4"/>
      <c r="F101" s="4"/>
      <c r="G101" s="4"/>
      <c r="H101" s="9"/>
      <c r="I101" s="9"/>
      <c r="J101" s="15"/>
      <c r="K101" s="5"/>
    </row>
    <row r="102" spans="1:11" ht="17.25" customHeight="1" x14ac:dyDescent="0.25">
      <c r="A102" s="14"/>
      <c r="B102" s="11" t="s">
        <v>105</v>
      </c>
      <c r="C102" s="5"/>
      <c r="D102" s="5"/>
      <c r="E102" s="4">
        <v>200</v>
      </c>
      <c r="F102" s="4"/>
      <c r="G102" s="4"/>
      <c r="H102" s="9"/>
      <c r="I102" s="9"/>
      <c r="J102" s="15">
        <f t="shared" ref="J102:J107" si="11">E102+F102+G102+H102+I102</f>
        <v>200</v>
      </c>
      <c r="K102" s="279" t="s">
        <v>67</v>
      </c>
    </row>
    <row r="103" spans="1:11" ht="17.25" customHeight="1" x14ac:dyDescent="0.25">
      <c r="A103" s="14"/>
      <c r="B103" s="17" t="s">
        <v>142</v>
      </c>
      <c r="C103" s="5"/>
      <c r="D103" s="5"/>
      <c r="E103" s="4"/>
      <c r="F103" s="4">
        <v>200</v>
      </c>
      <c r="G103" s="4"/>
      <c r="H103" s="9"/>
      <c r="I103" s="9"/>
      <c r="J103" s="15">
        <f t="shared" si="11"/>
        <v>200</v>
      </c>
      <c r="K103" s="280"/>
    </row>
    <row r="104" spans="1:11" ht="17.25" customHeight="1" x14ac:dyDescent="0.25">
      <c r="A104" s="14"/>
      <c r="B104" s="17" t="s">
        <v>121</v>
      </c>
      <c r="C104" s="5"/>
      <c r="D104" s="5"/>
      <c r="E104" s="4"/>
      <c r="F104" s="4"/>
      <c r="G104" s="4">
        <v>200</v>
      </c>
      <c r="H104" s="9"/>
      <c r="I104" s="9"/>
      <c r="J104" s="15">
        <f t="shared" si="11"/>
        <v>200</v>
      </c>
      <c r="K104" s="280"/>
    </row>
    <row r="105" spans="1:11" ht="17.25" customHeight="1" x14ac:dyDescent="0.25">
      <c r="A105" s="14"/>
      <c r="B105" s="17" t="s">
        <v>143</v>
      </c>
      <c r="C105" s="5"/>
      <c r="D105" s="5"/>
      <c r="E105" s="4"/>
      <c r="F105" s="4"/>
      <c r="G105" s="4"/>
      <c r="H105" s="9">
        <v>200</v>
      </c>
      <c r="I105" s="9"/>
      <c r="J105" s="15">
        <f t="shared" si="11"/>
        <v>200</v>
      </c>
      <c r="K105" s="280"/>
    </row>
    <row r="106" spans="1:11" ht="17.25" customHeight="1" x14ac:dyDescent="0.25">
      <c r="A106" s="14"/>
      <c r="B106" s="17" t="s">
        <v>144</v>
      </c>
      <c r="C106" s="5"/>
      <c r="D106" s="5"/>
      <c r="E106" s="4"/>
      <c r="F106" s="4"/>
      <c r="G106" s="4"/>
      <c r="H106" s="9"/>
      <c r="I106" s="9">
        <v>200</v>
      </c>
      <c r="J106" s="15">
        <f t="shared" si="11"/>
        <v>200</v>
      </c>
      <c r="K106" s="280"/>
    </row>
    <row r="107" spans="1:11" s="40" customFormat="1" ht="17.25" customHeight="1" x14ac:dyDescent="0.25">
      <c r="A107" s="24"/>
      <c r="B107" s="8"/>
      <c r="C107" s="8"/>
      <c r="D107" s="8"/>
      <c r="E107" s="8">
        <f>E102+E103+E104+E105+E106</f>
        <v>200</v>
      </c>
      <c r="F107" s="8">
        <f>F102+F103+F104+F105+F106</f>
        <v>200</v>
      </c>
      <c r="G107" s="8">
        <f>G102+G103+G104+G105+G106</f>
        <v>200</v>
      </c>
      <c r="H107" s="8">
        <f>H102+H103+H104+H105+H106</f>
        <v>200</v>
      </c>
      <c r="I107" s="8">
        <f>I102+I103+I104+I105+I106</f>
        <v>200</v>
      </c>
      <c r="J107" s="24">
        <f t="shared" si="11"/>
        <v>1000</v>
      </c>
      <c r="K107" s="8"/>
    </row>
    <row r="108" spans="1:11" ht="105" customHeight="1" x14ac:dyDescent="0.25">
      <c r="A108" s="12" t="s">
        <v>68</v>
      </c>
      <c r="B108" s="18" t="s">
        <v>133</v>
      </c>
      <c r="C108" s="18" t="s">
        <v>61</v>
      </c>
      <c r="D108" s="12" t="s">
        <v>72</v>
      </c>
      <c r="E108" s="18">
        <v>500</v>
      </c>
      <c r="F108" s="18">
        <v>700</v>
      </c>
      <c r="G108" s="18">
        <v>700</v>
      </c>
      <c r="H108" s="18">
        <v>600</v>
      </c>
      <c r="I108" s="18">
        <v>500</v>
      </c>
      <c r="J108" s="12">
        <v>3000</v>
      </c>
      <c r="K108" s="19"/>
    </row>
    <row r="109" spans="1:11" ht="21.75" customHeight="1" x14ac:dyDescent="0.25">
      <c r="A109" s="15"/>
      <c r="B109" s="45" t="s">
        <v>134</v>
      </c>
      <c r="C109" s="9"/>
      <c r="D109" s="15"/>
      <c r="E109" s="9">
        <f>E110+E111+E112+E113+E114+E115+E116+E117+E118+E120+E121+E119</f>
        <v>500</v>
      </c>
      <c r="F109" s="9">
        <f>F110+F111+F112+F113+F114+F115+F116+F117+F118+F120+F121+F119</f>
        <v>700</v>
      </c>
      <c r="G109" s="9">
        <f>G110+G111+G112+G113+G114+G115+G116+G117+G118+G120+G121+G119</f>
        <v>700</v>
      </c>
      <c r="H109" s="9">
        <f>H110+H111+H112+H113+H114+H115+H116+H117+H118+H120+H121+H119</f>
        <v>0</v>
      </c>
      <c r="I109" s="9">
        <f>I110+I111+I112+I113+I114+I115+I116+I117+I118+I120+I121+I119</f>
        <v>0</v>
      </c>
      <c r="J109" s="9">
        <f>E109+F109+G109+H109+I109</f>
        <v>1900</v>
      </c>
      <c r="K109" s="276" t="s">
        <v>69</v>
      </c>
    </row>
    <row r="110" spans="1:11" ht="13.5" customHeight="1" x14ac:dyDescent="0.25">
      <c r="A110" s="15"/>
      <c r="B110" s="46" t="s">
        <v>110</v>
      </c>
      <c r="C110" s="9"/>
      <c r="D110" s="15"/>
      <c r="E110" s="9">
        <v>100</v>
      </c>
      <c r="F110" s="9"/>
      <c r="G110" s="9"/>
      <c r="H110" s="9"/>
      <c r="I110" s="9"/>
      <c r="J110" s="9">
        <f t="shared" ref="J110:J121" si="12">E110+F110+G110+H110+I110</f>
        <v>100</v>
      </c>
      <c r="K110" s="277"/>
    </row>
    <row r="111" spans="1:11" ht="13.5" customHeight="1" x14ac:dyDescent="0.25">
      <c r="A111" s="15"/>
      <c r="B111" s="46" t="s">
        <v>111</v>
      </c>
      <c r="C111" s="9"/>
      <c r="D111" s="15"/>
      <c r="E111" s="9">
        <v>100</v>
      </c>
      <c r="F111" s="9"/>
      <c r="G111" s="9"/>
      <c r="H111" s="9"/>
      <c r="I111" s="9"/>
      <c r="J111" s="9">
        <f t="shared" si="12"/>
        <v>100</v>
      </c>
      <c r="K111" s="277"/>
    </row>
    <row r="112" spans="1:11" ht="13.5" customHeight="1" x14ac:dyDescent="0.25">
      <c r="A112" s="15"/>
      <c r="B112" s="46" t="s">
        <v>112</v>
      </c>
      <c r="C112" s="9"/>
      <c r="D112" s="15"/>
      <c r="E112" s="9">
        <v>100</v>
      </c>
      <c r="F112" s="9"/>
      <c r="G112" s="9"/>
      <c r="H112" s="9"/>
      <c r="I112" s="9"/>
      <c r="J112" s="9">
        <f t="shared" si="12"/>
        <v>100</v>
      </c>
      <c r="K112" s="277"/>
    </row>
    <row r="113" spans="1:11" ht="13.5" customHeight="1" x14ac:dyDescent="0.25">
      <c r="A113" s="15"/>
      <c r="B113" s="47" t="s">
        <v>125</v>
      </c>
      <c r="C113" s="9"/>
      <c r="D113" s="15"/>
      <c r="E113" s="9">
        <v>100</v>
      </c>
      <c r="F113" s="9"/>
      <c r="G113" s="9"/>
      <c r="H113" s="9"/>
      <c r="I113" s="9"/>
      <c r="J113" s="9">
        <f t="shared" si="12"/>
        <v>100</v>
      </c>
      <c r="K113" s="277"/>
    </row>
    <row r="114" spans="1:11" ht="13.5" customHeight="1" x14ac:dyDescent="0.25">
      <c r="A114" s="15"/>
      <c r="B114" s="46" t="s">
        <v>113</v>
      </c>
      <c r="C114" s="9"/>
      <c r="D114" s="15"/>
      <c r="E114" s="9">
        <v>100</v>
      </c>
      <c r="F114" s="9"/>
      <c r="G114" s="9"/>
      <c r="H114" s="9"/>
      <c r="I114" s="9"/>
      <c r="J114" s="9">
        <f t="shared" si="12"/>
        <v>100</v>
      </c>
      <c r="K114" s="277"/>
    </row>
    <row r="115" spans="1:11" ht="13.5" customHeight="1" x14ac:dyDescent="0.25">
      <c r="A115" s="15"/>
      <c r="B115" s="46" t="s">
        <v>135</v>
      </c>
      <c r="C115" s="9"/>
      <c r="D115" s="15"/>
      <c r="E115" s="9"/>
      <c r="F115" s="9">
        <v>150</v>
      </c>
      <c r="G115" s="9"/>
      <c r="H115" s="9"/>
      <c r="I115" s="9"/>
      <c r="J115" s="9">
        <f t="shared" si="12"/>
        <v>150</v>
      </c>
      <c r="K115" s="277"/>
    </row>
    <row r="116" spans="1:11" ht="13.5" customHeight="1" x14ac:dyDescent="0.25">
      <c r="A116" s="15"/>
      <c r="B116" s="46" t="s">
        <v>136</v>
      </c>
      <c r="C116" s="9"/>
      <c r="D116" s="15"/>
      <c r="E116" s="9"/>
      <c r="F116" s="9">
        <v>250</v>
      </c>
      <c r="G116" s="9"/>
      <c r="H116" s="9"/>
      <c r="I116" s="9"/>
      <c r="J116" s="9">
        <f t="shared" si="12"/>
        <v>250</v>
      </c>
      <c r="K116" s="277"/>
    </row>
    <row r="117" spans="1:11" ht="13.5" customHeight="1" x14ac:dyDescent="0.25">
      <c r="A117" s="15"/>
      <c r="B117" s="46" t="s">
        <v>137</v>
      </c>
      <c r="C117" s="9"/>
      <c r="D117" s="15"/>
      <c r="E117" s="9"/>
      <c r="F117" s="9">
        <v>150</v>
      </c>
      <c r="G117" s="9"/>
      <c r="H117" s="9"/>
      <c r="I117" s="9"/>
      <c r="J117" s="9">
        <f t="shared" si="12"/>
        <v>150</v>
      </c>
      <c r="K117" s="277"/>
    </row>
    <row r="118" spans="1:11" ht="13.5" customHeight="1" x14ac:dyDescent="0.25">
      <c r="A118" s="15"/>
      <c r="B118" s="47" t="s">
        <v>138</v>
      </c>
      <c r="C118" s="9"/>
      <c r="D118" s="15"/>
      <c r="E118" s="9"/>
      <c r="F118" s="9">
        <v>150</v>
      </c>
      <c r="G118" s="9"/>
      <c r="H118" s="9"/>
      <c r="I118" s="9"/>
      <c r="J118" s="9">
        <f t="shared" si="12"/>
        <v>150</v>
      </c>
      <c r="K118" s="277"/>
    </row>
    <row r="119" spans="1:11" ht="13.5" customHeight="1" x14ac:dyDescent="0.25">
      <c r="A119" s="15"/>
      <c r="B119" s="47" t="s">
        <v>145</v>
      </c>
      <c r="C119" s="9"/>
      <c r="D119" s="15"/>
      <c r="E119" s="9"/>
      <c r="F119" s="9"/>
      <c r="G119" s="9">
        <v>200</v>
      </c>
      <c r="H119" s="9"/>
      <c r="I119" s="9"/>
      <c r="J119" s="9">
        <f t="shared" si="12"/>
        <v>200</v>
      </c>
      <c r="K119" s="277"/>
    </row>
    <row r="120" spans="1:11" ht="13.5" customHeight="1" x14ac:dyDescent="0.25">
      <c r="A120" s="15"/>
      <c r="B120" s="17" t="s">
        <v>140</v>
      </c>
      <c r="C120" s="9"/>
      <c r="D120" s="15"/>
      <c r="E120" s="9"/>
      <c r="F120" s="9"/>
      <c r="G120" s="9">
        <v>350</v>
      </c>
      <c r="H120" s="9"/>
      <c r="I120" s="9"/>
      <c r="J120" s="9">
        <f t="shared" si="12"/>
        <v>350</v>
      </c>
      <c r="K120" s="277"/>
    </row>
    <row r="121" spans="1:11" ht="13.5" customHeight="1" x14ac:dyDescent="0.25">
      <c r="A121" s="15"/>
      <c r="B121" s="46" t="s">
        <v>139</v>
      </c>
      <c r="C121" s="9"/>
      <c r="D121" s="15"/>
      <c r="E121" s="9"/>
      <c r="F121" s="9"/>
      <c r="G121" s="9">
        <v>150</v>
      </c>
      <c r="H121" s="9"/>
      <c r="I121" s="9"/>
      <c r="J121" s="9">
        <f t="shared" si="12"/>
        <v>150</v>
      </c>
      <c r="K121" s="277"/>
    </row>
    <row r="122" spans="1:11" ht="13.5" customHeight="1" x14ac:dyDescent="0.25">
      <c r="A122" s="15"/>
      <c r="B122" s="46" t="s">
        <v>146</v>
      </c>
      <c r="C122" s="9"/>
      <c r="D122" s="15"/>
      <c r="E122" s="9">
        <f>E123+E124+E125</f>
        <v>0</v>
      </c>
      <c r="F122" s="9">
        <f>F123+F124+F125</f>
        <v>0</v>
      </c>
      <c r="G122" s="9">
        <f>G123+G124+G125</f>
        <v>0</v>
      </c>
      <c r="H122" s="9">
        <f>H123+H124+H125</f>
        <v>600</v>
      </c>
      <c r="I122" s="9">
        <f>I123+I124+I125</f>
        <v>500</v>
      </c>
      <c r="J122" s="9">
        <f>E122+F122+G122+H122+I122</f>
        <v>1100</v>
      </c>
      <c r="K122" s="277"/>
    </row>
    <row r="123" spans="1:11" ht="13.5" customHeight="1" x14ac:dyDescent="0.25">
      <c r="A123" s="15"/>
      <c r="B123" s="46" t="s">
        <v>147</v>
      </c>
      <c r="C123" s="9"/>
      <c r="D123" s="15"/>
      <c r="E123" s="9"/>
      <c r="F123" s="9"/>
      <c r="G123" s="9"/>
      <c r="H123" s="9">
        <v>600</v>
      </c>
      <c r="I123" s="9"/>
      <c r="J123" s="9">
        <f>E123+F123+G123+H123+I123</f>
        <v>600</v>
      </c>
      <c r="K123" s="277"/>
    </row>
    <row r="124" spans="1:11" ht="13.5" customHeight="1" x14ac:dyDescent="0.25">
      <c r="A124" s="15"/>
      <c r="B124" s="46" t="s">
        <v>148</v>
      </c>
      <c r="C124" s="9"/>
      <c r="D124" s="15"/>
      <c r="E124" s="9"/>
      <c r="F124" s="9"/>
      <c r="G124" s="9"/>
      <c r="H124" s="9"/>
      <c r="I124" s="9">
        <v>200</v>
      </c>
      <c r="J124" s="9">
        <f>E124+F124+G124+H124+I124</f>
        <v>200</v>
      </c>
      <c r="K124" s="277"/>
    </row>
    <row r="125" spans="1:11" ht="13.5" customHeight="1" x14ac:dyDescent="0.25">
      <c r="A125" s="15"/>
      <c r="B125" s="46" t="s">
        <v>149</v>
      </c>
      <c r="C125" s="9"/>
      <c r="D125" s="15"/>
      <c r="E125" s="9"/>
      <c r="F125" s="9"/>
      <c r="G125" s="9"/>
      <c r="H125" s="9"/>
      <c r="I125" s="9">
        <v>300</v>
      </c>
      <c r="J125" s="9">
        <f>E125+F125+G125+H125+I125</f>
        <v>300</v>
      </c>
      <c r="K125" s="278"/>
    </row>
    <row r="126" spans="1:11" ht="13.5" customHeight="1" x14ac:dyDescent="0.25">
      <c r="A126" s="24"/>
      <c r="B126" s="50"/>
      <c r="C126" s="10"/>
      <c r="D126" s="24"/>
      <c r="E126" s="10">
        <f t="shared" ref="E126:J126" si="13">E109+E122</f>
        <v>500</v>
      </c>
      <c r="F126" s="10">
        <f t="shared" si="13"/>
        <v>700</v>
      </c>
      <c r="G126" s="10">
        <f t="shared" si="13"/>
        <v>700</v>
      </c>
      <c r="H126" s="10">
        <f t="shared" si="13"/>
        <v>600</v>
      </c>
      <c r="I126" s="10">
        <f t="shared" si="13"/>
        <v>500</v>
      </c>
      <c r="J126" s="10">
        <f t="shared" si="13"/>
        <v>3000</v>
      </c>
      <c r="K126" s="8"/>
    </row>
    <row r="127" spans="1:11" ht="27.75" customHeight="1" x14ac:dyDescent="0.25">
      <c r="A127" s="25"/>
      <c r="B127" s="20" t="s">
        <v>70</v>
      </c>
      <c r="C127" s="13"/>
      <c r="D127" s="13"/>
      <c r="E127" s="21">
        <f t="shared" ref="E127:J127" si="14">E16+E49+E108+E107</f>
        <v>7550</v>
      </c>
      <c r="F127" s="21">
        <f t="shared" si="14"/>
        <v>7100</v>
      </c>
      <c r="G127" s="21">
        <f t="shared" si="14"/>
        <v>6900</v>
      </c>
      <c r="H127" s="21">
        <f t="shared" si="14"/>
        <v>4800</v>
      </c>
      <c r="I127" s="21">
        <f t="shared" si="14"/>
        <v>4650</v>
      </c>
      <c r="J127" s="21">
        <f t="shared" si="14"/>
        <v>31000</v>
      </c>
      <c r="K127" s="13"/>
    </row>
    <row r="128" spans="1:11" ht="15.75" x14ac:dyDescent="0.25">
      <c r="A128" s="22"/>
    </row>
    <row r="129" spans="1:1" ht="15" customHeight="1" x14ac:dyDescent="0.25">
      <c r="A129" s="26" t="s">
        <v>71</v>
      </c>
    </row>
  </sheetData>
  <mergeCells count="9">
    <mergeCell ref="K109:K125"/>
    <mergeCell ref="K102:K106"/>
    <mergeCell ref="K17:K47"/>
    <mergeCell ref="A13:A14"/>
    <mergeCell ref="C13:C14"/>
    <mergeCell ref="D13:D14"/>
    <mergeCell ref="E13:J13"/>
    <mergeCell ref="B13:B14"/>
    <mergeCell ref="K50:K98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Лист3</vt:lpstr>
      <vt:lpstr>додаток 3 (2)</vt:lpstr>
      <vt:lpstr>додаток 3 (3)</vt:lpstr>
      <vt:lpstr>додаток 1.1</vt:lpstr>
      <vt:lpstr>додаток 2.1</vt:lpstr>
      <vt:lpstr>Лист1</vt:lpstr>
      <vt:lpstr>'додаток 1.1'!Область_печати</vt:lpstr>
      <vt:lpstr>'додаток 2.1'!Область_печати</vt:lpstr>
      <vt:lpstr>'додаток 3 (2)'!Область_печати</vt:lpstr>
      <vt:lpstr>'додаток 3 (3)'!Область_печати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2023-11-30T08:11:09Z</cp:lastPrinted>
  <dcterms:created xsi:type="dcterms:W3CDTF">2015-06-05T18:19:34Z</dcterms:created>
  <dcterms:modified xsi:type="dcterms:W3CDTF">2024-12-11T14:40:44Z</dcterms:modified>
</cp:coreProperties>
</file>