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11\Desktop\Готове рішення\"/>
    </mc:Choice>
  </mc:AlternateContent>
  <xr:revisionPtr revIDLastSave="0" documentId="13_ncr:1_{277352BA-2C59-44DD-AF1C-B7CDEDD6736C}" xr6:coauthVersionLast="47" xr6:coauthVersionMax="47" xr10:uidLastSave="{00000000-0000-0000-0000-000000000000}"/>
  <bookViews>
    <workbookView xWindow="-120" yWindow="-120" windowWidth="24240" windowHeight="13140" tabRatio="587" xr2:uid="{00000000-000D-0000-FFFF-FFFF00000000}"/>
  </bookViews>
  <sheets>
    <sheet name="город " sheetId="2" r:id="rId1"/>
  </sheets>
  <definedNames>
    <definedName name="Print_Area" localSheetId="0">'город '!$A$1:$O$95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8" i="2" l="1"/>
  <c r="M50" i="2"/>
  <c r="M17" i="2"/>
  <c r="J77" i="2"/>
  <c r="I77" i="2"/>
  <c r="N81" i="2"/>
  <c r="K32" i="2"/>
  <c r="O81" i="2"/>
  <c r="O82" i="2"/>
  <c r="K81" i="2"/>
  <c r="K82" i="2"/>
  <c r="L81" i="2"/>
  <c r="H77" i="2"/>
  <c r="M71" i="2"/>
  <c r="E55" i="2"/>
  <c r="N82" i="2"/>
  <c r="L82" i="2"/>
  <c r="O50" i="2"/>
  <c r="K50" i="2"/>
  <c r="N49" i="2"/>
  <c r="E47" i="2"/>
  <c r="E44" i="2"/>
  <c r="K80" i="2"/>
  <c r="O51" i="2"/>
  <c r="K14" i="2"/>
  <c r="L14" i="2"/>
  <c r="M14" i="2"/>
  <c r="N14" i="2"/>
  <c r="O14" i="2"/>
  <c r="K15" i="2"/>
  <c r="L15" i="2"/>
  <c r="M15" i="2"/>
  <c r="N15" i="2"/>
  <c r="O15" i="2"/>
  <c r="L16" i="2"/>
  <c r="N16" i="2"/>
  <c r="L17" i="2"/>
  <c r="N17" i="2"/>
  <c r="K18" i="2"/>
  <c r="L18" i="2"/>
  <c r="M18" i="2"/>
  <c r="N18" i="2"/>
  <c r="O18" i="2"/>
  <c r="K20" i="2"/>
  <c r="L20" i="2"/>
  <c r="M20" i="2"/>
  <c r="N20" i="2"/>
  <c r="O20" i="2"/>
  <c r="K21" i="2"/>
  <c r="L21" i="2"/>
  <c r="M21" i="2"/>
  <c r="N21" i="2"/>
  <c r="O21" i="2"/>
  <c r="E22" i="2"/>
  <c r="E19" i="2" s="1"/>
  <c r="F22" i="2"/>
  <c r="F19" i="2" s="1"/>
  <c r="G22" i="2"/>
  <c r="G19" i="2" s="1"/>
  <c r="H22" i="2"/>
  <c r="H19" i="2" s="1"/>
  <c r="I22" i="2"/>
  <c r="I19" i="2" s="1"/>
  <c r="J22" i="2"/>
  <c r="J19" i="2" s="1"/>
  <c r="K23" i="2"/>
  <c r="L23" i="2"/>
  <c r="M23" i="2"/>
  <c r="N23" i="2"/>
  <c r="O23" i="2"/>
  <c r="K24" i="2"/>
  <c r="L24" i="2"/>
  <c r="M24" i="2"/>
  <c r="N24" i="2"/>
  <c r="O24" i="2"/>
  <c r="E25" i="2"/>
  <c r="F25" i="2"/>
  <c r="G25" i="2"/>
  <c r="H25" i="2"/>
  <c r="I25" i="2"/>
  <c r="J25" i="2"/>
  <c r="K26" i="2"/>
  <c r="L26" i="2"/>
  <c r="M26" i="2"/>
  <c r="N26" i="2"/>
  <c r="O26" i="2"/>
  <c r="K27" i="2"/>
  <c r="L27" i="2"/>
  <c r="M27" i="2"/>
  <c r="N27" i="2"/>
  <c r="O27" i="2"/>
  <c r="K28" i="2"/>
  <c r="L28" i="2"/>
  <c r="M28" i="2"/>
  <c r="N28" i="2"/>
  <c r="O28" i="2"/>
  <c r="K29" i="2"/>
  <c r="L29" i="2"/>
  <c r="M29" i="2"/>
  <c r="N29" i="2"/>
  <c r="O29" i="2"/>
  <c r="K30" i="2"/>
  <c r="L30" i="2"/>
  <c r="M30" i="2"/>
  <c r="N30" i="2"/>
  <c r="O30" i="2"/>
  <c r="K31" i="2"/>
  <c r="L31" i="2"/>
  <c r="M31" i="2"/>
  <c r="N31" i="2"/>
  <c r="O31" i="2"/>
  <c r="L32" i="2"/>
  <c r="M32" i="2"/>
  <c r="N32" i="2"/>
  <c r="O32" i="2"/>
  <c r="K33" i="2"/>
  <c r="L33" i="2"/>
  <c r="M33" i="2"/>
  <c r="N33" i="2"/>
  <c r="O33" i="2"/>
  <c r="K34" i="2"/>
  <c r="L34" i="2"/>
  <c r="M34" i="2"/>
  <c r="N34" i="2"/>
  <c r="O34" i="2"/>
  <c r="L35" i="2"/>
  <c r="N35" i="2"/>
  <c r="O35" i="2"/>
  <c r="K36" i="2"/>
  <c r="L36" i="2"/>
  <c r="M36" i="2"/>
  <c r="N36" i="2"/>
  <c r="O36" i="2"/>
  <c r="K37" i="2"/>
  <c r="L37" i="2"/>
  <c r="M37" i="2"/>
  <c r="N37" i="2"/>
  <c r="O37" i="2"/>
  <c r="K38" i="2"/>
  <c r="L38" i="2"/>
  <c r="M38" i="2"/>
  <c r="N38" i="2"/>
  <c r="O38" i="2"/>
  <c r="K39" i="2"/>
  <c r="L39" i="2"/>
  <c r="M39" i="2"/>
  <c r="N39" i="2"/>
  <c r="O39" i="2"/>
  <c r="K40" i="2"/>
  <c r="L40" i="2"/>
  <c r="M40" i="2"/>
  <c r="N40" i="2"/>
  <c r="O40" i="2"/>
  <c r="K41" i="2"/>
  <c r="L41" i="2"/>
  <c r="M41" i="2"/>
  <c r="N41" i="2"/>
  <c r="O41" i="2"/>
  <c r="K42" i="2"/>
  <c r="L42" i="2"/>
  <c r="M42" i="2"/>
  <c r="N42" i="2"/>
  <c r="O42" i="2"/>
  <c r="F44" i="2"/>
  <c r="G44" i="2"/>
  <c r="H44" i="2"/>
  <c r="I44" i="2"/>
  <c r="J44" i="2"/>
  <c r="K45" i="2"/>
  <c r="L45" i="2"/>
  <c r="M45" i="2"/>
  <c r="N45" i="2"/>
  <c r="O45" i="2"/>
  <c r="L46" i="2"/>
  <c r="N46" i="2"/>
  <c r="F47" i="2"/>
  <c r="G47" i="2"/>
  <c r="H47" i="2"/>
  <c r="I47" i="2"/>
  <c r="J47" i="2"/>
  <c r="K48" i="2"/>
  <c r="L48" i="2"/>
  <c r="N48" i="2"/>
  <c r="O48" i="2"/>
  <c r="L50" i="2"/>
  <c r="N50" i="2"/>
  <c r="K51" i="2"/>
  <c r="L51" i="2"/>
  <c r="M51" i="2"/>
  <c r="N51" i="2"/>
  <c r="K52" i="2"/>
  <c r="L52" i="2"/>
  <c r="N52" i="2"/>
  <c r="O52" i="2"/>
  <c r="K53" i="2"/>
  <c r="L53" i="2"/>
  <c r="N53" i="2"/>
  <c r="O53" i="2"/>
  <c r="K54" i="2"/>
  <c r="L54" i="2"/>
  <c r="N54" i="2"/>
  <c r="O54" i="2"/>
  <c r="F55" i="2"/>
  <c r="G55" i="2"/>
  <c r="H55" i="2"/>
  <c r="I55" i="2"/>
  <c r="J55" i="2"/>
  <c r="N56" i="2"/>
  <c r="K57" i="2"/>
  <c r="L57" i="2"/>
  <c r="M57" i="2"/>
  <c r="N57" i="2"/>
  <c r="O57" i="2"/>
  <c r="L58" i="2"/>
  <c r="N58" i="2"/>
  <c r="N59" i="2"/>
  <c r="L60" i="2"/>
  <c r="N60" i="2"/>
  <c r="K61" i="2"/>
  <c r="L61" i="2"/>
  <c r="M61" i="2"/>
  <c r="N61" i="2"/>
  <c r="O61" i="2"/>
  <c r="K62" i="2"/>
  <c r="L62" i="2"/>
  <c r="M62" i="2"/>
  <c r="N62" i="2"/>
  <c r="O62" i="2"/>
  <c r="K63" i="2"/>
  <c r="L63" i="2"/>
  <c r="N63" i="2"/>
  <c r="O63" i="2"/>
  <c r="K64" i="2"/>
  <c r="L64" i="2"/>
  <c r="N64" i="2"/>
  <c r="O64" i="2"/>
  <c r="K67" i="2"/>
  <c r="L67" i="2"/>
  <c r="M67" i="2"/>
  <c r="N67" i="2"/>
  <c r="O67" i="2"/>
  <c r="K68" i="2"/>
  <c r="L68" i="2"/>
  <c r="M68" i="2"/>
  <c r="N68" i="2"/>
  <c r="O68" i="2"/>
  <c r="K69" i="2"/>
  <c r="L69" i="2"/>
  <c r="M69" i="2"/>
  <c r="N69" i="2"/>
  <c r="O69" i="2"/>
  <c r="L70" i="2"/>
  <c r="M70" i="2"/>
  <c r="N70" i="2"/>
  <c r="L71" i="2"/>
  <c r="N71" i="2"/>
  <c r="E72" i="2"/>
  <c r="E66" i="2" s="1"/>
  <c r="F72" i="2"/>
  <c r="F66" i="2" s="1"/>
  <c r="G72" i="2"/>
  <c r="G66" i="2" s="1"/>
  <c r="H72" i="2"/>
  <c r="H66" i="2" s="1"/>
  <c r="I72" i="2"/>
  <c r="J72" i="2"/>
  <c r="L73" i="2"/>
  <c r="N73" i="2"/>
  <c r="K74" i="2"/>
  <c r="L74" i="2"/>
  <c r="M74" i="2"/>
  <c r="N74" i="2"/>
  <c r="O74" i="2"/>
  <c r="K75" i="2"/>
  <c r="L75" i="2"/>
  <c r="M75" i="2"/>
  <c r="N75" i="2"/>
  <c r="O75" i="2"/>
  <c r="E76" i="2"/>
  <c r="G76" i="2"/>
  <c r="F77" i="2"/>
  <c r="L78" i="2"/>
  <c r="N78" i="2"/>
  <c r="K79" i="2"/>
  <c r="L79" i="2"/>
  <c r="N79" i="2"/>
  <c r="O79" i="2"/>
  <c r="L80" i="2"/>
  <c r="N80" i="2"/>
  <c r="O80" i="2"/>
  <c r="E83" i="2"/>
  <c r="F83" i="2"/>
  <c r="H83" i="2"/>
  <c r="I83" i="2"/>
  <c r="K83" i="2" s="1"/>
  <c r="J83" i="2"/>
  <c r="N83" i="2"/>
  <c r="K84" i="2"/>
  <c r="K76" i="2" s="1"/>
  <c r="L84" i="2"/>
  <c r="M84" i="2"/>
  <c r="N84" i="2"/>
  <c r="O84" i="2"/>
  <c r="K85" i="2"/>
  <c r="L85" i="2"/>
  <c r="N85" i="2"/>
  <c r="O85" i="2"/>
  <c r="K86" i="2"/>
  <c r="L86" i="2"/>
  <c r="N86" i="2"/>
  <c r="O86" i="2"/>
  <c r="J66" i="2"/>
  <c r="G43" i="2" l="1"/>
  <c r="G13" i="2"/>
  <c r="G65" i="2"/>
  <c r="F13" i="2"/>
  <c r="F12" i="2" s="1"/>
  <c r="F43" i="2"/>
  <c r="F65" i="2"/>
  <c r="O72" i="2"/>
  <c r="L83" i="2"/>
  <c r="F76" i="2"/>
  <c r="L72" i="2"/>
  <c r="H76" i="2"/>
  <c r="H65" i="2" s="1"/>
  <c r="M83" i="2"/>
  <c r="I76" i="2"/>
  <c r="G88" i="2"/>
  <c r="G90" i="2" s="1"/>
  <c r="G12" i="2"/>
  <c r="G87" i="2" s="1"/>
  <c r="G89" i="2" s="1"/>
  <c r="F88" i="2"/>
  <c r="F90" i="2" s="1"/>
  <c r="M47" i="2"/>
  <c r="O44" i="2"/>
  <c r="K77" i="2"/>
  <c r="O66" i="2"/>
  <c r="O83" i="2"/>
  <c r="L77" i="2"/>
  <c r="J76" i="2"/>
  <c r="M76" i="2" s="1"/>
  <c r="K72" i="2"/>
  <c r="M25" i="2"/>
  <c r="O25" i="2"/>
  <c r="L22" i="2"/>
  <c r="H43" i="2"/>
  <c r="O47" i="2"/>
  <c r="H13" i="2"/>
  <c r="H88" i="2" s="1"/>
  <c r="H90" i="2" s="1"/>
  <c r="N47" i="2"/>
  <c r="O77" i="2"/>
  <c r="N77" i="2"/>
  <c r="I66" i="2"/>
  <c r="M66" i="2"/>
  <c r="K55" i="2"/>
  <c r="I43" i="2"/>
  <c r="N55" i="2"/>
  <c r="L55" i="2"/>
  <c r="O55" i="2"/>
  <c r="L47" i="2"/>
  <c r="K47" i="2"/>
  <c r="M44" i="2"/>
  <c r="L44" i="2"/>
  <c r="J43" i="2"/>
  <c r="K44" i="2"/>
  <c r="K25" i="2"/>
  <c r="L25" i="2"/>
  <c r="N22" i="2"/>
  <c r="O22" i="2"/>
  <c r="M22" i="2"/>
  <c r="K22" i="2"/>
  <c r="O19" i="2"/>
  <c r="J13" i="2"/>
  <c r="M19" i="2"/>
  <c r="I13" i="2"/>
  <c r="L19" i="2"/>
  <c r="K19" i="2"/>
  <c r="M72" i="2"/>
  <c r="N72" i="2"/>
  <c r="N66" i="2"/>
  <c r="E65" i="2"/>
  <c r="M55" i="2"/>
  <c r="E43" i="2"/>
  <c r="N44" i="2"/>
  <c r="N25" i="2"/>
  <c r="N19" i="2"/>
  <c r="E13" i="2"/>
  <c r="O43" i="2" l="1"/>
  <c r="F87" i="2"/>
  <c r="F89" i="2" s="1"/>
  <c r="I65" i="2"/>
  <c r="O76" i="2"/>
  <c r="L76" i="2"/>
  <c r="J65" i="2"/>
  <c r="O65" i="2" s="1"/>
  <c r="N76" i="2"/>
  <c r="K66" i="2"/>
  <c r="H12" i="2"/>
  <c r="H87" i="2" s="1"/>
  <c r="H89" i="2" s="1"/>
  <c r="L66" i="2"/>
  <c r="N43" i="2"/>
  <c r="I12" i="2"/>
  <c r="I87" i="2" s="1"/>
  <c r="I89" i="2" s="1"/>
  <c r="L43" i="2"/>
  <c r="K43" i="2"/>
  <c r="I88" i="2"/>
  <c r="I90" i="2" s="1"/>
  <c r="L13" i="2"/>
  <c r="O13" i="2"/>
  <c r="J88" i="2"/>
  <c r="J12" i="2"/>
  <c r="K13" i="2"/>
  <c r="E12" i="2"/>
  <c r="M43" i="2"/>
  <c r="M13" i="2"/>
  <c r="E88" i="2"/>
  <c r="N13" i="2"/>
  <c r="N65" i="2" l="1"/>
  <c r="M65" i="2"/>
  <c r="K65" i="2"/>
  <c r="L65" i="2"/>
  <c r="K88" i="2"/>
  <c r="L88" i="2"/>
  <c r="M12" i="2"/>
  <c r="J87" i="2"/>
  <c r="O12" i="2"/>
  <c r="K12" i="2"/>
  <c r="O88" i="2"/>
  <c r="J90" i="2"/>
  <c r="O90" i="2" s="1"/>
  <c r="N88" i="2"/>
  <c r="L12" i="2"/>
  <c r="N12" i="2"/>
  <c r="E87" i="2"/>
  <c r="E89" i="2" s="1"/>
  <c r="M88" i="2"/>
  <c r="E90" i="2"/>
  <c r="N87" i="2" l="1"/>
  <c r="K90" i="2"/>
  <c r="J89" i="2"/>
  <c r="O87" i="2"/>
  <c r="L87" i="2"/>
  <c r="K87" i="2"/>
  <c r="N90" i="2"/>
  <c r="L90" i="2"/>
  <c r="M87" i="2"/>
  <c r="M90" i="2"/>
  <c r="O89" i="2" l="1"/>
  <c r="L89" i="2"/>
  <c r="K89" i="2"/>
  <c r="M89" i="2"/>
  <c r="N89" i="2"/>
</calcChain>
</file>

<file path=xl/sharedStrings.xml><?xml version="1.0" encoding="utf-8"?>
<sst xmlns="http://schemas.openxmlformats.org/spreadsheetml/2006/main" count="105" uniqueCount="98">
  <si>
    <t>грн.</t>
  </si>
  <si>
    <t>Назва податку</t>
  </si>
  <si>
    <t>Код</t>
  </si>
  <si>
    <t>Факт   2024 року</t>
  </si>
  <si>
    <t>План на 2025 (початковий)</t>
  </si>
  <si>
    <t>План на 2025                   ( зі змінами)</t>
  </si>
  <si>
    <t>Рівень виконання 2025 року</t>
  </si>
  <si>
    <t xml:space="preserve">План </t>
  </si>
  <si>
    <t>Факт</t>
  </si>
  <si>
    <t>рівень виконання (%)</t>
  </si>
  <si>
    <t xml:space="preserve">   відхилення                 (+,-)</t>
  </si>
  <si>
    <t xml:space="preserve">   відхилення          (+,-)</t>
  </si>
  <si>
    <t>Загальний фонд разом</t>
  </si>
  <si>
    <t>Загальний фонд без трансфертів</t>
  </si>
  <si>
    <t xml:space="preserve">Податок та збір на доходи фізичних осіб </t>
  </si>
  <si>
    <t>Податок на прибуток підприємств комунальної власності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</si>
  <si>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</si>
  <si>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 xml:space="preserve">Рентна плата за спеціальне використання води водних об'єктів місцевого значення </t>
  </si>
  <si>
    <t>Рентна плата за користування надрами для видобування корисних копалин загальнодержавного значення</t>
  </si>
  <si>
    <t>Акцизний податок , в т.ч.:</t>
  </si>
  <si>
    <t xml:space="preserve">   -акцизний податок з вироблених в Україні підакцизних товарів (продукції) (пальне)</t>
  </si>
  <si>
    <t xml:space="preserve">   -акцизний податок з ввезених на митну територію  Україні підакцизних товарів (продукції) (пальне)</t>
  </si>
  <si>
    <t xml:space="preserve">   -акцизний податок з реалізації суб'єктами господарювання роздрібної торгівлі підакцизних товарів, в т.ч.:</t>
  </si>
  <si>
    <t xml:space="preserve">  - 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</t>
  </si>
  <si>
    <t xml:space="preserve">  - акцизний податок 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</t>
  </si>
  <si>
    <t xml:space="preserve">Місцеві податки та збори </t>
  </si>
  <si>
    <t>Податок на нерухоме майно, відмінне від земельної ділянки</t>
  </si>
  <si>
    <t>18010100-18010400</t>
  </si>
  <si>
    <t>Плата за землю</t>
  </si>
  <si>
    <t>18010500-18010900</t>
  </si>
  <si>
    <t>Транспортний податок</t>
  </si>
  <si>
    <t>18011000-18011100</t>
  </si>
  <si>
    <t>Збір за місця для паркування транспортних засобів</t>
  </si>
  <si>
    <t>Туристичний збір</t>
  </si>
  <si>
    <t>Єдиний податок</t>
  </si>
  <si>
    <t>Частина чистого прибутку(доходу) комунальних унітарних підприємств та їх об’єднань, що вилучається до відповідного місцевого бюджету</t>
  </si>
  <si>
    <t>Адміністративні  штрафи та санкції</t>
  </si>
  <si>
    <t>Адміністративні  штрафи та штрафні санкції за порушення законодавства у сфері виробництва та обігу алкогольних напоїв та тютюнових виробів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</si>
  <si>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</si>
  <si>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 за проведення державної реєстрації юридичних осіб, фізичних осіб - підприємців та 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</si>
  <si>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</si>
  <si>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</si>
  <si>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</si>
  <si>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</si>
  <si>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</si>
  <si>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Інші надходження</t>
  </si>
  <si>
    <t>Трансферти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</si>
  <si>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</si>
  <si>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</si>
  <si>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</si>
  <si>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</si>
  <si>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облаштування безпечних умов у закладах, що надають загальну середню освіту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</si>
  <si>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</si>
  <si>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</si>
  <si>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Освітня субвенція з державного бюджету місцевим бюджетам</t>
  </si>
  <si>
    <t xml:space="preserve">Субвенція з державного бюджету місцевим бюджетам на  надання  державної підтримки особам з особливими освітніми потребами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</si>
  <si>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</si>
  <si>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Субвенція з  державного бюджету місцевим бюджетам на здійснення доплат педагогічним працівникам закладів загальної середньої освіти </t>
  </si>
  <si>
    <t>Субвенції з місцевих бюджетів іншим місцевим бюджетам</t>
  </si>
  <si>
    <t>Субвенція з місцевого бюджетуна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</si>
  <si>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освітньої субвенції.</t>
  </si>
  <si>
    <t>Субвенція з місцевого бюджету   на надання державної підтримки особам з особливими освітніми потребами за рахунок відповідної 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</si>
  <si>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</si>
  <si>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</si>
  <si>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</si>
  <si>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 реалізації соціального проекту "Активні парки-локації здорової України" за рахунок відповідної субвенції з державного бюджету.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</si>
  <si>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</si>
  <si>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Спеціальний фонд  разом</t>
  </si>
  <si>
    <t>Спеціальний фонд  без трансфертів</t>
  </si>
  <si>
    <t>Екологічний податок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</si>
  <si>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</si>
  <si>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від плати за послуги, що надаються бюджетними установами згідно із законодавством</t>
  </si>
  <si>
    <t>Інші джерела власних надходжень бюджетних установ</t>
  </si>
  <si>
    <t>Цільові фондиутворені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</si>
  <si>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розвитку:</t>
  </si>
  <si>
    <t>Надходження коштів пайової участі у розвитку інфраструктури населеного пункту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</si>
  <si>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</si>
  <si>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</si>
  <si>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Субвенція з державного бюджету місцевим бюджетам на задоволення потреб у забезпеченні безпечного освітнього середовища</t>
  </si>
  <si>
    <t>Субвенція з місцевого бюджету за рахунок залишку коштів освітньої субвенції, що утворився на початок бюджетного періоду.</t>
  </si>
  <si>
    <t>Субвенція з місцевого бюджету на виконання інвестиційних проектів</t>
  </si>
  <si>
    <t>Разом обсяг бюджету (з трансфертами)</t>
  </si>
  <si>
    <t>Обсяг бюджету без урахування міжбюджетних трансфертів</t>
  </si>
  <si>
    <t>Обсяг бюджету без урахування власних надходжень бюджетних установ</t>
  </si>
  <si>
    <t>Обсяг бюджету без урахування міжбюджетних трансфертів і власних надходжень бюджетних установ</t>
  </si>
  <si>
    <t>Секретар міської ради</t>
  </si>
  <si>
    <t xml:space="preserve">      Олександр СКАЛОЗУБ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</si>
  <si>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</si>
  <si>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 xml:space="preserve">   січень-вересень  2025 року</t>
  </si>
  <si>
    <t>Відхилення від факту                     січня-вересень 2024 року</t>
  </si>
  <si>
    <t>Факт                            січень-вересень 2024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</si>
  <si>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</si>
  <si>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Додаток 1</t>
  </si>
  <si>
    <t>до рішення міської ради</t>
  </si>
  <si>
    <t>від _________________ № _________</t>
  </si>
  <si>
    <t xml:space="preserve">Виконання доходної частини </t>
  </si>
  <si>
    <t xml:space="preserve"> бюджету Білгород-Дністровської міської територіальної громади  за  9 місяців  2025 року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</si>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</sst>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р.&quot;_-;\-* #,##0.00&quot;р.&quot;_-;_-* &quot;-&quot;??&quot;р.&quot;_-;_-@_-"/>
    <numFmt numFmtId="165" formatCode="#,##0&quot;р.&quot;;[Red]\-#,##0&quot;р.&quot;"/>
    <numFmt numFmtId="166" formatCode="_-* #,##0.00\ _₴_-;\-* #,##0.00\ _₴_-;_-* &quot;-&quot;??\ _₴_-;_-@_-"/>
    <numFmt numFmtId="167" formatCode="_-* #,##0.0_р_._-;\-* #,##0.0_р_._-;_-* &quot;-&quot;?_р_._-;_-@_-"/>
    <numFmt numFmtId="168" formatCode="_-* #,##0.0\ _₴_-;\-* #,##0.0\ _₴_-;_-* &quot;-&quot;??\ _₴_-;_-@_-"/>
  </numFmts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 Cyr"/>
      <family val="2"/>
      <charset val="204"/>
    </font>
    <font>
      <sz val="12"/>
      <color theme="0" tint="-0.3499862666707357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3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Protection="1">
      <protection locked="0"/>
    </xf>
    <xf numFmtId="0" fontId="8" fillId="0" borderId="7" xfId="0" applyFont="1" applyBorder="1" applyAlignment="1" applyProtection="1">
      <protection locked="0"/>
    </xf>
    <xf numFmtId="0" fontId="8" fillId="0" borderId="8" xfId="0" applyFont="1" applyBorder="1" applyAlignment="1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3" xfId="0" applyFont="1" applyFill="1" applyBorder="1" applyAlignment="1" applyProtection="1">
      <alignment horizontal="center"/>
      <protection locked="0"/>
    </xf>
    <xf numFmtId="0" fontId="8" fillId="0" borderId="62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64" xfId="0" applyFont="1" applyBorder="1" applyAlignment="1" applyProtection="1">
      <alignment horizontal="center"/>
      <protection locked="0"/>
    </xf>
    <xf numFmtId="0" fontId="17" fillId="0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7" xfId="0" applyNumberFormat="1" applyFill="1" applyBorder="1"/>
    <xf numFmtId="0" fontId="3" fillId="0" borderId="0" xfId="0" applyFont="1"/>
    <xf numFmtId="167" fontId="3" fillId="0" borderId="0" xfId="0" applyNumberFormat="1" applyFont="1" applyFill="1"/>
    <xf numFmtId="0" fontId="3" fillId="0" borderId="0" xfId="0" applyFont="1" applyBorder="1" applyAlignment="1">
      <alignment horizontal="center"/>
    </xf>
    <xf numFmtId="167" fontId="3" fillId="0" borderId="0" xfId="0" applyNumberFormat="1" applyFont="1" applyFill="1" applyBorder="1"/>
    <xf numFmtId="167" fontId="0" fillId="0" borderId="0" xfId="0" applyNumberFormat="1" applyFill="1"/>
    <xf numFmtId="166" fontId="1" fillId="0" borderId="7" xfId="0" applyNumberFormat="1" applyFont="1" applyFill="1" applyBorder="1"/>
    <xf numFmtId="166" fontId="0" fillId="0" borderId="7" xfId="0" applyNumberFormat="1" applyBorder="1"/>
    <xf numFmtId="166" fontId="0" fillId="0" borderId="0" xfId="0" applyNumberFormat="1"/>
    <xf numFmtId="166" fontId="2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Border="1"/>
    <xf numFmtId="167" fontId="6" fillId="0" borderId="0" xfId="0" applyNumberFormat="1" applyFont="1"/>
    <xf numFmtId="167" fontId="6" fillId="0" borderId="0" xfId="0" applyNumberFormat="1" applyFont="1" applyFill="1" applyBorder="1"/>
    <xf numFmtId="167" fontId="3" fillId="0" borderId="0" xfId="0" applyNumberFormat="1" applyFont="1" applyAlignment="1">
      <alignment horizontal="left"/>
    </xf>
    <xf numFmtId="167" fontId="18" fillId="0" borderId="0" xfId="0" applyNumberFormat="1" applyFont="1" applyFill="1"/>
    <xf numFmtId="167" fontId="0" fillId="0" borderId="0" xfId="0" applyNumberFormat="1"/>
    <xf numFmtId="167" fontId="2" fillId="0" borderId="0" xfId="0" applyNumberFormat="1" applyFont="1"/>
    <xf numFmtId="167" fontId="1" fillId="0" borderId="0" xfId="0" applyNumberFormat="1" applyFont="1" applyFill="1"/>
    <xf numFmtId="0" fontId="9" fillId="0" borderId="2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29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29" xfId="0" applyNumberFormat="1" applyFont="1" applyBorder="1" applyAlignment="1">
      <alignment horizontal="center"/>
    </xf>
    <xf numFmtId="168" fontId="6" fillId="0" borderId="30" xfId="0" applyNumberFormat="1" applyFont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168" fontId="6" fillId="0" borderId="31" xfId="0" applyNumberFormat="1" applyFont="1" applyBorder="1" applyAlignment="1">
      <alignment horizontal="center"/>
    </xf>
    <xf numFmtId="168" fontId="6" fillId="0" borderId="32" xfId="0" applyNumberFormat="1" applyFont="1" applyBorder="1" applyAlignment="1">
      <alignment horizontal="center"/>
    </xf>
    <xf numFmtId="168" fontId="6" fillId="0" borderId="4" xfId="0" applyNumberFormat="1" applyFont="1" applyFill="1" applyBorder="1" applyAlignment="1" applyProtection="1">
      <alignment vertical="center" wrapText="1"/>
      <protection locked="0"/>
    </xf>
    <xf numFmtId="168" fontId="6" fillId="0" borderId="76" xfId="0" applyNumberFormat="1" applyFont="1" applyFill="1" applyBorder="1" applyAlignment="1" applyProtection="1">
      <alignment vertical="center" wrapText="1"/>
      <protection locked="0"/>
    </xf>
    <xf numFmtId="168" fontId="6" fillId="0" borderId="2" xfId="0" applyNumberFormat="1" applyFont="1" applyFill="1" applyBorder="1" applyAlignment="1" applyProtection="1">
      <alignment vertical="center" wrapText="1"/>
      <protection locked="0"/>
    </xf>
    <xf numFmtId="168" fontId="6" fillId="0" borderId="28" xfId="0" applyNumberFormat="1" applyFont="1" applyFill="1" applyBorder="1" applyAlignment="1" applyProtection="1">
      <alignment vertical="center" wrapText="1"/>
      <protection locked="0"/>
    </xf>
    <xf numFmtId="168" fontId="3" fillId="0" borderId="6" xfId="0" applyNumberFormat="1" applyFont="1" applyFill="1" applyBorder="1" applyAlignment="1" applyProtection="1">
      <alignment horizontal="center"/>
      <protection locked="0"/>
    </xf>
    <xf numFmtId="168" fontId="3" fillId="0" borderId="9" xfId="0" applyNumberFormat="1" applyFont="1" applyFill="1" applyBorder="1" applyAlignment="1" applyProtection="1">
      <alignment horizontal="center"/>
      <protection locked="0"/>
    </xf>
    <xf numFmtId="168" fontId="3" fillId="0" borderId="27" xfId="0" applyNumberFormat="1" applyFont="1" applyFill="1" applyBorder="1" applyAlignment="1" applyProtection="1">
      <alignment horizontal="center"/>
      <protection locked="0"/>
    </xf>
    <xf numFmtId="168" fontId="3" fillId="0" borderId="33" xfId="0" applyNumberFormat="1" applyFont="1" applyFill="1" applyBorder="1" applyAlignment="1" applyProtection="1">
      <alignment horizontal="center"/>
      <protection locked="0"/>
    </xf>
    <xf numFmtId="168" fontId="3" fillId="0" borderId="34" xfId="0" applyNumberFormat="1" applyFont="1" applyBorder="1" applyAlignment="1">
      <alignment horizontal="center"/>
    </xf>
    <xf numFmtId="168" fontId="3" fillId="0" borderId="35" xfId="0" applyNumberFormat="1" applyFont="1" applyBorder="1" applyAlignment="1">
      <alignment horizontal="center"/>
    </xf>
    <xf numFmtId="168" fontId="3" fillId="0" borderId="36" xfId="0" applyNumberFormat="1" applyFont="1" applyBorder="1" applyAlignment="1">
      <alignment horizontal="center"/>
    </xf>
    <xf numFmtId="168" fontId="3" fillId="0" borderId="37" xfId="0" applyNumberFormat="1" applyFont="1" applyBorder="1" applyAlignment="1">
      <alignment horizontal="center"/>
    </xf>
    <xf numFmtId="168" fontId="3" fillId="0" borderId="26" xfId="0" applyNumberFormat="1" applyFont="1" applyBorder="1" applyAlignment="1">
      <alignment horizontal="center"/>
    </xf>
    <xf numFmtId="168" fontId="3" fillId="0" borderId="10" xfId="0" applyNumberFormat="1" applyFont="1" applyFill="1" applyBorder="1" applyAlignment="1" applyProtection="1">
      <alignment horizontal="center"/>
      <protection locked="0"/>
    </xf>
    <xf numFmtId="168" fontId="3" fillId="0" borderId="35" xfId="0" applyNumberFormat="1" applyFont="1" applyFill="1" applyBorder="1" applyAlignment="1" applyProtection="1">
      <alignment horizontal="center"/>
      <protection locked="0"/>
    </xf>
    <xf numFmtId="168" fontId="3" fillId="0" borderId="38" xfId="0" applyNumberFormat="1" applyFont="1" applyBorder="1" applyAlignment="1">
      <alignment horizontal="center"/>
    </xf>
    <xf numFmtId="168" fontId="3" fillId="0" borderId="39" xfId="0" applyNumberFormat="1" applyFont="1" applyBorder="1" applyAlignment="1">
      <alignment horizontal="center"/>
    </xf>
    <xf numFmtId="168" fontId="3" fillId="0" borderId="40" xfId="0" applyNumberFormat="1" applyFont="1" applyBorder="1" applyAlignment="1">
      <alignment horizontal="center"/>
    </xf>
    <xf numFmtId="168" fontId="3" fillId="0" borderId="11" xfId="0" applyNumberFormat="1" applyFont="1" applyFill="1" applyBorder="1" applyAlignment="1" applyProtection="1">
      <alignment horizontal="center"/>
      <protection locked="0"/>
    </xf>
    <xf numFmtId="168" fontId="3" fillId="0" borderId="12" xfId="0" applyNumberFormat="1" applyFont="1" applyFill="1" applyBorder="1" applyAlignment="1" applyProtection="1">
      <alignment horizontal="center"/>
      <protection locked="0"/>
    </xf>
    <xf numFmtId="168" fontId="3" fillId="0" borderId="41" xfId="0" applyNumberFormat="1" applyFont="1" applyBorder="1" applyAlignment="1">
      <alignment horizontal="center"/>
    </xf>
    <xf numFmtId="168" fontId="6" fillId="0" borderId="13" xfId="0" applyNumberFormat="1" applyFont="1" applyFill="1" applyBorder="1" applyAlignment="1" applyProtection="1">
      <alignment horizontal="center"/>
      <protection locked="0"/>
    </xf>
    <xf numFmtId="168" fontId="6" fillId="0" borderId="12" xfId="0" applyNumberFormat="1" applyFont="1" applyFill="1" applyBorder="1" applyAlignment="1" applyProtection="1">
      <alignment horizontal="center"/>
      <protection locked="0"/>
    </xf>
    <xf numFmtId="168" fontId="6" fillId="0" borderId="27" xfId="0" applyNumberFormat="1" applyFont="1" applyFill="1" applyBorder="1" applyAlignment="1" applyProtection="1">
      <alignment horizontal="center"/>
      <protection locked="0"/>
    </xf>
    <xf numFmtId="168" fontId="6" fillId="0" borderId="41" xfId="0" applyNumberFormat="1" applyFont="1" applyFill="1" applyBorder="1" applyAlignment="1" applyProtection="1">
      <alignment horizontal="center"/>
      <protection locked="0"/>
    </xf>
    <xf numFmtId="168" fontId="6" fillId="0" borderId="43" xfId="0" applyNumberFormat="1" applyFont="1" applyBorder="1" applyAlignment="1">
      <alignment horizontal="center"/>
    </xf>
    <xf numFmtId="168" fontId="6" fillId="0" borderId="44" xfId="0" applyNumberFormat="1" applyFont="1" applyBorder="1" applyAlignment="1">
      <alignment horizontal="center"/>
    </xf>
    <xf numFmtId="168" fontId="6" fillId="0" borderId="39" xfId="0" applyNumberFormat="1" applyFont="1" applyBorder="1" applyAlignment="1">
      <alignment horizontal="center"/>
    </xf>
    <xf numFmtId="168" fontId="6" fillId="0" borderId="40" xfId="0" applyNumberFormat="1" applyFont="1" applyBorder="1" applyAlignment="1">
      <alignment horizontal="center"/>
    </xf>
    <xf numFmtId="168" fontId="6" fillId="0" borderId="26" xfId="0" applyNumberFormat="1" applyFont="1" applyBorder="1" applyAlignment="1">
      <alignment horizontal="center"/>
    </xf>
    <xf numFmtId="168" fontId="3" fillId="0" borderId="13" xfId="0" applyNumberFormat="1" applyFont="1" applyFill="1" applyBorder="1" applyAlignment="1" applyProtection="1">
      <alignment horizontal="center"/>
      <protection locked="0"/>
    </xf>
    <xf numFmtId="168" fontId="3" fillId="0" borderId="43" xfId="0" applyNumberFormat="1" applyFont="1" applyFill="1" applyBorder="1" applyAlignment="1" applyProtection="1">
      <alignment horizontal="center"/>
      <protection locked="0"/>
    </xf>
    <xf numFmtId="168" fontId="3" fillId="0" borderId="41" xfId="0" applyNumberFormat="1" applyFont="1" applyFill="1" applyBorder="1" applyAlignment="1" applyProtection="1">
      <alignment horizontal="center"/>
      <protection locked="0"/>
    </xf>
    <xf numFmtId="168" fontId="3" fillId="0" borderId="44" xfId="0" applyNumberFormat="1" applyFont="1" applyBorder="1" applyAlignment="1">
      <alignment horizontal="center"/>
    </xf>
    <xf numFmtId="168" fontId="3" fillId="0" borderId="42" xfId="0" applyNumberFormat="1" applyFont="1" applyBorder="1" applyAlignment="1">
      <alignment horizontal="center"/>
    </xf>
    <xf numFmtId="168" fontId="3" fillId="0" borderId="14" xfId="0" applyNumberFormat="1" applyFont="1" applyFill="1" applyBorder="1" applyAlignment="1" applyProtection="1">
      <alignment horizontal="center"/>
      <protection locked="0"/>
    </xf>
    <xf numFmtId="168" fontId="11" fillId="0" borderId="6" xfId="0" applyNumberFormat="1" applyFont="1" applyBorder="1" applyAlignment="1" applyProtection="1">
      <alignment horizontal="center"/>
      <protection locked="0"/>
    </xf>
    <xf numFmtId="168" fontId="11" fillId="0" borderId="12" xfId="0" applyNumberFormat="1" applyFont="1" applyBorder="1" applyAlignment="1" applyProtection="1">
      <alignment horizontal="center"/>
      <protection locked="0"/>
    </xf>
    <xf numFmtId="168" fontId="11" fillId="0" borderId="1" xfId="0" applyNumberFormat="1" applyFont="1" applyFill="1" applyBorder="1" applyAlignment="1" applyProtection="1">
      <alignment horizontal="center"/>
      <protection locked="0"/>
    </xf>
    <xf numFmtId="168" fontId="11" fillId="0" borderId="27" xfId="0" applyNumberFormat="1" applyFont="1" applyFill="1" applyBorder="1" applyAlignment="1" applyProtection="1">
      <alignment horizontal="center"/>
      <protection locked="0"/>
    </xf>
    <xf numFmtId="168" fontId="11" fillId="0" borderId="33" xfId="0" applyNumberFormat="1" applyFont="1" applyFill="1" applyBorder="1" applyAlignment="1" applyProtection="1">
      <alignment horizontal="center"/>
      <protection locked="0"/>
    </xf>
    <xf numFmtId="168" fontId="11" fillId="0" borderId="41" xfId="0" applyNumberFormat="1" applyFont="1" applyBorder="1" applyAlignment="1">
      <alignment horizontal="center"/>
    </xf>
    <xf numFmtId="168" fontId="11" fillId="0" borderId="44" xfId="0" applyNumberFormat="1" applyFont="1" applyBorder="1" applyAlignment="1">
      <alignment horizontal="center"/>
    </xf>
    <xf numFmtId="168" fontId="11" fillId="0" borderId="39" xfId="0" applyNumberFormat="1" applyFont="1" applyBorder="1" applyAlignment="1">
      <alignment horizontal="center"/>
    </xf>
    <xf numFmtId="168" fontId="11" fillId="0" borderId="40" xfId="0" applyNumberFormat="1" applyFont="1" applyBorder="1" applyAlignment="1">
      <alignment horizontal="center"/>
    </xf>
    <xf numFmtId="168" fontId="11" fillId="0" borderId="26" xfId="0" applyNumberFormat="1" applyFont="1" applyBorder="1" applyAlignment="1">
      <alignment horizontal="center"/>
    </xf>
    <xf numFmtId="168" fontId="11" fillId="0" borderId="16" xfId="0" applyNumberFormat="1" applyFont="1" applyFill="1" applyBorder="1" applyAlignment="1" applyProtection="1">
      <alignment horizontal="center"/>
      <protection locked="0"/>
    </xf>
    <xf numFmtId="168" fontId="11" fillId="0" borderId="17" xfId="0" applyNumberFormat="1" applyFont="1" applyFill="1" applyBorder="1" applyAlignment="1" applyProtection="1">
      <alignment horizontal="center"/>
      <protection locked="0"/>
    </xf>
    <xf numFmtId="168" fontId="11" fillId="0" borderId="0" xfId="0" applyNumberFormat="1" applyFont="1" applyFill="1" applyBorder="1" applyAlignment="1" applyProtection="1">
      <alignment horizontal="center"/>
      <protection locked="0"/>
    </xf>
    <xf numFmtId="168" fontId="11" fillId="0" borderId="38" xfId="0" applyNumberFormat="1" applyFont="1" applyFill="1" applyBorder="1" applyAlignment="1" applyProtection="1">
      <alignment horizontal="center"/>
      <protection locked="0"/>
    </xf>
    <xf numFmtId="168" fontId="11" fillId="0" borderId="45" xfId="0" applyNumberFormat="1" applyFont="1" applyBorder="1" applyAlignment="1">
      <alignment horizontal="center"/>
    </xf>
    <xf numFmtId="168" fontId="11" fillId="0" borderId="46" xfId="0" applyNumberFormat="1" applyFont="1" applyBorder="1" applyAlignment="1">
      <alignment horizontal="center"/>
    </xf>
    <xf numFmtId="168" fontId="11" fillId="0" borderId="28" xfId="0" applyNumberFormat="1" applyFont="1" applyBorder="1" applyAlignment="1">
      <alignment horizontal="center"/>
    </xf>
    <xf numFmtId="168" fontId="11" fillId="0" borderId="47" xfId="0" applyNumberFormat="1" applyFont="1" applyBorder="1" applyAlignment="1">
      <alignment horizontal="center"/>
    </xf>
    <xf numFmtId="168" fontId="11" fillId="0" borderId="48" xfId="0" applyNumberFormat="1" applyFont="1" applyBorder="1" applyAlignment="1">
      <alignment horizontal="center"/>
    </xf>
    <xf numFmtId="168" fontId="6" fillId="0" borderId="3" xfId="0" applyNumberFormat="1" applyFont="1" applyFill="1" applyBorder="1" applyAlignment="1" applyProtection="1">
      <alignment horizontal="center"/>
      <protection locked="0"/>
    </xf>
    <xf numFmtId="168" fontId="6" fillId="0" borderId="2" xfId="0" applyNumberFormat="1" applyFont="1" applyFill="1" applyBorder="1" applyAlignment="1" applyProtection="1">
      <alignment horizontal="center"/>
      <protection locked="0"/>
    </xf>
    <xf numFmtId="168" fontId="6" fillId="0" borderId="19" xfId="0" applyNumberFormat="1" applyFont="1" applyFill="1" applyBorder="1" applyAlignment="1" applyProtection="1">
      <alignment horizontal="center"/>
      <protection locked="0"/>
    </xf>
    <xf numFmtId="168" fontId="6" fillId="0" borderId="49" xfId="0" applyNumberFormat="1" applyFont="1" applyFill="1" applyBorder="1" applyAlignment="1" applyProtection="1">
      <alignment horizontal="center"/>
      <protection locked="0"/>
    </xf>
    <xf numFmtId="168" fontId="6" fillId="0" borderId="50" xfId="0" applyNumberFormat="1" applyFont="1" applyBorder="1" applyAlignment="1">
      <alignment horizontal="center"/>
    </xf>
    <xf numFmtId="168" fontId="6" fillId="0" borderId="51" xfId="0" applyNumberFormat="1" applyFont="1" applyBorder="1" applyAlignment="1">
      <alignment horizontal="center"/>
    </xf>
    <xf numFmtId="168" fontId="6" fillId="0" borderId="24" xfId="0" applyNumberFormat="1" applyFont="1" applyBorder="1" applyAlignment="1">
      <alignment horizontal="center"/>
    </xf>
    <xf numFmtId="168" fontId="3" fillId="0" borderId="20" xfId="0" applyNumberFormat="1" applyFont="1" applyFill="1" applyBorder="1" applyAlignment="1" applyProtection="1">
      <alignment horizontal="center"/>
      <protection locked="0"/>
    </xf>
    <xf numFmtId="168" fontId="3" fillId="0" borderId="7" xfId="0" applyNumberFormat="1" applyFont="1" applyFill="1" applyBorder="1" applyAlignment="1" applyProtection="1">
      <alignment horizontal="center"/>
      <protection locked="0"/>
    </xf>
    <xf numFmtId="168" fontId="3" fillId="0" borderId="52" xfId="0" applyNumberFormat="1" applyFont="1" applyFill="1" applyBorder="1" applyAlignment="1" applyProtection="1">
      <alignment horizontal="center"/>
      <protection locked="0"/>
    </xf>
    <xf numFmtId="168" fontId="3" fillId="0" borderId="52" xfId="0" applyNumberFormat="1" applyFont="1" applyBorder="1" applyAlignment="1">
      <alignment horizontal="center"/>
    </xf>
    <xf numFmtId="168" fontId="3" fillId="0" borderId="8" xfId="0" applyNumberFormat="1" applyFont="1" applyBorder="1" applyAlignment="1">
      <alignment horizontal="center"/>
    </xf>
    <xf numFmtId="168" fontId="3" fillId="0" borderId="16" xfId="0" applyNumberFormat="1" applyFont="1" applyFill="1" applyBorder="1" applyAlignment="1" applyProtection="1">
      <alignment horizontal="center"/>
      <protection locked="0"/>
    </xf>
    <xf numFmtId="168" fontId="3" fillId="0" borderId="17" xfId="0" applyNumberFormat="1" applyFont="1" applyFill="1" applyBorder="1" applyAlignment="1" applyProtection="1">
      <alignment horizontal="center"/>
      <protection locked="0"/>
    </xf>
    <xf numFmtId="168" fontId="3" fillId="0" borderId="1" xfId="0" applyNumberFormat="1" applyFont="1" applyFill="1" applyBorder="1" applyAlignment="1" applyProtection="1">
      <alignment horizontal="center"/>
      <protection locked="0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8" fontId="3" fillId="0" borderId="53" xfId="0" applyNumberFormat="1" applyFont="1" applyFill="1" applyBorder="1" applyAlignment="1" applyProtection="1">
      <alignment horizontal="center"/>
      <protection locked="0"/>
    </xf>
    <xf numFmtId="168" fontId="3" fillId="0" borderId="46" xfId="0" applyNumberFormat="1" applyFont="1" applyBorder="1" applyAlignment="1">
      <alignment horizontal="center"/>
    </xf>
    <xf numFmtId="168" fontId="3" fillId="0" borderId="53" xfId="0" applyNumberFormat="1" applyFont="1" applyBorder="1" applyAlignment="1">
      <alignment horizontal="center"/>
    </xf>
    <xf numFmtId="168" fontId="3" fillId="0" borderId="28" xfId="0" applyNumberFormat="1" applyFont="1" applyBorder="1" applyAlignment="1">
      <alignment horizontal="center"/>
    </xf>
    <xf numFmtId="168" fontId="3" fillId="0" borderId="54" xfId="0" applyNumberFormat="1" applyFont="1" applyBorder="1" applyAlignment="1">
      <alignment horizontal="center"/>
    </xf>
    <xf numFmtId="168" fontId="3" fillId="0" borderId="32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center"/>
    </xf>
    <xf numFmtId="168" fontId="3" fillId="0" borderId="55" xfId="0" applyNumberFormat="1" applyFont="1" applyBorder="1" applyAlignment="1">
      <alignment horizontal="center"/>
    </xf>
    <xf numFmtId="168" fontId="3" fillId="0" borderId="44" xfId="0" applyNumberFormat="1" applyFont="1" applyFill="1" applyBorder="1" applyAlignment="1" applyProtection="1">
      <alignment horizontal="center"/>
      <protection locked="0"/>
    </xf>
    <xf numFmtId="168" fontId="3" fillId="0" borderId="13" xfId="0" applyNumberFormat="1" applyFont="1" applyFill="1" applyBorder="1" applyAlignment="1" applyProtection="1">
      <alignment horizontal="right"/>
      <protection locked="0"/>
    </xf>
    <xf numFmtId="168" fontId="3" fillId="0" borderId="12" xfId="0" applyNumberFormat="1" applyFont="1" applyFill="1" applyBorder="1" applyAlignment="1" applyProtection="1">
      <alignment horizontal="right"/>
      <protection locked="0"/>
    </xf>
    <xf numFmtId="168" fontId="3" fillId="0" borderId="44" xfId="0" applyNumberFormat="1" applyFont="1" applyFill="1" applyBorder="1" applyAlignment="1" applyProtection="1">
      <alignment horizontal="right"/>
      <protection locked="0"/>
    </xf>
    <xf numFmtId="168" fontId="3" fillId="0" borderId="15" xfId="0" applyNumberFormat="1" applyFont="1" applyFill="1" applyBorder="1" applyAlignment="1" applyProtection="1">
      <alignment horizontal="right"/>
      <protection locked="0"/>
    </xf>
    <xf numFmtId="168" fontId="3" fillId="0" borderId="15" xfId="0" applyNumberFormat="1" applyFont="1" applyFill="1" applyBorder="1" applyAlignment="1" applyProtection="1">
      <alignment horizontal="center"/>
      <protection locked="0"/>
    </xf>
    <xf numFmtId="168" fontId="3" fillId="0" borderId="15" xfId="0" applyNumberFormat="1" applyFont="1" applyBorder="1" applyAlignment="1">
      <alignment horizontal="center"/>
    </xf>
    <xf numFmtId="168" fontId="3" fillId="0" borderId="12" xfId="0" applyNumberFormat="1" applyFont="1" applyBorder="1" applyAlignment="1">
      <alignment horizontal="center"/>
    </xf>
    <xf numFmtId="168" fontId="3" fillId="0" borderId="13" xfId="0" applyNumberFormat="1" applyFont="1" applyFill="1" applyBorder="1" applyAlignment="1" applyProtection="1">
      <alignment horizontal="left" wrapText="1"/>
      <protection locked="0"/>
    </xf>
    <xf numFmtId="168" fontId="3" fillId="0" borderId="12" xfId="0" applyNumberFormat="1" applyFont="1" applyFill="1" applyBorder="1" applyAlignment="1" applyProtection="1">
      <alignment horizontal="left" wrapText="1"/>
      <protection locked="0"/>
    </xf>
    <xf numFmtId="168" fontId="3" fillId="0" borderId="44" xfId="0" applyNumberFormat="1" applyFont="1" applyFill="1" applyBorder="1" applyAlignment="1" applyProtection="1">
      <alignment horizontal="left" wrapText="1"/>
      <protection locked="0"/>
    </xf>
    <xf numFmtId="168" fontId="3" fillId="0" borderId="44" xfId="0" applyNumberFormat="1" applyFont="1" applyBorder="1" applyAlignment="1">
      <alignment horizontal="center" wrapText="1"/>
    </xf>
    <xf numFmtId="168" fontId="3" fillId="0" borderId="21" xfId="0" applyNumberFormat="1" applyFont="1" applyFill="1" applyBorder="1" applyAlignment="1" applyProtection="1">
      <alignment horizontal="center"/>
      <protection locked="0"/>
    </xf>
    <xf numFmtId="168" fontId="3" fillId="0" borderId="23" xfId="0" applyNumberFormat="1" applyFont="1" applyFill="1" applyBorder="1" applyAlignment="1" applyProtection="1">
      <alignment horizontal="center"/>
      <protection locked="0"/>
    </xf>
    <xf numFmtId="168" fontId="3" fillId="0" borderId="22" xfId="0" applyNumberFormat="1" applyFont="1" applyFill="1" applyBorder="1" applyAlignment="1" applyProtection="1">
      <alignment horizontal="center"/>
      <protection locked="0"/>
    </xf>
    <xf numFmtId="168" fontId="3" fillId="0" borderId="46" xfId="0" applyNumberFormat="1" applyFont="1" applyFill="1" applyBorder="1" applyAlignment="1" applyProtection="1">
      <alignment horizontal="center"/>
      <protection locked="0"/>
    </xf>
    <xf numFmtId="168" fontId="3" fillId="0" borderId="47" xfId="0" applyNumberFormat="1" applyFont="1" applyBorder="1" applyAlignment="1">
      <alignment horizontal="center"/>
    </xf>
    <xf numFmtId="168" fontId="3" fillId="0" borderId="48" xfId="0" applyNumberFormat="1" applyFont="1" applyBorder="1" applyAlignment="1">
      <alignment horizontal="center"/>
    </xf>
    <xf numFmtId="168" fontId="6" fillId="0" borderId="24" xfId="0" applyNumberFormat="1" applyFont="1" applyFill="1" applyBorder="1" applyAlignment="1" applyProtection="1">
      <alignment horizontal="center"/>
      <protection locked="0"/>
    </xf>
    <xf numFmtId="168" fontId="6" fillId="0" borderId="18" xfId="0" applyNumberFormat="1" applyFont="1" applyFill="1" applyBorder="1" applyAlignment="1" applyProtection="1">
      <alignment horizontal="center"/>
      <protection locked="0"/>
    </xf>
    <xf numFmtId="168" fontId="6" fillId="0" borderId="49" xfId="0" applyNumberFormat="1" applyFont="1" applyBorder="1" applyAlignment="1">
      <alignment horizontal="center"/>
    </xf>
    <xf numFmtId="168" fontId="6" fillId="0" borderId="25" xfId="0" applyNumberFormat="1" applyFont="1" applyBorder="1" applyAlignment="1" applyProtection="1">
      <alignment horizontal="center"/>
      <protection locked="0"/>
    </xf>
    <xf numFmtId="168" fontId="6" fillId="0" borderId="2" xfId="0" applyNumberFormat="1" applyFont="1" applyBorder="1" applyAlignment="1" applyProtection="1">
      <alignment horizontal="center"/>
      <protection locked="0"/>
    </xf>
    <xf numFmtId="168" fontId="6" fillId="0" borderId="56" xfId="0" applyNumberFormat="1" applyFont="1" applyBorder="1" applyAlignment="1">
      <alignment horizontal="center"/>
    </xf>
    <xf numFmtId="168" fontId="3" fillId="0" borderId="20" xfId="0" applyNumberFormat="1" applyFont="1" applyBorder="1" applyAlignment="1" applyProtection="1">
      <alignment horizontal="center"/>
      <protection locked="0"/>
    </xf>
    <xf numFmtId="168" fontId="3" fillId="0" borderId="9" xfId="0" applyNumberFormat="1" applyFont="1" applyBorder="1" applyAlignment="1" applyProtection="1">
      <alignment horizontal="center"/>
      <protection locked="0"/>
    </xf>
    <xf numFmtId="168" fontId="3" fillId="0" borderId="8" xfId="0" applyNumberFormat="1" applyFont="1" applyFill="1" applyBorder="1" applyAlignment="1" applyProtection="1">
      <alignment horizontal="center"/>
      <protection locked="0"/>
    </xf>
    <xf numFmtId="168" fontId="3" fillId="0" borderId="34" xfId="0" applyNumberFormat="1" applyFont="1" applyFill="1" applyBorder="1" applyAlignment="1" applyProtection="1">
      <alignment horizontal="center"/>
      <protection locked="0"/>
    </xf>
    <xf numFmtId="168" fontId="3" fillId="0" borderId="57" xfId="0" applyNumberFormat="1" applyFont="1" applyBorder="1" applyAlignment="1">
      <alignment horizontal="center"/>
    </xf>
    <xf numFmtId="168" fontId="3" fillId="0" borderId="6" xfId="0" applyNumberFormat="1" applyFont="1" applyBorder="1" applyAlignment="1" applyProtection="1">
      <alignment horizontal="center"/>
      <protection locked="0"/>
    </xf>
    <xf numFmtId="168" fontId="3" fillId="0" borderId="10" xfId="0" applyNumberFormat="1" applyFont="1" applyBorder="1" applyAlignment="1" applyProtection="1">
      <alignment horizontal="center"/>
      <protection locked="0"/>
    </xf>
    <xf numFmtId="168" fontId="3" fillId="0" borderId="26" xfId="0" applyNumberFormat="1" applyFont="1" applyFill="1" applyBorder="1" applyAlignment="1" applyProtection="1">
      <alignment horizontal="center"/>
      <protection locked="0"/>
    </xf>
    <xf numFmtId="168" fontId="3" fillId="0" borderId="33" xfId="0" applyNumberFormat="1" applyFont="1" applyBorder="1" applyAlignment="1">
      <alignment horizontal="center"/>
    </xf>
    <xf numFmtId="168" fontId="3" fillId="0" borderId="58" xfId="0" applyNumberFormat="1" applyFont="1" applyBorder="1" applyAlignment="1">
      <alignment horizontal="center"/>
    </xf>
    <xf numFmtId="168" fontId="6" fillId="0" borderId="16" xfId="0" applyNumberFormat="1" applyFont="1" applyBorder="1" applyAlignment="1">
      <alignment horizontal="center"/>
    </xf>
    <xf numFmtId="168" fontId="3" fillId="0" borderId="56" xfId="0" applyNumberFormat="1" applyFont="1" applyBorder="1" applyAlignment="1">
      <alignment horizontal="center"/>
    </xf>
    <xf numFmtId="168" fontId="6" fillId="0" borderId="3" xfId="0" applyNumberFormat="1" applyFont="1" applyBorder="1" applyAlignment="1" applyProtection="1">
      <alignment horizontal="center"/>
      <protection locked="0"/>
    </xf>
    <xf numFmtId="168" fontId="6" fillId="0" borderId="24" xfId="0" applyNumberFormat="1" applyFont="1" applyBorder="1" applyAlignment="1" applyProtection="1">
      <alignment horizontal="center"/>
      <protection locked="0"/>
    </xf>
    <xf numFmtId="168" fontId="6" fillId="0" borderId="49" xfId="0" applyNumberFormat="1" applyFont="1" applyBorder="1" applyAlignment="1" applyProtection="1">
      <alignment horizontal="center"/>
      <protection locked="0"/>
    </xf>
    <xf numFmtId="168" fontId="6" fillId="0" borderId="3" xfId="0" applyNumberFormat="1" applyFont="1" applyBorder="1" applyAlignment="1">
      <alignment horizontal="center"/>
    </xf>
    <xf numFmtId="168" fontId="3" fillId="0" borderId="7" xfId="0" applyNumberFormat="1" applyFont="1" applyBorder="1" applyAlignment="1" applyProtection="1">
      <alignment horizontal="center"/>
      <protection locked="0"/>
    </xf>
    <xf numFmtId="168" fontId="6" fillId="0" borderId="9" xfId="0" applyNumberFormat="1" applyFont="1" applyBorder="1" applyAlignment="1" applyProtection="1">
      <alignment horizontal="center"/>
      <protection locked="0"/>
    </xf>
    <xf numFmtId="168" fontId="3" fillId="0" borderId="59" xfId="0" applyNumberFormat="1" applyFont="1" applyBorder="1" applyAlignment="1" applyProtection="1">
      <alignment horizontal="center"/>
      <protection locked="0"/>
    </xf>
    <xf numFmtId="168" fontId="6" fillId="0" borderId="27" xfId="0" applyNumberFormat="1" applyFont="1" applyBorder="1" applyAlignment="1" applyProtection="1">
      <alignment horizontal="center"/>
      <protection locked="0"/>
    </xf>
    <xf numFmtId="168" fontId="6" fillId="0" borderId="10" xfId="0" applyNumberFormat="1" applyFont="1" applyBorder="1" applyAlignment="1" applyProtection="1">
      <alignment horizontal="center"/>
      <protection locked="0"/>
    </xf>
    <xf numFmtId="168" fontId="3" fillId="0" borderId="60" xfId="0" applyNumberFormat="1" applyFont="1" applyBorder="1" applyAlignment="1" applyProtection="1">
      <alignment horizontal="center"/>
      <protection locked="0"/>
    </xf>
    <xf numFmtId="168" fontId="3" fillId="0" borderId="14" xfId="0" applyNumberFormat="1" applyFont="1" applyBorder="1" applyAlignment="1" applyProtection="1">
      <alignment horizontal="center"/>
      <protection locked="0"/>
    </xf>
    <xf numFmtId="168" fontId="3" fillId="0" borderId="12" xfId="0" applyNumberFormat="1" applyFont="1" applyBorder="1" applyAlignment="1" applyProtection="1">
      <alignment horizontal="center"/>
      <protection locked="0"/>
    </xf>
    <xf numFmtId="168" fontId="6" fillId="0" borderId="12" xfId="0" applyNumberFormat="1" applyFont="1" applyBorder="1" applyAlignment="1" applyProtection="1">
      <alignment horizontal="center"/>
      <protection locked="0"/>
    </xf>
    <xf numFmtId="168" fontId="3" fillId="0" borderId="43" xfId="0" applyNumberFormat="1" applyFont="1" applyBorder="1" applyAlignment="1" applyProtection="1">
      <alignment horizontal="center"/>
      <protection locked="0"/>
    </xf>
    <xf numFmtId="168" fontId="3" fillId="0" borderId="4" xfId="0" applyNumberFormat="1" applyFont="1" applyFill="1" applyBorder="1" applyAlignment="1" applyProtection="1">
      <alignment horizontal="center"/>
      <protection locked="0"/>
    </xf>
    <xf numFmtId="168" fontId="3" fillId="0" borderId="61" xfId="0" applyNumberFormat="1" applyFont="1" applyFill="1" applyBorder="1" applyAlignment="1" applyProtection="1">
      <alignment horizontal="center"/>
      <protection locked="0"/>
    </xf>
    <xf numFmtId="168" fontId="6" fillId="0" borderId="18" xfId="0" applyNumberFormat="1" applyFont="1" applyBorder="1" applyAlignment="1" applyProtection="1">
      <alignment horizontal="center"/>
      <protection locked="0"/>
    </xf>
    <xf numFmtId="168" fontId="3" fillId="0" borderId="52" xfId="0" applyNumberFormat="1" applyFont="1" applyBorder="1" applyAlignment="1" applyProtection="1">
      <alignment horizontal="center"/>
      <protection locked="0"/>
    </xf>
    <xf numFmtId="168" fontId="6" fillId="0" borderId="20" xfId="0" applyNumberFormat="1" applyFont="1" applyBorder="1" applyAlignment="1">
      <alignment horizontal="center"/>
    </xf>
    <xf numFmtId="168" fontId="3" fillId="0" borderId="28" xfId="0" applyNumberFormat="1" applyFont="1" applyFill="1" applyBorder="1" applyAlignment="1" applyProtection="1">
      <alignment horizontal="center"/>
      <protection locked="0"/>
    </xf>
    <xf numFmtId="168" fontId="3" fillId="0" borderId="5" xfId="0" applyNumberFormat="1" applyFont="1" applyFill="1" applyBorder="1" applyAlignment="1" applyProtection="1">
      <alignment horizontal="center"/>
      <protection locked="0"/>
    </xf>
    <xf numFmtId="168" fontId="3" fillId="0" borderId="38" xfId="0" applyNumberFormat="1" applyFont="1" applyFill="1" applyBorder="1" applyAlignment="1" applyProtection="1">
      <alignment horizontal="center"/>
      <protection locked="0"/>
    </xf>
    <xf numFmtId="168" fontId="6" fillId="0" borderId="18" xfId="0" applyNumberFormat="1" applyFont="1" applyFill="1" applyBorder="1" applyAlignment="1">
      <alignment horizontal="center"/>
    </xf>
    <xf numFmtId="168" fontId="6" fillId="0" borderId="50" xfId="0" applyNumberFormat="1" applyFont="1" applyFill="1" applyBorder="1" applyAlignment="1">
      <alignment horizontal="center"/>
    </xf>
    <xf numFmtId="168" fontId="6" fillId="0" borderId="25" xfId="0" applyNumberFormat="1" applyFont="1" applyFill="1" applyBorder="1" applyAlignment="1" applyProtection="1">
      <alignment horizontal="center"/>
    </xf>
    <xf numFmtId="168" fontId="6" fillId="0" borderId="64" xfId="0" applyNumberFormat="1" applyFont="1" applyFill="1" applyBorder="1" applyAlignment="1" applyProtection="1">
      <alignment horizontal="center"/>
    </xf>
    <xf numFmtId="168" fontId="6" fillId="0" borderId="66" xfId="0" applyNumberFormat="1" applyFont="1" applyFill="1" applyBorder="1" applyAlignment="1" applyProtection="1">
      <alignment horizontal="center"/>
    </xf>
    <xf numFmtId="168" fontId="6" fillId="0" borderId="16" xfId="0" applyNumberFormat="1" applyFont="1" applyFill="1" applyBorder="1" applyAlignment="1" applyProtection="1">
      <alignment horizontal="center"/>
    </xf>
    <xf numFmtId="168" fontId="6" fillId="0" borderId="72" xfId="0" applyNumberFormat="1" applyFont="1" applyFill="1" applyBorder="1" applyAlignment="1" applyProtection="1">
      <alignment horizontal="center"/>
    </xf>
    <xf numFmtId="168" fontId="6" fillId="0" borderId="72" xfId="0" applyNumberFormat="1" applyFont="1" applyBorder="1" applyAlignment="1">
      <alignment horizontal="center"/>
    </xf>
    <xf numFmtId="168" fontId="6" fillId="0" borderId="53" xfId="0" applyNumberFormat="1" applyFont="1" applyBorder="1" applyAlignment="1">
      <alignment horizontal="center"/>
    </xf>
    <xf numFmtId="168" fontId="6" fillId="0" borderId="25" xfId="0" applyNumberFormat="1" applyFont="1" applyBorder="1" applyAlignment="1">
      <alignment horizontal="center"/>
    </xf>
    <xf numFmtId="168" fontId="6" fillId="0" borderId="74" xfId="0" applyNumberFormat="1" applyFont="1" applyBorder="1" applyAlignment="1">
      <alignment horizontal="center"/>
    </xf>
    <xf numFmtId="168" fontId="6" fillId="0" borderId="48" xfId="0" applyNumberFormat="1" applyFont="1" applyBorder="1" applyAlignment="1">
      <alignment horizontal="center"/>
    </xf>
    <xf numFmtId="168" fontId="3" fillId="0" borderId="13" xfId="0" applyNumberFormat="1" applyFont="1" applyFill="1" applyBorder="1" applyAlignment="1" applyProtection="1">
      <alignment horizontal="center"/>
    </xf>
    <xf numFmtId="168" fontId="3" fillId="0" borderId="12" xfId="0" applyNumberFormat="1" applyFont="1" applyFill="1" applyBorder="1" applyAlignment="1" applyProtection="1">
      <alignment horizontal="center"/>
    </xf>
    <xf numFmtId="168" fontId="3" fillId="0" borderId="15" xfId="0" applyNumberFormat="1" applyFont="1" applyFill="1" applyBorder="1" applyAlignment="1" applyProtection="1">
      <alignment horizontal="center"/>
    </xf>
    <xf numFmtId="168" fontId="3" fillId="0" borderId="14" xfId="0" applyNumberFormat="1" applyFont="1" applyFill="1" applyBorder="1" applyAlignment="1" applyProtection="1">
      <alignment horizontal="center"/>
    </xf>
    <xf numFmtId="168" fontId="3" fillId="0" borderId="44" xfId="0" applyNumberFormat="1" applyFont="1" applyFill="1" applyBorder="1" applyAlignment="1" applyProtection="1">
      <alignment horizontal="center"/>
    </xf>
    <xf numFmtId="168" fontId="3" fillId="0" borderId="13" xfId="0" applyNumberFormat="1" applyFont="1" applyBorder="1" applyAlignment="1">
      <alignment horizontal="center"/>
    </xf>
    <xf numFmtId="168" fontId="3" fillId="0" borderId="46" xfId="0" applyNumberFormat="1" applyFont="1" applyFill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44" xfId="0" applyNumberFormat="1" applyFont="1" applyFill="1" applyBorder="1" applyAlignment="1">
      <alignment horizontal="center"/>
    </xf>
    <xf numFmtId="168" fontId="3" fillId="0" borderId="62" xfId="0" applyNumberFormat="1" applyFont="1" applyFill="1" applyBorder="1" applyAlignment="1" applyProtection="1">
      <alignment horizontal="center"/>
      <protection locked="0"/>
    </xf>
    <xf numFmtId="168" fontId="3" fillId="0" borderId="63" xfId="0" applyNumberFormat="1" applyFont="1" applyFill="1" applyBorder="1" applyAlignment="1" applyProtection="1">
      <alignment horizontal="center"/>
      <protection locked="0"/>
    </xf>
    <xf numFmtId="168" fontId="3" fillId="0" borderId="67" xfId="0" applyNumberFormat="1" applyFont="1" applyFill="1" applyBorder="1" applyAlignment="1" applyProtection="1">
      <alignment horizontal="center"/>
      <protection locked="0"/>
    </xf>
    <xf numFmtId="168" fontId="3" fillId="0" borderId="58" xfId="0" applyNumberFormat="1" applyFont="1" applyFill="1" applyBorder="1" applyAlignment="1">
      <alignment horizontal="center"/>
    </xf>
    <xf numFmtId="168" fontId="3" fillId="0" borderId="68" xfId="0" applyNumberFormat="1" applyFont="1" applyBorder="1" applyAlignment="1">
      <alignment horizontal="center"/>
    </xf>
    <xf numFmtId="168" fontId="3" fillId="0" borderId="63" xfId="0" applyNumberFormat="1" applyFont="1" applyBorder="1" applyAlignment="1">
      <alignment horizontal="center"/>
    </xf>
    <xf numFmtId="168" fontId="15" fillId="0" borderId="18" xfId="0" applyNumberFormat="1" applyFont="1" applyFill="1" applyBorder="1" applyAlignment="1" applyProtection="1">
      <alignment horizontal="center"/>
      <protection locked="0"/>
    </xf>
    <xf numFmtId="168" fontId="15" fillId="0" borderId="2" xfId="0" applyNumberFormat="1" applyFont="1" applyFill="1" applyBorder="1" applyAlignment="1" applyProtection="1">
      <alignment horizontal="center"/>
      <protection locked="0"/>
    </xf>
    <xf numFmtId="168" fontId="15" fillId="0" borderId="24" xfId="0" applyNumberFormat="1" applyFont="1" applyFill="1" applyBorder="1" applyAlignment="1" applyProtection="1">
      <alignment horizontal="center"/>
      <protection locked="0"/>
    </xf>
    <xf numFmtId="168" fontId="15" fillId="0" borderId="3" xfId="0" applyNumberFormat="1" applyFont="1" applyFill="1" applyBorder="1" applyAlignment="1" applyProtection="1">
      <alignment horizontal="center"/>
      <protection locked="0"/>
    </xf>
    <xf numFmtId="168" fontId="15" fillId="0" borderId="49" xfId="0" applyNumberFormat="1" applyFont="1" applyFill="1" applyBorder="1" applyAlignment="1" applyProtection="1">
      <alignment horizontal="center"/>
      <protection locked="0"/>
    </xf>
    <xf numFmtId="168" fontId="15" fillId="0" borderId="50" xfId="0" applyNumberFormat="1" applyFont="1" applyFill="1" applyBorder="1" applyAlignment="1">
      <alignment horizontal="center"/>
    </xf>
    <xf numFmtId="168" fontId="15" fillId="0" borderId="51" xfId="0" applyNumberFormat="1" applyFont="1" applyBorder="1" applyAlignment="1">
      <alignment horizontal="center"/>
    </xf>
    <xf numFmtId="168" fontId="15" fillId="0" borderId="69" xfId="0" applyNumberFormat="1" applyFont="1" applyBorder="1" applyAlignment="1">
      <alignment horizontal="center"/>
    </xf>
    <xf numFmtId="168" fontId="15" fillId="0" borderId="24" xfId="0" applyNumberFormat="1" applyFont="1" applyBorder="1" applyAlignment="1">
      <alignment horizontal="center"/>
    </xf>
    <xf numFmtId="168" fontId="15" fillId="0" borderId="27" xfId="0" applyNumberFormat="1" applyFont="1" applyFill="1" applyBorder="1" applyAlignment="1" applyProtection="1">
      <alignment horizontal="center"/>
      <protection locked="0"/>
    </xf>
    <xf numFmtId="168" fontId="15" fillId="0" borderId="9" xfId="0" applyNumberFormat="1" applyFont="1" applyFill="1" applyBorder="1" applyAlignment="1" applyProtection="1">
      <alignment horizontal="center"/>
      <protection locked="0"/>
    </xf>
    <xf numFmtId="168" fontId="3" fillId="0" borderId="60" xfId="0" applyNumberFormat="1" applyFont="1" applyFill="1" applyBorder="1" applyAlignment="1" applyProtection="1">
      <alignment horizontal="center"/>
      <protection locked="0"/>
    </xf>
    <xf numFmtId="168" fontId="3" fillId="0" borderId="34" xfId="0" applyNumberFormat="1" applyFont="1" applyFill="1" applyBorder="1" applyAlignment="1">
      <alignment horizontal="center"/>
    </xf>
    <xf numFmtId="168" fontId="3" fillId="0" borderId="70" xfId="0" applyNumberFormat="1" applyFont="1" applyFill="1" applyBorder="1" applyAlignment="1">
      <alignment horizontal="center"/>
    </xf>
    <xf numFmtId="168" fontId="3" fillId="0" borderId="45" xfId="0" applyNumberFormat="1" applyFont="1" applyFill="1" applyBorder="1" applyAlignment="1" applyProtection="1">
      <alignment horizontal="center"/>
      <protection locked="0"/>
    </xf>
    <xf numFmtId="168" fontId="3" fillId="0" borderId="53" xfId="0" applyNumberFormat="1" applyFont="1" applyFill="1" applyBorder="1" applyAlignment="1">
      <alignment horizontal="center"/>
    </xf>
    <xf numFmtId="168" fontId="3" fillId="0" borderId="71" xfId="0" applyNumberFormat="1" applyFont="1" applyBorder="1" applyAlignment="1">
      <alignment horizontal="center"/>
    </xf>
    <xf numFmtId="168" fontId="6" fillId="0" borderId="65" xfId="0" applyNumberFormat="1" applyFont="1" applyFill="1" applyBorder="1" applyAlignment="1" applyProtection="1">
      <alignment horizontal="center"/>
      <protection locked="0"/>
    </xf>
    <xf numFmtId="168" fontId="6" fillId="0" borderId="64" xfId="0" applyNumberFormat="1" applyFont="1" applyFill="1" applyBorder="1" applyAlignment="1" applyProtection="1">
      <alignment horizontal="center"/>
      <protection locked="0"/>
    </xf>
    <xf numFmtId="168" fontId="6" fillId="0" borderId="66" xfId="0" applyNumberFormat="1" applyFont="1" applyFill="1" applyBorder="1" applyAlignment="1" applyProtection="1">
      <alignment horizontal="center"/>
      <protection locked="0"/>
    </xf>
    <xf numFmtId="168" fontId="6" fillId="0" borderId="69" xfId="0" applyNumberFormat="1" applyFont="1" applyBorder="1" applyAlignment="1">
      <alignment horizontal="center"/>
    </xf>
    <xf numFmtId="168" fontId="6" fillId="0" borderId="64" xfId="0" applyNumberFormat="1" applyFont="1" applyBorder="1" applyAlignment="1">
      <alignment horizontal="center"/>
    </xf>
    <xf numFmtId="168" fontId="3" fillId="0" borderId="18" xfId="0" applyNumberFormat="1" applyFont="1" applyFill="1" applyBorder="1" applyAlignment="1" applyProtection="1">
      <alignment horizontal="center"/>
      <protection locked="0"/>
    </xf>
    <xf numFmtId="168" fontId="6" fillId="0" borderId="9" xfId="0" applyNumberFormat="1" applyFont="1" applyFill="1" applyBorder="1" applyAlignment="1" applyProtection="1">
      <alignment horizontal="center"/>
      <protection locked="0"/>
    </xf>
    <xf numFmtId="168" fontId="3" fillId="0" borderId="33" xfId="0" applyNumberFormat="1" applyFont="1" applyFill="1" applyBorder="1" applyAlignment="1">
      <alignment horizontal="center"/>
    </xf>
    <xf numFmtId="168" fontId="6" fillId="0" borderId="35" xfId="0" applyNumberFormat="1" applyFont="1" applyFill="1" applyBorder="1" applyAlignment="1">
      <alignment horizontal="center"/>
    </xf>
    <xf numFmtId="168" fontId="6" fillId="0" borderId="14" xfId="0" applyNumberFormat="1" applyFont="1" applyFill="1" applyBorder="1" applyAlignment="1" applyProtection="1">
      <alignment horizontal="center"/>
      <protection locked="0"/>
    </xf>
    <xf numFmtId="168" fontId="3" fillId="0" borderId="41" xfId="0" applyNumberFormat="1" applyFont="1" applyFill="1" applyBorder="1" applyAlignment="1">
      <alignment horizontal="center"/>
    </xf>
    <xf numFmtId="168" fontId="3" fillId="0" borderId="35" xfId="0" applyNumberFormat="1" applyFont="1" applyFill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  <protection locked="0"/>
    </xf>
    <xf numFmtId="168" fontId="6" fillId="0" borderId="4" xfId="0" applyNumberFormat="1" applyFont="1" applyFill="1" applyBorder="1" applyAlignment="1" applyProtection="1">
      <alignment horizontal="center"/>
      <protection locked="0"/>
    </xf>
    <xf numFmtId="168" fontId="3" fillId="0" borderId="75" xfId="0" applyNumberFormat="1" applyFont="1" applyFill="1" applyBorder="1" applyAlignment="1" applyProtection="1">
      <alignment horizontal="center"/>
      <protection locked="0"/>
    </xf>
    <xf numFmtId="168" fontId="6" fillId="0" borderId="2" xfId="0" applyNumberFormat="1" applyFont="1" applyBorder="1" applyAlignment="1">
      <alignment horizontal="center"/>
    </xf>
    <xf numFmtId="168" fontId="3" fillId="0" borderId="59" xfId="0" applyNumberFormat="1" applyFont="1" applyFill="1" applyBorder="1" applyAlignment="1" applyProtection="1">
      <alignment horizontal="center"/>
      <protection locked="0"/>
    </xf>
    <xf numFmtId="168" fontId="3" fillId="0" borderId="57" xfId="0" applyNumberFormat="1" applyFont="1" applyFill="1" applyBorder="1" applyAlignment="1">
      <alignment horizontal="center"/>
    </xf>
    <xf numFmtId="168" fontId="6" fillId="0" borderId="74" xfId="0" applyNumberFormat="1" applyFont="1" applyFill="1" applyBorder="1" applyAlignment="1">
      <alignment horizontal="center"/>
    </xf>
    <xf numFmtId="168" fontId="3" fillId="0" borderId="60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168" fontId="3" fillId="0" borderId="40" xfId="0" applyNumberFormat="1" applyFont="1" applyFill="1" applyBorder="1" applyAlignment="1">
      <alignment horizontal="center"/>
    </xf>
    <xf numFmtId="168" fontId="3" fillId="0" borderId="76" xfId="0" applyNumberFormat="1" applyFont="1" applyFill="1" applyBorder="1" applyAlignment="1" applyProtection="1">
      <alignment horizontal="center"/>
      <protection locked="0"/>
    </xf>
    <xf numFmtId="168" fontId="3" fillId="0" borderId="29" xfId="0" applyNumberFormat="1" applyFont="1" applyFill="1" applyBorder="1" applyAlignment="1" applyProtection="1">
      <alignment horizontal="center"/>
      <protection locked="0"/>
    </xf>
    <xf numFmtId="168" fontId="3" fillId="0" borderId="30" xfId="0" applyNumberFormat="1" applyFont="1" applyFill="1" applyBorder="1" applyAlignment="1">
      <alignment horizontal="center"/>
    </xf>
    <xf numFmtId="168" fontId="3" fillId="0" borderId="54" xfId="0" applyNumberFormat="1" applyFont="1" applyFill="1" applyBorder="1" applyAlignment="1">
      <alignment horizontal="center"/>
    </xf>
    <xf numFmtId="168" fontId="3" fillId="0" borderId="27" xfId="0" applyNumberFormat="1" applyFont="1" applyBorder="1" applyAlignment="1">
      <alignment horizontal="center"/>
    </xf>
    <xf numFmtId="168" fontId="3" fillId="0" borderId="9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168" fontId="3" fillId="0" borderId="43" xfId="0" applyNumberFormat="1" applyFont="1" applyBorder="1" applyAlignment="1">
      <alignment horizontal="center"/>
    </xf>
    <xf numFmtId="168" fontId="3" fillId="0" borderId="67" xfId="0" applyNumberFormat="1" applyFont="1" applyBorder="1" applyAlignment="1">
      <alignment horizontal="center"/>
    </xf>
    <xf numFmtId="168" fontId="3" fillId="0" borderId="17" xfId="0" applyNumberFormat="1" applyFont="1" applyBorder="1" applyAlignment="1">
      <alignment horizontal="center"/>
    </xf>
    <xf numFmtId="168" fontId="3" fillId="0" borderId="77" xfId="0" applyNumberFormat="1" applyFont="1" applyBorder="1" applyAlignment="1">
      <alignment horizontal="center"/>
    </xf>
    <xf numFmtId="168" fontId="3" fillId="0" borderId="61" xfId="0" applyNumberFormat="1" applyFont="1" applyBorder="1" applyAlignment="1">
      <alignment horizontal="center"/>
    </xf>
    <xf numFmtId="168" fontId="3" fillId="0" borderId="61" xfId="0" applyNumberFormat="1" applyFont="1" applyFill="1" applyBorder="1" applyAlignment="1">
      <alignment horizontal="center"/>
    </xf>
    <xf numFmtId="0" fontId="6" fillId="0" borderId="66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6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76" xfId="0" applyFont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Alignment="1">
      <alignment horizontal="center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165" fontId="6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5" fontId="6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73" xfId="0" applyFont="1" applyFill="1" applyBorder="1" applyAlignment="1" applyProtection="1">
      <alignment horizontal="center" vertical="center" wrapText="1"/>
      <protection locked="0"/>
    </xf>
    <xf numFmtId="0" fontId="6" fillId="0" borderId="71" xfId="0" applyFont="1" applyFill="1" applyBorder="1" applyAlignment="1" applyProtection="1">
      <alignment horizontal="center" vertical="center" wrapText="1"/>
      <protection locked="0"/>
    </xf>
    <xf numFmtId="0" fontId="6" fillId="0" borderId="72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8" fillId="0" borderId="62" xfId="0" applyFont="1" applyFill="1" applyBorder="1" applyAlignment="1" applyProtection="1">
      <alignment horizontal="left" wrapText="1"/>
      <protection locked="0"/>
    </xf>
    <xf numFmtId="0" fontId="8" fillId="0" borderId="67" xfId="0" applyFont="1" applyFill="1" applyBorder="1" applyAlignment="1" applyProtection="1">
      <alignment horizontal="left" wrapText="1"/>
      <protection locked="0"/>
    </xf>
    <xf numFmtId="0" fontId="8" fillId="0" borderId="63" xfId="0" applyFont="1" applyFill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4" fillId="0" borderId="18" xfId="0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67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8" fillId="0" borderId="35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/>
      <protection locked="0"/>
    </xf>
    <xf numFmtId="0" fontId="8" fillId="0" borderId="41" xfId="0" applyFont="1" applyBorder="1" applyAlignment="1" applyProtection="1">
      <alignment horizontal="left"/>
      <protection locked="0"/>
    </xf>
    <xf numFmtId="0" fontId="8" fillId="0" borderId="44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0" fontId="8" fillId="0" borderId="67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65" xfId="0" applyFont="1" applyBorder="1" applyAlignment="1" applyProtection="1">
      <alignment horizontal="center"/>
      <protection locked="0"/>
    </xf>
    <xf numFmtId="0" fontId="9" fillId="0" borderId="66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3" xfId="0" applyFont="1" applyBorder="1" applyAlignment="1" applyProtection="1">
      <alignment horizontal="left" wrapText="1"/>
      <protection locked="0"/>
    </xf>
    <xf numFmtId="0" fontId="8" fillId="0" borderId="14" xfId="0" applyFont="1" applyBorder="1" applyAlignment="1" applyProtection="1">
      <alignment horizontal="left" wrapText="1"/>
      <protection locked="0"/>
    </xf>
    <xf numFmtId="0" fontId="8" fillId="0" borderId="15" xfId="0" applyFont="1" applyBorder="1" applyAlignment="1" applyProtection="1">
      <alignment horizontal="left" wrapText="1"/>
      <protection locked="0"/>
    </xf>
    <xf numFmtId="0" fontId="8" fillId="0" borderId="13" xfId="0" applyFont="1" applyFill="1" applyBorder="1" applyAlignment="1" applyProtection="1">
      <alignment vertical="top" wrapText="1"/>
      <protection locked="0"/>
    </xf>
    <xf numFmtId="0" fontId="5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8" fillId="0" borderId="13" xfId="0" applyFont="1" applyFill="1" applyBorder="1" applyAlignment="1" applyProtection="1">
      <alignment horizontal="left"/>
      <protection locked="0"/>
    </xf>
    <xf numFmtId="0" fontId="8" fillId="0" borderId="14" xfId="0" applyFont="1" applyFill="1" applyBorder="1" applyAlignment="1" applyProtection="1">
      <alignment horizontal="left"/>
      <protection locked="0"/>
    </xf>
    <xf numFmtId="0" fontId="8" fillId="0" borderId="15" xfId="0" applyFont="1" applyFill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76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8" fillId="0" borderId="67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41" xfId="0" applyFont="1" applyBorder="1" applyAlignment="1" applyProtection="1">
      <alignment horizontal="left" vertical="center" wrapText="1"/>
      <protection locked="0"/>
    </xf>
    <xf numFmtId="0" fontId="8" fillId="0" borderId="40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8" fillId="0" borderId="63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8" fillId="0" borderId="20" xfId="0" applyFont="1" applyFill="1" applyBorder="1" applyAlignment="1" applyProtection="1">
      <alignment horizontal="left" wrapText="1"/>
      <protection locked="0"/>
    </xf>
    <xf numFmtId="0" fontId="8" fillId="0" borderId="7" xfId="0" applyFont="1" applyFill="1" applyBorder="1" applyAlignment="1" applyProtection="1">
      <alignment horizontal="left" wrapText="1"/>
      <protection locked="0"/>
    </xf>
    <xf numFmtId="0" fontId="8" fillId="0" borderId="13" xfId="0" applyFont="1" applyFill="1" applyBorder="1" applyAlignment="1" applyProtection="1">
      <alignment horizontal="left" wrapText="1"/>
      <protection locked="0"/>
    </xf>
    <xf numFmtId="0" fontId="8" fillId="0" borderId="14" xfId="0" applyFont="1" applyFill="1" applyBorder="1" applyAlignment="1" applyProtection="1">
      <alignment horizontal="left" wrapText="1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left" vertical="top" wrapText="1"/>
      <protection locked="0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6" fillId="0" borderId="73" xfId="0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horizontal="center" vertical="center" wrapText="1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72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tabSelected="1" view="pageBreakPreview" zoomScale="75" zoomScaleNormal="100" zoomScaleSheetLayoutView="75" workbookViewId="0">
      <selection activeCell="J5" sqref="J5"/>
    </sheetView>
  </sheetViews>
  <sheetFormatPr defaultColWidth="9.28515625" defaultRowHeight="15.75" x14ac:dyDescent="0.25"/>
  <cols>
    <col min="3" max="3" width="68.28515625" customWidth="1"/>
    <col min="4" max="4" width="13" style="3" customWidth="1"/>
    <col min="5" max="5" width="22.42578125" style="3" customWidth="1"/>
    <col min="6" max="6" width="21.7109375" style="3" customWidth="1"/>
    <col min="7" max="7" width="22.85546875" style="3" customWidth="1"/>
    <col min="8" max="8" width="22.42578125" style="2" customWidth="1"/>
    <col min="9" max="9" width="19.85546875" style="2" customWidth="1"/>
    <col min="10" max="10" width="21.5703125" style="4" customWidth="1"/>
    <col min="11" max="11" width="12.5703125" customWidth="1"/>
    <col min="12" max="12" width="18.7109375" customWidth="1"/>
    <col min="13" max="13" width="12.7109375" customWidth="1"/>
    <col min="14" max="14" width="20.85546875" style="5" customWidth="1"/>
    <col min="15" max="15" width="15.140625" style="6" customWidth="1"/>
  </cols>
  <sheetData>
    <row r="1" spans="1:15" ht="18.75" x14ac:dyDescent="0.3">
      <c r="M1" s="426" t="s">
        <v>92</v>
      </c>
      <c r="N1" s="426"/>
      <c r="O1" s="42"/>
    </row>
    <row r="2" spans="1:15" ht="18.75" x14ac:dyDescent="0.3">
      <c r="M2" s="43" t="s">
        <v>93</v>
      </c>
      <c r="N2" s="43"/>
      <c r="O2" s="42"/>
    </row>
    <row r="3" spans="1:15" ht="18.75" x14ac:dyDescent="0.3">
      <c r="M3" s="43" t="s">
        <v>94</v>
      </c>
      <c r="N3" s="43"/>
      <c r="O3" s="42"/>
    </row>
    <row r="4" spans="1:15" ht="18.75" x14ac:dyDescent="0.3">
      <c r="M4" s="43"/>
      <c r="N4" s="43"/>
      <c r="O4" s="42"/>
    </row>
    <row r="5" spans="1:15" ht="18.75" x14ac:dyDescent="0.3">
      <c r="M5" s="43"/>
      <c r="N5" s="43"/>
      <c r="O5" s="42"/>
    </row>
    <row r="6" spans="1:15" ht="22.5" customHeight="1" x14ac:dyDescent="0.3">
      <c r="A6" s="7"/>
      <c r="B6" s="7"/>
      <c r="C6" s="7"/>
      <c r="D6" s="427" t="s">
        <v>95</v>
      </c>
      <c r="E6" s="427"/>
      <c r="F6" s="427"/>
      <c r="G6" s="427"/>
      <c r="H6" s="427"/>
      <c r="I6" s="427"/>
      <c r="J6" s="7"/>
      <c r="K6" s="7"/>
      <c r="L6" s="7"/>
      <c r="M6" s="7"/>
      <c r="N6" s="7"/>
    </row>
    <row r="7" spans="1:15" ht="18.75" x14ac:dyDescent="0.3">
      <c r="A7" s="427" t="s">
        <v>96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</row>
    <row r="8" spans="1:15" x14ac:dyDescent="0.25">
      <c r="A8" s="8"/>
      <c r="B8" s="9"/>
      <c r="C8" s="9"/>
      <c r="D8" s="10"/>
      <c r="E8" s="10"/>
      <c r="F8" s="10"/>
      <c r="G8" s="10"/>
      <c r="H8" s="11"/>
      <c r="I8" s="11"/>
      <c r="J8" s="11"/>
      <c r="K8" s="9"/>
      <c r="L8" s="9"/>
      <c r="M8" s="9"/>
      <c r="N8" s="44" t="s">
        <v>0</v>
      </c>
    </row>
    <row r="9" spans="1:15" ht="38.25" customHeight="1" x14ac:dyDescent="0.2">
      <c r="A9" s="304" t="s">
        <v>1</v>
      </c>
      <c r="B9" s="305"/>
      <c r="C9" s="301"/>
      <c r="D9" s="311" t="s">
        <v>2</v>
      </c>
      <c r="E9" s="313" t="s">
        <v>90</v>
      </c>
      <c r="F9" s="315" t="s">
        <v>3</v>
      </c>
      <c r="G9" s="315" t="s">
        <v>4</v>
      </c>
      <c r="H9" s="317" t="s">
        <v>5</v>
      </c>
      <c r="I9" s="428" t="s">
        <v>88</v>
      </c>
      <c r="J9" s="429"/>
      <c r="K9" s="429"/>
      <c r="L9" s="429"/>
      <c r="M9" s="430" t="s">
        <v>89</v>
      </c>
      <c r="N9" s="431"/>
      <c r="O9" s="301" t="s">
        <v>6</v>
      </c>
    </row>
    <row r="10" spans="1:15" ht="20.25" customHeight="1" x14ac:dyDescent="0.2">
      <c r="A10" s="306"/>
      <c r="B10" s="307"/>
      <c r="C10" s="302"/>
      <c r="D10" s="312"/>
      <c r="E10" s="314"/>
      <c r="F10" s="316"/>
      <c r="G10" s="316"/>
      <c r="H10" s="318"/>
      <c r="I10" s="319" t="s">
        <v>7</v>
      </c>
      <c r="J10" s="321" t="s">
        <v>8</v>
      </c>
      <c r="K10" s="439" t="s">
        <v>9</v>
      </c>
      <c r="L10" s="441" t="s">
        <v>10</v>
      </c>
      <c r="M10" s="435" t="s">
        <v>9</v>
      </c>
      <c r="N10" s="437" t="s">
        <v>11</v>
      </c>
      <c r="O10" s="302"/>
    </row>
    <row r="11" spans="1:15" ht="26.25" customHeight="1" x14ac:dyDescent="0.2">
      <c r="A11" s="308"/>
      <c r="B11" s="309"/>
      <c r="C11" s="303"/>
      <c r="D11" s="312"/>
      <c r="E11" s="314"/>
      <c r="F11" s="316"/>
      <c r="G11" s="316"/>
      <c r="H11" s="318"/>
      <c r="I11" s="320"/>
      <c r="J11" s="322"/>
      <c r="K11" s="440"/>
      <c r="L11" s="442"/>
      <c r="M11" s="436"/>
      <c r="N11" s="438"/>
      <c r="O11" s="303"/>
    </row>
    <row r="12" spans="1:15" ht="26.25" customHeight="1" thickBot="1" x14ac:dyDescent="0.3">
      <c r="A12" s="432" t="s">
        <v>12</v>
      </c>
      <c r="B12" s="433"/>
      <c r="C12" s="434"/>
      <c r="D12" s="13"/>
      <c r="E12" s="77">
        <f t="shared" ref="E12:J12" si="0">E13+E43</f>
        <v>383719598.12</v>
      </c>
      <c r="F12" s="77">
        <f t="shared" si="0"/>
        <v>472636254.79999995</v>
      </c>
      <c r="G12" s="77">
        <f t="shared" si="0"/>
        <v>422958040</v>
      </c>
      <c r="H12" s="77">
        <f t="shared" si="0"/>
        <v>539203938</v>
      </c>
      <c r="I12" s="78">
        <f t="shared" si="0"/>
        <v>398673564</v>
      </c>
      <c r="J12" s="79">
        <f t="shared" si="0"/>
        <v>401234249.50999993</v>
      </c>
      <c r="K12" s="80">
        <f>J12/I12*100</f>
        <v>100.64230130643925</v>
      </c>
      <c r="L12" s="81">
        <f t="shared" ref="L12:L54" si="1">J12-I12</f>
        <v>2560685.5099999309</v>
      </c>
      <c r="M12" s="82">
        <f>J12/E12*100</f>
        <v>104.56444014739184</v>
      </c>
      <c r="N12" s="83">
        <f>J12-E12</f>
        <v>17514651.389999926</v>
      </c>
      <c r="O12" s="84">
        <f>J12/H12*100</f>
        <v>74.412336638016157</v>
      </c>
    </row>
    <row r="13" spans="1:15" ht="22.5" customHeight="1" thickBot="1" x14ac:dyDescent="0.3">
      <c r="A13" s="308" t="s">
        <v>13</v>
      </c>
      <c r="B13" s="309"/>
      <c r="C13" s="303"/>
      <c r="D13" s="12"/>
      <c r="E13" s="85">
        <f>E14+E15+E18+E19+E25+E32+E33+E34+E36+E37+E38+E39+E41+E42+E40+E35+E16+E17</f>
        <v>234138770.06</v>
      </c>
      <c r="F13" s="85">
        <f>F14+F15+F18+F19+F25+F32+F33+F34+F36+F37+F38+F39+F41+F42+F40+F35+F16+F17</f>
        <v>326332215.32999992</v>
      </c>
      <c r="G13" s="86">
        <f>G14+G15+G18+G19+G25+G32+G33+G34+G35+G36+G37+G38+G39+G40+G41+G42</f>
        <v>335816664</v>
      </c>
      <c r="H13" s="87">
        <f>H14+H15+H18+H19+H25+H32+H33+H34+H36+H37+H38+G39+H41+H42+H40+H35</f>
        <v>356232812</v>
      </c>
      <c r="I13" s="88">
        <f>I14+I15+I18+I19+I25+I32+I33+I34+I35+I36+I37+I38+I40+I42+I41+I39</f>
        <v>261370278</v>
      </c>
      <c r="J13" s="79">
        <f>J14+J15+J17+J18+J19+J25+J32+J33+J34+J35+J36+J37+J38+J39+J40+J41+J42</f>
        <v>264325564.56999993</v>
      </c>
      <c r="K13" s="80">
        <f>J13/I13*100</f>
        <v>101.13068960733169</v>
      </c>
      <c r="L13" s="81">
        <f t="shared" si="1"/>
        <v>2955286.5699999332</v>
      </c>
      <c r="M13" s="82">
        <f>J13/E13*100</f>
        <v>112.89269372272874</v>
      </c>
      <c r="N13" s="83">
        <f>J13-E13</f>
        <v>30186794.509999931</v>
      </c>
      <c r="O13" s="84">
        <f>J13/H13*100</f>
        <v>74.200229643641009</v>
      </c>
    </row>
    <row r="14" spans="1:15" ht="24" customHeight="1" x14ac:dyDescent="0.25">
      <c r="A14" s="14" t="s">
        <v>14</v>
      </c>
      <c r="B14" s="15"/>
      <c r="C14" s="16"/>
      <c r="D14" s="17">
        <v>11010000</v>
      </c>
      <c r="E14" s="89">
        <v>134168454.40000001</v>
      </c>
      <c r="F14" s="90">
        <v>190273890.30000001</v>
      </c>
      <c r="G14" s="90">
        <v>191220000</v>
      </c>
      <c r="H14" s="90">
        <v>207714148</v>
      </c>
      <c r="I14" s="91">
        <v>151252348</v>
      </c>
      <c r="J14" s="92">
        <v>152723486.5</v>
      </c>
      <c r="K14" s="93">
        <f>J14/I14*100</f>
        <v>100.97263845451178</v>
      </c>
      <c r="L14" s="94">
        <f t="shared" si="1"/>
        <v>1471138.5</v>
      </c>
      <c r="M14" s="95">
        <f t="shared" ref="M14:M65" si="2">J14/E14*100</f>
        <v>113.82965331379712</v>
      </c>
      <c r="N14" s="96">
        <f t="shared" ref="N14:N90" si="3">J14-E14</f>
        <v>18555032.099999994</v>
      </c>
      <c r="O14" s="97">
        <f t="shared" ref="O14:O90" si="4">J14/H14*100</f>
        <v>73.525798781891353</v>
      </c>
    </row>
    <row r="15" spans="1:15" ht="24" customHeight="1" x14ac:dyDescent="0.25">
      <c r="A15" s="358" t="s">
        <v>15</v>
      </c>
      <c r="B15" s="359"/>
      <c r="C15" s="407"/>
      <c r="D15" s="18">
        <v>11020000</v>
      </c>
      <c r="E15" s="89">
        <v>326051.57</v>
      </c>
      <c r="F15" s="98">
        <v>565794.5</v>
      </c>
      <c r="G15" s="98">
        <v>60000</v>
      </c>
      <c r="H15" s="98">
        <v>138000</v>
      </c>
      <c r="I15" s="91">
        <v>138000</v>
      </c>
      <c r="J15" s="99">
        <v>-90315.4</v>
      </c>
      <c r="K15" s="100">
        <f>J15/I15*100</f>
        <v>-65.445942028985499</v>
      </c>
      <c r="L15" s="94">
        <f t="shared" si="1"/>
        <v>-228315.4</v>
      </c>
      <c r="M15" s="101">
        <f t="shared" si="2"/>
        <v>-27.69972860428183</v>
      </c>
      <c r="N15" s="102">
        <f t="shared" si="3"/>
        <v>-416366.97</v>
      </c>
      <c r="O15" s="97">
        <f t="shared" si="4"/>
        <v>-65.445942028985499</v>
      </c>
    </row>
    <row r="16" spans="1:15" ht="47.25" customHeight="1" x14ac:dyDescent="0.25">
      <c r="A16" s="412" t="s">
        <v>16</v>
      </c>
      <c r="B16" s="413"/>
      <c r="C16" s="414"/>
      <c r="D16" s="18">
        <v>13010200</v>
      </c>
      <c r="E16" s="89"/>
      <c r="F16" s="103"/>
      <c r="G16" s="104"/>
      <c r="H16" s="104"/>
      <c r="I16" s="91"/>
      <c r="J16" s="99"/>
      <c r="K16" s="105"/>
      <c r="L16" s="94">
        <f t="shared" si="1"/>
        <v>0</v>
      </c>
      <c r="M16" s="101"/>
      <c r="N16" s="102">
        <f t="shared" si="3"/>
        <v>0</v>
      </c>
      <c r="O16" s="97"/>
    </row>
    <row r="17" spans="1:15" ht="25.5" customHeight="1" x14ac:dyDescent="0.25">
      <c r="A17" s="412" t="s">
        <v>17</v>
      </c>
      <c r="B17" s="413"/>
      <c r="C17" s="414"/>
      <c r="D17" s="18">
        <v>13020200</v>
      </c>
      <c r="E17" s="89">
        <v>-242.98</v>
      </c>
      <c r="F17" s="103">
        <v>-242.98</v>
      </c>
      <c r="G17" s="98"/>
      <c r="H17" s="98"/>
      <c r="I17" s="91"/>
      <c r="J17" s="99">
        <v>901.89</v>
      </c>
      <c r="K17" s="94"/>
      <c r="L17" s="94">
        <f t="shared" si="1"/>
        <v>901.89</v>
      </c>
      <c r="M17" s="101">
        <f t="shared" si="2"/>
        <v>-371.1786978352128</v>
      </c>
      <c r="N17" s="102">
        <f t="shared" si="3"/>
        <v>1144.8699999999999</v>
      </c>
      <c r="O17" s="97"/>
    </row>
    <row r="18" spans="1:15" ht="31.5" customHeight="1" x14ac:dyDescent="0.25">
      <c r="A18" s="415" t="s">
        <v>18</v>
      </c>
      <c r="B18" s="416"/>
      <c r="C18" s="417"/>
      <c r="D18" s="18">
        <v>13030100</v>
      </c>
      <c r="E18" s="89">
        <v>58538.84</v>
      </c>
      <c r="F18" s="103">
        <v>90314.97</v>
      </c>
      <c r="G18" s="98">
        <v>88000</v>
      </c>
      <c r="H18" s="98">
        <v>96000</v>
      </c>
      <c r="I18" s="91">
        <v>71940</v>
      </c>
      <c r="J18" s="99">
        <v>73200.23</v>
      </c>
      <c r="K18" s="94">
        <f>J18/I18*100</f>
        <v>101.75177926049486</v>
      </c>
      <c r="L18" s="94">
        <f t="shared" si="1"/>
        <v>1260.2299999999959</v>
      </c>
      <c r="M18" s="101">
        <f t="shared" si="2"/>
        <v>125.04557657787547</v>
      </c>
      <c r="N18" s="102">
        <f t="shared" si="3"/>
        <v>14661.39</v>
      </c>
      <c r="O18" s="97">
        <f t="shared" si="4"/>
        <v>76.25023958333334</v>
      </c>
    </row>
    <row r="19" spans="1:15" ht="17.25" customHeight="1" x14ac:dyDescent="0.25">
      <c r="A19" s="19" t="s">
        <v>19</v>
      </c>
      <c r="B19" s="20"/>
      <c r="C19" s="21"/>
      <c r="D19" s="22">
        <v>14000000</v>
      </c>
      <c r="E19" s="106">
        <f t="shared" ref="E19:J19" si="5">E20+E21+E22</f>
        <v>11783653.550000001</v>
      </c>
      <c r="F19" s="107">
        <f t="shared" si="5"/>
        <v>16489726.470000003</v>
      </c>
      <c r="G19" s="107">
        <f t="shared" si="5"/>
        <v>17380000</v>
      </c>
      <c r="H19" s="107">
        <f t="shared" si="5"/>
        <v>20108000</v>
      </c>
      <c r="I19" s="108">
        <f t="shared" si="5"/>
        <v>15804100</v>
      </c>
      <c r="J19" s="109">
        <f t="shared" si="5"/>
        <v>16607731.49</v>
      </c>
      <c r="K19" s="110">
        <f>J19/I19*100</f>
        <v>105.08495573933348</v>
      </c>
      <c r="L19" s="111">
        <f t="shared" si="1"/>
        <v>803631.49000000022</v>
      </c>
      <c r="M19" s="112">
        <f t="shared" si="2"/>
        <v>140.93872854909247</v>
      </c>
      <c r="N19" s="113">
        <f t="shared" si="3"/>
        <v>4824077.9399999995</v>
      </c>
      <c r="O19" s="114">
        <f t="shared" si="4"/>
        <v>82.592657101651085</v>
      </c>
    </row>
    <row r="20" spans="1:15" ht="26.25" customHeight="1" x14ac:dyDescent="0.25">
      <c r="A20" s="350" t="s">
        <v>20</v>
      </c>
      <c r="B20" s="351"/>
      <c r="C20" s="354"/>
      <c r="D20" s="23">
        <v>14021900</v>
      </c>
      <c r="E20" s="115">
        <v>654683.82999999996</v>
      </c>
      <c r="F20" s="98">
        <v>964354.86</v>
      </c>
      <c r="G20" s="104">
        <v>930000</v>
      </c>
      <c r="H20" s="104">
        <v>1050000</v>
      </c>
      <c r="I20" s="116">
        <v>911400</v>
      </c>
      <c r="J20" s="117">
        <v>922668.81</v>
      </c>
      <c r="K20" s="105">
        <f t="shared" ref="K20:K32" si="6">J20/I20*100</f>
        <v>101.23642857142858</v>
      </c>
      <c r="L20" s="118">
        <f t="shared" si="1"/>
        <v>11268.810000000056</v>
      </c>
      <c r="M20" s="119">
        <f t="shared" si="2"/>
        <v>140.93349609688696</v>
      </c>
      <c r="N20" s="102">
        <f t="shared" si="3"/>
        <v>267984.9800000001</v>
      </c>
      <c r="O20" s="97">
        <f t="shared" si="4"/>
        <v>87.873220000000003</v>
      </c>
    </row>
    <row r="21" spans="1:15" ht="32.25" customHeight="1" x14ac:dyDescent="0.25">
      <c r="A21" s="350" t="s">
        <v>21</v>
      </c>
      <c r="B21" s="351"/>
      <c r="C21" s="354"/>
      <c r="D21" s="23">
        <v>14031900</v>
      </c>
      <c r="E21" s="115">
        <v>4123023.52</v>
      </c>
      <c r="F21" s="104">
        <v>5921796.7400000002</v>
      </c>
      <c r="G21" s="104">
        <v>6100000</v>
      </c>
      <c r="H21" s="104">
        <v>7580000</v>
      </c>
      <c r="I21" s="116">
        <v>6046900</v>
      </c>
      <c r="J21" s="117">
        <v>6361097.5300000003</v>
      </c>
      <c r="K21" s="105">
        <f t="shared" si="6"/>
        <v>105.19601002166399</v>
      </c>
      <c r="L21" s="118">
        <f t="shared" si="1"/>
        <v>314197.53000000026</v>
      </c>
      <c r="M21" s="101">
        <f t="shared" si="2"/>
        <v>154.28234884287053</v>
      </c>
      <c r="N21" s="102">
        <f t="shared" si="3"/>
        <v>2238074.0100000002</v>
      </c>
      <c r="O21" s="97">
        <f t="shared" si="4"/>
        <v>83.91949248021109</v>
      </c>
    </row>
    <row r="22" spans="1:15" ht="31.5" customHeight="1" x14ac:dyDescent="0.25">
      <c r="A22" s="415" t="s">
        <v>22</v>
      </c>
      <c r="B22" s="418"/>
      <c r="C22" s="419"/>
      <c r="D22" s="23">
        <v>14040000</v>
      </c>
      <c r="E22" s="115">
        <f t="shared" ref="E22:J22" si="7">E23+E24</f>
        <v>7005946.2000000002</v>
      </c>
      <c r="F22" s="104">
        <f t="shared" si="7"/>
        <v>9603574.870000001</v>
      </c>
      <c r="G22" s="104">
        <f t="shared" si="7"/>
        <v>10350000</v>
      </c>
      <c r="H22" s="104">
        <f t="shared" si="7"/>
        <v>11478000</v>
      </c>
      <c r="I22" s="120">
        <f t="shared" si="7"/>
        <v>8845800</v>
      </c>
      <c r="J22" s="117">
        <f t="shared" si="7"/>
        <v>9323965.1500000004</v>
      </c>
      <c r="K22" s="105">
        <f t="shared" si="6"/>
        <v>105.4055613963689</v>
      </c>
      <c r="L22" s="118">
        <f t="shared" si="1"/>
        <v>478165.15000000037</v>
      </c>
      <c r="M22" s="101">
        <f t="shared" si="2"/>
        <v>133.08645090651709</v>
      </c>
      <c r="N22" s="102">
        <f t="shared" si="3"/>
        <v>2318018.9500000002</v>
      </c>
      <c r="O22" s="97">
        <f t="shared" si="4"/>
        <v>81.23336077713887</v>
      </c>
    </row>
    <row r="23" spans="1:15" ht="66" customHeight="1" x14ac:dyDescent="0.25">
      <c r="A23" s="420" t="s">
        <v>23</v>
      </c>
      <c r="B23" s="421"/>
      <c r="C23" s="422"/>
      <c r="D23" s="24">
        <v>14040100</v>
      </c>
      <c r="E23" s="121">
        <v>3148590.33</v>
      </c>
      <c r="F23" s="122">
        <v>4531955</v>
      </c>
      <c r="G23" s="123">
        <v>4700000</v>
      </c>
      <c r="H23" s="123">
        <v>6000000</v>
      </c>
      <c r="I23" s="124">
        <v>4772500</v>
      </c>
      <c r="J23" s="125">
        <v>5164900.05</v>
      </c>
      <c r="K23" s="126">
        <f t="shared" si="6"/>
        <v>108.22210686223153</v>
      </c>
      <c r="L23" s="127">
        <f t="shared" si="1"/>
        <v>392400.04999999981</v>
      </c>
      <c r="M23" s="128">
        <f t="shared" si="2"/>
        <v>164.03849052029577</v>
      </c>
      <c r="N23" s="129">
        <f t="shared" si="3"/>
        <v>2016309.7199999997</v>
      </c>
      <c r="O23" s="130">
        <f t="shared" si="4"/>
        <v>86.081667499999995</v>
      </c>
    </row>
    <row r="24" spans="1:15" ht="50.25" customHeight="1" x14ac:dyDescent="0.25">
      <c r="A24" s="423" t="s">
        <v>24</v>
      </c>
      <c r="B24" s="424"/>
      <c r="C24" s="425"/>
      <c r="D24" s="25">
        <v>14040200</v>
      </c>
      <c r="E24" s="131">
        <v>3857355.87</v>
      </c>
      <c r="F24" s="132">
        <v>5071619.87</v>
      </c>
      <c r="G24" s="132">
        <v>5650000</v>
      </c>
      <c r="H24" s="132">
        <v>5478000</v>
      </c>
      <c r="I24" s="133">
        <v>4073300</v>
      </c>
      <c r="J24" s="134">
        <v>4159065.1</v>
      </c>
      <c r="K24" s="135">
        <f t="shared" si="6"/>
        <v>102.10554341688558</v>
      </c>
      <c r="L24" s="136">
        <f t="shared" si="1"/>
        <v>85765.100000000093</v>
      </c>
      <c r="M24" s="137">
        <f t="shared" si="2"/>
        <v>107.82165919267386</v>
      </c>
      <c r="N24" s="138">
        <f t="shared" si="3"/>
        <v>301709.23</v>
      </c>
      <c r="O24" s="139">
        <f t="shared" si="4"/>
        <v>75.923057685286594</v>
      </c>
    </row>
    <row r="25" spans="1:15" s="1" customFormat="1" ht="18.75" customHeight="1" x14ac:dyDescent="0.25">
      <c r="A25" s="26" t="s">
        <v>25</v>
      </c>
      <c r="B25" s="27"/>
      <c r="C25" s="27"/>
      <c r="D25" s="28">
        <v>18000000</v>
      </c>
      <c r="E25" s="140">
        <f t="shared" ref="E25:J25" si="8">SUM(E26:E31)</f>
        <v>76680902.109999985</v>
      </c>
      <c r="F25" s="141">
        <f t="shared" si="8"/>
        <v>104562277.2</v>
      </c>
      <c r="G25" s="141">
        <f t="shared" si="8"/>
        <v>113809664</v>
      </c>
      <c r="H25" s="142">
        <f t="shared" si="8"/>
        <v>115430664</v>
      </c>
      <c r="I25" s="140">
        <f t="shared" si="8"/>
        <v>84456600</v>
      </c>
      <c r="J25" s="143">
        <f t="shared" si="8"/>
        <v>85059567.979999989</v>
      </c>
      <c r="K25" s="144">
        <f t="shared" si="6"/>
        <v>100.71393825941371</v>
      </c>
      <c r="L25" s="144">
        <f t="shared" si="1"/>
        <v>602967.97999998927</v>
      </c>
      <c r="M25" s="82">
        <f t="shared" si="2"/>
        <v>110.92666575307197</v>
      </c>
      <c r="N25" s="145">
        <f t="shared" si="3"/>
        <v>8378665.8700000048</v>
      </c>
      <c r="O25" s="146">
        <f t="shared" si="4"/>
        <v>73.688883900035435</v>
      </c>
    </row>
    <row r="26" spans="1:15" ht="33" customHeight="1" x14ac:dyDescent="0.25">
      <c r="A26" s="358" t="s">
        <v>26</v>
      </c>
      <c r="B26" s="359"/>
      <c r="C26" s="407"/>
      <c r="D26" s="29" t="s">
        <v>27</v>
      </c>
      <c r="E26" s="147">
        <v>10005127.66</v>
      </c>
      <c r="F26" s="90">
        <v>14251681.65</v>
      </c>
      <c r="G26" s="90">
        <v>13868000</v>
      </c>
      <c r="H26" s="90">
        <v>15178000</v>
      </c>
      <c r="I26" s="148">
        <v>11271500</v>
      </c>
      <c r="J26" s="149">
        <v>11885455.18</v>
      </c>
      <c r="K26" s="150">
        <f t="shared" si="6"/>
        <v>105.44696961362729</v>
      </c>
      <c r="L26" s="150">
        <f t="shared" si="1"/>
        <v>613955.1799999997</v>
      </c>
      <c r="M26" s="95">
        <f t="shared" si="2"/>
        <v>118.79363846118081</v>
      </c>
      <c r="N26" s="96">
        <f t="shared" si="3"/>
        <v>1880327.5199999996</v>
      </c>
      <c r="O26" s="151">
        <f t="shared" si="4"/>
        <v>78.307123336407955</v>
      </c>
    </row>
    <row r="27" spans="1:15" ht="33" customHeight="1" x14ac:dyDescent="0.25">
      <c r="A27" s="358" t="s">
        <v>28</v>
      </c>
      <c r="B27" s="359"/>
      <c r="C27" s="407"/>
      <c r="D27" s="29" t="s">
        <v>29</v>
      </c>
      <c r="E27" s="89">
        <v>22247621.399999999</v>
      </c>
      <c r="F27" s="104">
        <v>29652836.57</v>
      </c>
      <c r="G27" s="98">
        <v>38876364</v>
      </c>
      <c r="H27" s="98">
        <v>35372364</v>
      </c>
      <c r="I27" s="91">
        <v>24586100</v>
      </c>
      <c r="J27" s="99">
        <v>23481548.829999998</v>
      </c>
      <c r="K27" s="118">
        <f t="shared" si="6"/>
        <v>95.507416100967617</v>
      </c>
      <c r="L27" s="94">
        <f t="shared" si="1"/>
        <v>-1104551.1700000018</v>
      </c>
      <c r="M27" s="101">
        <f t="shared" si="2"/>
        <v>105.54633418024635</v>
      </c>
      <c r="N27" s="102">
        <f t="shared" si="3"/>
        <v>1233927.4299999997</v>
      </c>
      <c r="O27" s="97">
        <f t="shared" si="4"/>
        <v>66.383883276786364</v>
      </c>
    </row>
    <row r="28" spans="1:15" ht="32.25" customHeight="1" x14ac:dyDescent="0.25">
      <c r="A28" s="358" t="s">
        <v>30</v>
      </c>
      <c r="B28" s="359"/>
      <c r="C28" s="407"/>
      <c r="D28" s="29" t="s">
        <v>31</v>
      </c>
      <c r="E28" s="89">
        <v>113499.99</v>
      </c>
      <c r="F28" s="104">
        <v>172803.32</v>
      </c>
      <c r="G28" s="98">
        <v>145300</v>
      </c>
      <c r="H28" s="98">
        <v>145300</v>
      </c>
      <c r="I28" s="91">
        <v>97400</v>
      </c>
      <c r="J28" s="99">
        <v>106196.87</v>
      </c>
      <c r="K28" s="118">
        <f t="shared" si="6"/>
        <v>109.03169404517455</v>
      </c>
      <c r="L28" s="94">
        <f t="shared" si="1"/>
        <v>8796.8699999999953</v>
      </c>
      <c r="M28" s="101">
        <f t="shared" si="2"/>
        <v>93.56553247273412</v>
      </c>
      <c r="N28" s="102">
        <f t="shared" si="3"/>
        <v>-7303.1200000000099</v>
      </c>
      <c r="O28" s="97">
        <f t="shared" si="4"/>
        <v>73.088004129387471</v>
      </c>
    </row>
    <row r="29" spans="1:15" ht="24" customHeight="1" x14ac:dyDescent="0.25">
      <c r="A29" s="358" t="s">
        <v>32</v>
      </c>
      <c r="B29" s="359"/>
      <c r="C29" s="407"/>
      <c r="D29" s="18">
        <v>18020000</v>
      </c>
      <c r="E29" s="89">
        <v>1002002.54</v>
      </c>
      <c r="F29" s="104">
        <v>1202759.92</v>
      </c>
      <c r="G29" s="98">
        <v>1270000</v>
      </c>
      <c r="H29" s="98">
        <v>1270000</v>
      </c>
      <c r="I29" s="91">
        <v>965500</v>
      </c>
      <c r="J29" s="99">
        <v>965651.58</v>
      </c>
      <c r="K29" s="118">
        <f t="shared" si="6"/>
        <v>100.01569963749353</v>
      </c>
      <c r="L29" s="94">
        <f t="shared" si="1"/>
        <v>151.57999999995809</v>
      </c>
      <c r="M29" s="101">
        <f t="shared" si="2"/>
        <v>96.372168876937167</v>
      </c>
      <c r="N29" s="102">
        <f t="shared" si="3"/>
        <v>-36350.960000000079</v>
      </c>
      <c r="O29" s="97">
        <f t="shared" si="4"/>
        <v>76.035557480314949</v>
      </c>
    </row>
    <row r="30" spans="1:15" ht="24.75" customHeight="1" x14ac:dyDescent="0.25">
      <c r="A30" s="358" t="s">
        <v>33</v>
      </c>
      <c r="B30" s="359"/>
      <c r="C30" s="407"/>
      <c r="D30" s="18">
        <v>18030000</v>
      </c>
      <c r="E30" s="89">
        <v>26371.61</v>
      </c>
      <c r="F30" s="104">
        <v>40948.71</v>
      </c>
      <c r="G30" s="98">
        <v>40000</v>
      </c>
      <c r="H30" s="98">
        <v>55000</v>
      </c>
      <c r="I30" s="91">
        <v>42500</v>
      </c>
      <c r="J30" s="99">
        <v>46500.91</v>
      </c>
      <c r="K30" s="118">
        <f t="shared" si="6"/>
        <v>109.41390588235296</v>
      </c>
      <c r="L30" s="94">
        <f t="shared" si="1"/>
        <v>4000.9100000000035</v>
      </c>
      <c r="M30" s="101">
        <f t="shared" si="2"/>
        <v>176.32943153641361</v>
      </c>
      <c r="N30" s="102">
        <f t="shared" si="3"/>
        <v>20129.300000000003</v>
      </c>
      <c r="O30" s="97">
        <f t="shared" si="4"/>
        <v>84.547109090909103</v>
      </c>
    </row>
    <row r="31" spans="1:15" ht="21" customHeight="1" x14ac:dyDescent="0.25">
      <c r="A31" s="30" t="s">
        <v>34</v>
      </c>
      <c r="B31" s="31"/>
      <c r="C31" s="32"/>
      <c r="D31" s="33">
        <v>18050000</v>
      </c>
      <c r="E31" s="152">
        <v>43286278.909999996</v>
      </c>
      <c r="F31" s="153">
        <v>59241247.030000001</v>
      </c>
      <c r="G31" s="154">
        <v>59610000</v>
      </c>
      <c r="H31" s="154">
        <v>63410000</v>
      </c>
      <c r="I31" s="155">
        <v>47493600</v>
      </c>
      <c r="J31" s="156">
        <v>48574214.609999999</v>
      </c>
      <c r="K31" s="157">
        <f t="shared" si="6"/>
        <v>102.27528469098995</v>
      </c>
      <c r="L31" s="158">
        <f t="shared" si="1"/>
        <v>1080614.6099999994</v>
      </c>
      <c r="M31" s="159">
        <f t="shared" si="2"/>
        <v>112.21619375274688</v>
      </c>
      <c r="N31" s="160">
        <f t="shared" si="3"/>
        <v>5287935.700000003</v>
      </c>
      <c r="O31" s="161">
        <f t="shared" si="4"/>
        <v>76.603397902539029</v>
      </c>
    </row>
    <row r="32" spans="1:15" ht="33" customHeight="1" x14ac:dyDescent="0.25">
      <c r="A32" s="408" t="s">
        <v>35</v>
      </c>
      <c r="B32" s="409"/>
      <c r="C32" s="409"/>
      <c r="D32" s="17">
        <v>21010300</v>
      </c>
      <c r="E32" s="147">
        <v>101764</v>
      </c>
      <c r="F32" s="98">
        <v>101764</v>
      </c>
      <c r="G32" s="90">
        <v>10000</v>
      </c>
      <c r="H32" s="90">
        <v>10000</v>
      </c>
      <c r="I32" s="148">
        <v>340</v>
      </c>
      <c r="J32" s="149">
        <v>340</v>
      </c>
      <c r="K32" s="150">
        <f t="shared" si="6"/>
        <v>100</v>
      </c>
      <c r="L32" s="150">
        <f t="shared" si="1"/>
        <v>0</v>
      </c>
      <c r="M32" s="162">
        <f t="shared" si="2"/>
        <v>0.33410636374356356</v>
      </c>
      <c r="N32" s="163">
        <f t="shared" si="3"/>
        <v>-101424</v>
      </c>
      <c r="O32" s="151">
        <f t="shared" si="4"/>
        <v>3.4000000000000004</v>
      </c>
    </row>
    <row r="33" spans="1:15" ht="18.75" customHeight="1" x14ac:dyDescent="0.25">
      <c r="A33" s="378" t="s">
        <v>36</v>
      </c>
      <c r="B33" s="379"/>
      <c r="C33" s="379"/>
      <c r="D33" s="23">
        <v>21081100</v>
      </c>
      <c r="E33" s="115">
        <v>1022250.16</v>
      </c>
      <c r="F33" s="104">
        <v>1168533.45</v>
      </c>
      <c r="G33" s="104">
        <v>1200000</v>
      </c>
      <c r="H33" s="104">
        <v>1122000</v>
      </c>
      <c r="I33" s="120">
        <v>896900</v>
      </c>
      <c r="J33" s="164">
        <v>1026094.45</v>
      </c>
      <c r="K33" s="118">
        <f t="shared" ref="K33:K38" si="9">J33/I33*100</f>
        <v>114.40455457687591</v>
      </c>
      <c r="L33" s="118">
        <f t="shared" si="1"/>
        <v>129194.44999999995</v>
      </c>
      <c r="M33" s="101">
        <f t="shared" si="2"/>
        <v>100.37606156989986</v>
      </c>
      <c r="N33" s="102">
        <f t="shared" si="3"/>
        <v>3844.2899999999208</v>
      </c>
      <c r="O33" s="97">
        <f t="shared" si="4"/>
        <v>91.452268270944742</v>
      </c>
    </row>
    <row r="34" spans="1:15" ht="33.75" customHeight="1" x14ac:dyDescent="0.25">
      <c r="A34" s="410" t="s">
        <v>37</v>
      </c>
      <c r="B34" s="411"/>
      <c r="C34" s="411"/>
      <c r="D34" s="23">
        <v>21081500</v>
      </c>
      <c r="E34" s="165">
        <v>541097.69999999995</v>
      </c>
      <c r="F34" s="166">
        <v>737408.84</v>
      </c>
      <c r="G34" s="166">
        <v>720000</v>
      </c>
      <c r="H34" s="166">
        <v>720000</v>
      </c>
      <c r="I34" s="120">
        <v>528500</v>
      </c>
      <c r="J34" s="167">
        <v>444045.52</v>
      </c>
      <c r="K34" s="118">
        <f t="shared" si="9"/>
        <v>84.019965941343429</v>
      </c>
      <c r="L34" s="118">
        <f t="shared" si="1"/>
        <v>-84454.479999999981</v>
      </c>
      <c r="M34" s="101">
        <f t="shared" si="2"/>
        <v>82.063834313100955</v>
      </c>
      <c r="N34" s="102">
        <f t="shared" si="3"/>
        <v>-97052.179999999935</v>
      </c>
      <c r="O34" s="97">
        <f t="shared" si="4"/>
        <v>61.672988888888888</v>
      </c>
    </row>
    <row r="35" spans="1:15" ht="45.75" customHeight="1" x14ac:dyDescent="0.25">
      <c r="A35" s="410" t="s">
        <v>38</v>
      </c>
      <c r="B35" s="411"/>
      <c r="C35" s="411"/>
      <c r="D35" s="23">
        <v>21082400</v>
      </c>
      <c r="E35" s="165">
        <v>710</v>
      </c>
      <c r="F35" s="166">
        <v>710</v>
      </c>
      <c r="G35" s="166">
        <v>1000</v>
      </c>
      <c r="H35" s="168">
        <v>1000</v>
      </c>
      <c r="I35" s="120"/>
      <c r="J35" s="167"/>
      <c r="K35" s="118"/>
      <c r="L35" s="118">
        <f t="shared" si="1"/>
        <v>0</v>
      </c>
      <c r="M35" s="101"/>
      <c r="N35" s="102">
        <f t="shared" si="3"/>
        <v>-710</v>
      </c>
      <c r="O35" s="97">
        <f t="shared" si="4"/>
        <v>0</v>
      </c>
    </row>
    <row r="36" spans="1:15" ht="33" customHeight="1" x14ac:dyDescent="0.25">
      <c r="A36" s="410" t="s">
        <v>39</v>
      </c>
      <c r="B36" s="411"/>
      <c r="C36" s="411"/>
      <c r="D36" s="23">
        <v>22010300</v>
      </c>
      <c r="E36" s="115">
        <v>185521</v>
      </c>
      <c r="F36" s="104">
        <v>220641</v>
      </c>
      <c r="G36" s="104">
        <v>250000</v>
      </c>
      <c r="H36" s="169">
        <v>213400</v>
      </c>
      <c r="I36" s="120">
        <v>116000</v>
      </c>
      <c r="J36" s="164">
        <v>116680</v>
      </c>
      <c r="K36" s="118">
        <f t="shared" si="9"/>
        <v>100.58620689655173</v>
      </c>
      <c r="L36" s="94">
        <f t="shared" si="1"/>
        <v>680</v>
      </c>
      <c r="M36" s="101">
        <f t="shared" si="2"/>
        <v>62.893149562583218</v>
      </c>
      <c r="N36" s="102">
        <f t="shared" si="3"/>
        <v>-68841</v>
      </c>
      <c r="O36" s="97">
        <f t="shared" si="4"/>
        <v>54.67666354264292</v>
      </c>
    </row>
    <row r="37" spans="1:15" ht="18.75" customHeight="1" x14ac:dyDescent="0.25">
      <c r="A37" s="378" t="s">
        <v>40</v>
      </c>
      <c r="B37" s="379"/>
      <c r="C37" s="379"/>
      <c r="D37" s="23">
        <v>22012500</v>
      </c>
      <c r="E37" s="115">
        <v>6070528.0199999996</v>
      </c>
      <c r="F37" s="104">
        <v>7785833.8600000003</v>
      </c>
      <c r="G37" s="104">
        <v>7800000</v>
      </c>
      <c r="H37" s="169">
        <v>7106000</v>
      </c>
      <c r="I37" s="120">
        <v>5411100</v>
      </c>
      <c r="J37" s="164">
        <v>5552565.4199999999</v>
      </c>
      <c r="K37" s="118">
        <f t="shared" si="9"/>
        <v>102.61435604590562</v>
      </c>
      <c r="L37" s="118">
        <f t="shared" si="1"/>
        <v>141465.41999999993</v>
      </c>
      <c r="M37" s="101">
        <f t="shared" si="2"/>
        <v>91.467585714232484</v>
      </c>
      <c r="N37" s="102">
        <f t="shared" si="3"/>
        <v>-517962.59999999963</v>
      </c>
      <c r="O37" s="170">
        <f t="shared" si="4"/>
        <v>78.139113706726704</v>
      </c>
    </row>
    <row r="38" spans="1:15" ht="30.75" customHeight="1" x14ac:dyDescent="0.25">
      <c r="A38" s="410" t="s">
        <v>41</v>
      </c>
      <c r="B38" s="411"/>
      <c r="C38" s="411"/>
      <c r="D38" s="23">
        <v>22012600</v>
      </c>
      <c r="E38" s="115">
        <v>361400</v>
      </c>
      <c r="F38" s="104">
        <v>446870</v>
      </c>
      <c r="G38" s="104">
        <v>500000</v>
      </c>
      <c r="H38" s="169">
        <v>435600</v>
      </c>
      <c r="I38" s="120">
        <v>321900</v>
      </c>
      <c r="J38" s="164">
        <v>323860</v>
      </c>
      <c r="K38" s="118">
        <f t="shared" si="9"/>
        <v>100.60888474681578</v>
      </c>
      <c r="L38" s="118">
        <f t="shared" si="1"/>
        <v>1960</v>
      </c>
      <c r="M38" s="101">
        <f t="shared" si="2"/>
        <v>89.612617598229107</v>
      </c>
      <c r="N38" s="102">
        <f t="shared" si="3"/>
        <v>-37540</v>
      </c>
      <c r="O38" s="171">
        <f t="shared" si="4"/>
        <v>74.348025711662075</v>
      </c>
    </row>
    <row r="39" spans="1:15" ht="46.5" customHeight="1" x14ac:dyDescent="0.25">
      <c r="A39" s="410" t="s">
        <v>42</v>
      </c>
      <c r="B39" s="411"/>
      <c r="C39" s="411"/>
      <c r="D39" s="34">
        <v>22012900</v>
      </c>
      <c r="E39" s="172">
        <v>7870</v>
      </c>
      <c r="F39" s="173">
        <v>7870</v>
      </c>
      <c r="G39" s="173">
        <v>8000</v>
      </c>
      <c r="H39" s="173">
        <v>8000</v>
      </c>
      <c r="I39" s="120">
        <v>7550</v>
      </c>
      <c r="J39" s="174">
        <v>7550</v>
      </c>
      <c r="K39" s="118">
        <f t="shared" ref="K39:K54" si="10">J39/I39*100</f>
        <v>100</v>
      </c>
      <c r="L39" s="175">
        <f t="shared" si="1"/>
        <v>0</v>
      </c>
      <c r="M39" s="101">
        <f t="shared" si="2"/>
        <v>95.933926302414235</v>
      </c>
      <c r="N39" s="102">
        <f t="shared" si="3"/>
        <v>-320</v>
      </c>
      <c r="O39" s="170">
        <f>J39/G39*100</f>
        <v>94.375</v>
      </c>
    </row>
    <row r="40" spans="1:15" ht="31.5" customHeight="1" x14ac:dyDescent="0.25">
      <c r="A40" s="372" t="s">
        <v>43</v>
      </c>
      <c r="B40" s="373"/>
      <c r="C40" s="373"/>
      <c r="D40" s="23">
        <v>22080400</v>
      </c>
      <c r="E40" s="115">
        <v>984304.04</v>
      </c>
      <c r="F40" s="104">
        <v>1380741.31</v>
      </c>
      <c r="G40" s="104">
        <v>1400000</v>
      </c>
      <c r="H40" s="169">
        <v>1400000</v>
      </c>
      <c r="I40" s="120">
        <v>993100</v>
      </c>
      <c r="J40" s="164">
        <v>1019589.82</v>
      </c>
      <c r="K40" s="118">
        <f t="shared" si="10"/>
        <v>102.66738697009363</v>
      </c>
      <c r="L40" s="94">
        <f t="shared" si="1"/>
        <v>26489.819999999949</v>
      </c>
      <c r="M40" s="101">
        <f t="shared" si="2"/>
        <v>103.58484559303443</v>
      </c>
      <c r="N40" s="102">
        <f t="shared" si="3"/>
        <v>35285.779999999912</v>
      </c>
      <c r="O40" s="97">
        <f t="shared" si="4"/>
        <v>72.827844285714278</v>
      </c>
    </row>
    <row r="41" spans="1:15" ht="21" customHeight="1" x14ac:dyDescent="0.25">
      <c r="A41" s="358" t="s">
        <v>44</v>
      </c>
      <c r="B41" s="359"/>
      <c r="C41" s="359"/>
      <c r="D41" s="35">
        <v>22090000</v>
      </c>
      <c r="E41" s="176">
        <v>657618.5</v>
      </c>
      <c r="F41" s="104">
        <v>824341.38</v>
      </c>
      <c r="G41" s="103">
        <v>850000</v>
      </c>
      <c r="H41" s="177">
        <v>910000</v>
      </c>
      <c r="I41" s="178">
        <v>709400</v>
      </c>
      <c r="J41" s="179">
        <v>724983.38</v>
      </c>
      <c r="K41" s="118">
        <f t="shared" si="10"/>
        <v>102.1966986185509</v>
      </c>
      <c r="L41" s="94">
        <f t="shared" si="1"/>
        <v>15583.380000000005</v>
      </c>
      <c r="M41" s="101">
        <f t="shared" si="2"/>
        <v>110.24376291117115</v>
      </c>
      <c r="N41" s="102">
        <f t="shared" si="3"/>
        <v>67364.88</v>
      </c>
      <c r="O41" s="97">
        <f t="shared" si="4"/>
        <v>79.668503296703292</v>
      </c>
    </row>
    <row r="42" spans="1:15" ht="27" customHeight="1" x14ac:dyDescent="0.25">
      <c r="A42" s="398" t="s">
        <v>45</v>
      </c>
      <c r="B42" s="399"/>
      <c r="C42" s="399"/>
      <c r="D42" s="35">
        <v>24060300</v>
      </c>
      <c r="E42" s="176">
        <v>1188349.1499999999</v>
      </c>
      <c r="F42" s="103">
        <v>1675741.03</v>
      </c>
      <c r="G42" s="103">
        <v>520000</v>
      </c>
      <c r="H42" s="177">
        <v>820000</v>
      </c>
      <c r="I42" s="178">
        <v>662500</v>
      </c>
      <c r="J42" s="179">
        <v>735283.29</v>
      </c>
      <c r="K42" s="157">
        <f t="shared" si="10"/>
        <v>110.98615698113208</v>
      </c>
      <c r="L42" s="157">
        <f t="shared" si="1"/>
        <v>72783.290000000037</v>
      </c>
      <c r="M42" s="159">
        <f t="shared" si="2"/>
        <v>61.874348124034093</v>
      </c>
      <c r="N42" s="180">
        <f t="shared" si="3"/>
        <v>-453065.85999999987</v>
      </c>
      <c r="O42" s="181">
        <f t="shared" si="4"/>
        <v>89.668693902439031</v>
      </c>
    </row>
    <row r="43" spans="1:15" ht="21.75" customHeight="1" x14ac:dyDescent="0.25">
      <c r="A43" s="400" t="s">
        <v>46</v>
      </c>
      <c r="B43" s="401"/>
      <c r="C43" s="402"/>
      <c r="D43" s="36">
        <v>40000000</v>
      </c>
      <c r="E43" s="140">
        <f>E44+E47+E55</f>
        <v>149580828.06</v>
      </c>
      <c r="F43" s="141">
        <f>F44+F47+F55</f>
        <v>146304039.47</v>
      </c>
      <c r="G43" s="141">
        <f>G47+G55+G44</f>
        <v>87141376</v>
      </c>
      <c r="H43" s="182">
        <f>H47+H55+H44</f>
        <v>182971126</v>
      </c>
      <c r="I43" s="183">
        <f>I47+I55+I44</f>
        <v>137303286</v>
      </c>
      <c r="J43" s="143">
        <f>J47+J55+J44</f>
        <v>136908684.94</v>
      </c>
      <c r="K43" s="184">
        <f t="shared" si="10"/>
        <v>99.712606251827069</v>
      </c>
      <c r="L43" s="144">
        <f t="shared" si="1"/>
        <v>-394601.06000000238</v>
      </c>
      <c r="M43" s="82">
        <f t="shared" si="2"/>
        <v>91.528230399341723</v>
      </c>
      <c r="N43" s="145">
        <f t="shared" si="3"/>
        <v>-12672143.120000005</v>
      </c>
      <c r="O43" s="146">
        <f t="shared" si="4"/>
        <v>74.825295079618186</v>
      </c>
    </row>
    <row r="44" spans="1:15" ht="24.75" customHeight="1" x14ac:dyDescent="0.25">
      <c r="A44" s="403" t="s">
        <v>47</v>
      </c>
      <c r="B44" s="404"/>
      <c r="C44" s="405"/>
      <c r="D44" s="37">
        <v>41020000</v>
      </c>
      <c r="E44" s="185">
        <f>E45+E46</f>
        <v>7106100</v>
      </c>
      <c r="F44" s="186">
        <f>F45+F46</f>
        <v>12992600</v>
      </c>
      <c r="G44" s="186">
        <f>G45</f>
        <v>16838500</v>
      </c>
      <c r="H44" s="183">
        <f>H45</f>
        <v>16838500</v>
      </c>
      <c r="I44" s="140">
        <f>I45</f>
        <v>12628800</v>
      </c>
      <c r="J44" s="143">
        <f>J45+J46</f>
        <v>12628800</v>
      </c>
      <c r="K44" s="184">
        <f t="shared" si="10"/>
        <v>100</v>
      </c>
      <c r="L44" s="144">
        <f t="shared" si="1"/>
        <v>0</v>
      </c>
      <c r="M44" s="82">
        <f t="shared" si="2"/>
        <v>177.7177354667117</v>
      </c>
      <c r="N44" s="187">
        <f t="shared" si="3"/>
        <v>5522700</v>
      </c>
      <c r="O44" s="146">
        <f t="shared" si="4"/>
        <v>74.99955459215488</v>
      </c>
    </row>
    <row r="45" spans="1:15" ht="24" customHeight="1" x14ac:dyDescent="0.25">
      <c r="A45" s="333" t="s">
        <v>48</v>
      </c>
      <c r="B45" s="334"/>
      <c r="C45" s="335"/>
      <c r="D45" s="38">
        <v>41020100</v>
      </c>
      <c r="E45" s="188">
        <v>4932000</v>
      </c>
      <c r="F45" s="189">
        <v>6576500</v>
      </c>
      <c r="G45" s="189">
        <v>16838500</v>
      </c>
      <c r="H45" s="190">
        <v>16838500</v>
      </c>
      <c r="I45" s="148">
        <v>12628800</v>
      </c>
      <c r="J45" s="191">
        <v>12628800</v>
      </c>
      <c r="K45" s="93">
        <f t="shared" si="10"/>
        <v>100</v>
      </c>
      <c r="L45" s="192">
        <f t="shared" si="1"/>
        <v>0</v>
      </c>
      <c r="M45" s="95">
        <f t="shared" si="2"/>
        <v>256.05839416058393</v>
      </c>
      <c r="N45" s="163">
        <f t="shared" si="3"/>
        <v>7696800</v>
      </c>
      <c r="O45" s="151">
        <f t="shared" si="4"/>
        <v>74.99955459215488</v>
      </c>
    </row>
    <row r="46" spans="1:15" ht="65.099999999999994" customHeight="1" x14ac:dyDescent="0.25">
      <c r="A46" s="384" t="s">
        <v>49</v>
      </c>
      <c r="B46" s="385"/>
      <c r="C46" s="406"/>
      <c r="D46" s="39">
        <v>41021400</v>
      </c>
      <c r="E46" s="193">
        <v>2174100</v>
      </c>
      <c r="F46" s="194">
        <v>6416100</v>
      </c>
      <c r="G46" s="194"/>
      <c r="H46" s="195"/>
      <c r="I46" s="91"/>
      <c r="J46" s="117"/>
      <c r="K46" s="196"/>
      <c r="L46" s="197">
        <f t="shared" si="1"/>
        <v>0</v>
      </c>
      <c r="M46" s="198"/>
      <c r="N46" s="199">
        <f t="shared" si="3"/>
        <v>-2174100</v>
      </c>
      <c r="O46" s="97"/>
    </row>
    <row r="47" spans="1:15" ht="15.75" customHeight="1" thickBot="1" x14ac:dyDescent="0.3">
      <c r="A47" s="342" t="s">
        <v>50</v>
      </c>
      <c r="B47" s="343"/>
      <c r="C47" s="352"/>
      <c r="D47" s="28">
        <v>41030000</v>
      </c>
      <c r="E47" s="200">
        <f>E51+E48+E50</f>
        <v>133822342</v>
      </c>
      <c r="F47" s="186">
        <f>F51+F48+F49+F50</f>
        <v>124383261.73999999</v>
      </c>
      <c r="G47" s="186">
        <f>G51</f>
        <v>69747400</v>
      </c>
      <c r="H47" s="201">
        <f>H51+H48+H50+H52+H53+H54</f>
        <v>157644341</v>
      </c>
      <c r="I47" s="202">
        <f>I51+I48+I50+I52+I54+I53</f>
        <v>117389782</v>
      </c>
      <c r="J47" s="202">
        <f>J51+J48+J50+J52+J54+J53</f>
        <v>117389782</v>
      </c>
      <c r="K47" s="184">
        <f t="shared" si="10"/>
        <v>100</v>
      </c>
      <c r="L47" s="144">
        <f t="shared" si="1"/>
        <v>0</v>
      </c>
      <c r="M47" s="203">
        <f t="shared" si="2"/>
        <v>87.72061544103002</v>
      </c>
      <c r="N47" s="145">
        <f t="shared" si="3"/>
        <v>-16432560</v>
      </c>
      <c r="O47" s="146">
        <f t="shared" si="4"/>
        <v>74.464951456773193</v>
      </c>
    </row>
    <row r="48" spans="1:15" ht="28.5" customHeight="1" x14ac:dyDescent="0.25">
      <c r="A48" s="333" t="s">
        <v>51</v>
      </c>
      <c r="B48" s="334"/>
      <c r="C48" s="334"/>
      <c r="D48" s="17">
        <v>41032800</v>
      </c>
      <c r="E48" s="204">
        <v>34319742</v>
      </c>
      <c r="F48" s="189">
        <v>7350770.9500000002</v>
      </c>
      <c r="G48" s="205"/>
      <c r="H48" s="189">
        <v>26352541</v>
      </c>
      <c r="I48" s="206">
        <v>21609082</v>
      </c>
      <c r="J48" s="206">
        <v>21609082</v>
      </c>
      <c r="K48" s="105">
        <f t="shared" si="10"/>
        <v>100</v>
      </c>
      <c r="L48" s="150">
        <f t="shared" si="1"/>
        <v>0</v>
      </c>
      <c r="M48" s="101">
        <f t="shared" si="2"/>
        <v>62.963998971787142</v>
      </c>
      <c r="N48" s="163">
        <f t="shared" si="3"/>
        <v>-12710660</v>
      </c>
      <c r="O48" s="170">
        <f t="shared" si="4"/>
        <v>81.99999385258522</v>
      </c>
    </row>
    <row r="49" spans="1:15" ht="35.25" customHeight="1" x14ac:dyDescent="0.25">
      <c r="A49" s="350" t="s">
        <v>52</v>
      </c>
      <c r="B49" s="351"/>
      <c r="C49" s="351"/>
      <c r="D49" s="18">
        <v>41033300</v>
      </c>
      <c r="E49" s="207"/>
      <c r="F49" s="194">
        <v>1767771.35</v>
      </c>
      <c r="G49" s="208"/>
      <c r="H49" s="194"/>
      <c r="I49" s="209"/>
      <c r="J49" s="209"/>
      <c r="K49" s="105"/>
      <c r="L49" s="94"/>
      <c r="M49" s="101"/>
      <c r="N49" s="96">
        <f t="shared" si="3"/>
        <v>0</v>
      </c>
      <c r="O49" s="170"/>
    </row>
    <row r="50" spans="1:15" ht="48" customHeight="1" x14ac:dyDescent="0.25">
      <c r="A50" s="350" t="s">
        <v>53</v>
      </c>
      <c r="B50" s="351"/>
      <c r="C50" s="351"/>
      <c r="D50" s="23">
        <v>41033500</v>
      </c>
      <c r="E50" s="210">
        <v>22357500</v>
      </c>
      <c r="F50" s="211">
        <v>10132319.439999999</v>
      </c>
      <c r="G50" s="212"/>
      <c r="H50" s="211">
        <v>12561000</v>
      </c>
      <c r="I50" s="213">
        <v>8287300</v>
      </c>
      <c r="J50" s="213">
        <v>8287300</v>
      </c>
      <c r="K50" s="105">
        <f t="shared" si="10"/>
        <v>100</v>
      </c>
      <c r="L50" s="94">
        <f t="shared" si="1"/>
        <v>0</v>
      </c>
      <c r="M50" s="101">
        <f t="shared" si="2"/>
        <v>37.06720339930672</v>
      </c>
      <c r="N50" s="96">
        <f t="shared" si="3"/>
        <v>-14070200</v>
      </c>
      <c r="O50" s="170">
        <f t="shared" si="4"/>
        <v>65.976434997213602</v>
      </c>
    </row>
    <row r="51" spans="1:15" ht="18" customHeight="1" x14ac:dyDescent="0.25">
      <c r="A51" s="347" t="s">
        <v>54</v>
      </c>
      <c r="B51" s="348"/>
      <c r="C51" s="349"/>
      <c r="D51" s="23">
        <v>41033900</v>
      </c>
      <c r="E51" s="120">
        <v>77145100</v>
      </c>
      <c r="F51" s="104">
        <v>105132400</v>
      </c>
      <c r="G51" s="104">
        <v>69747400</v>
      </c>
      <c r="H51" s="104">
        <v>104542300</v>
      </c>
      <c r="I51" s="116">
        <v>78446100</v>
      </c>
      <c r="J51" s="117">
        <v>78446100</v>
      </c>
      <c r="K51" s="105">
        <f t="shared" si="10"/>
        <v>100</v>
      </c>
      <c r="L51" s="118">
        <f t="shared" si="1"/>
        <v>0</v>
      </c>
      <c r="M51" s="101">
        <f t="shared" si="2"/>
        <v>101.68643245001951</v>
      </c>
      <c r="N51" s="102">
        <f t="shared" si="3"/>
        <v>1301000</v>
      </c>
      <c r="O51" s="170">
        <f t="shared" si="4"/>
        <v>75.03766417995395</v>
      </c>
    </row>
    <row r="52" spans="1:15" ht="32.25" customHeight="1" x14ac:dyDescent="0.25">
      <c r="A52" s="350" t="s">
        <v>55</v>
      </c>
      <c r="B52" s="351"/>
      <c r="C52" s="351"/>
      <c r="D52" s="23">
        <v>41035400</v>
      </c>
      <c r="E52" s="120"/>
      <c r="F52" s="104"/>
      <c r="G52" s="104"/>
      <c r="H52" s="104">
        <v>968700</v>
      </c>
      <c r="I52" s="116">
        <v>678300</v>
      </c>
      <c r="J52" s="117">
        <v>678300</v>
      </c>
      <c r="K52" s="105">
        <f t="shared" si="10"/>
        <v>100</v>
      </c>
      <c r="L52" s="118">
        <f t="shared" si="1"/>
        <v>0</v>
      </c>
      <c r="M52" s="101"/>
      <c r="N52" s="102">
        <f t="shared" si="3"/>
        <v>678300</v>
      </c>
      <c r="O52" s="170">
        <f t="shared" si="4"/>
        <v>70.02167853824713</v>
      </c>
    </row>
    <row r="53" spans="1:15" ht="51.75" customHeight="1" x14ac:dyDescent="0.25">
      <c r="A53" s="350" t="s">
        <v>56</v>
      </c>
      <c r="B53" s="351"/>
      <c r="C53" s="351"/>
      <c r="D53" s="23">
        <v>41036000</v>
      </c>
      <c r="E53" s="120"/>
      <c r="F53" s="104"/>
      <c r="G53" s="104"/>
      <c r="H53" s="104">
        <v>1775200</v>
      </c>
      <c r="I53" s="116">
        <v>1775200</v>
      </c>
      <c r="J53" s="117">
        <v>1775200</v>
      </c>
      <c r="K53" s="105">
        <f t="shared" si="10"/>
        <v>100</v>
      </c>
      <c r="L53" s="118">
        <f t="shared" si="1"/>
        <v>0</v>
      </c>
      <c r="M53" s="101"/>
      <c r="N53" s="102">
        <f t="shared" si="3"/>
        <v>1775200</v>
      </c>
      <c r="O53" s="170">
        <f t="shared" si="4"/>
        <v>100</v>
      </c>
    </row>
    <row r="54" spans="1:15" ht="36" customHeight="1" thickBot="1" x14ac:dyDescent="0.3">
      <c r="A54" s="384" t="s">
        <v>57</v>
      </c>
      <c r="B54" s="385"/>
      <c r="C54" s="382"/>
      <c r="D54" s="40">
        <v>41036300</v>
      </c>
      <c r="E54" s="155"/>
      <c r="F54" s="214"/>
      <c r="G54" s="214"/>
      <c r="H54" s="214">
        <v>11444600</v>
      </c>
      <c r="I54" s="155">
        <v>6593800</v>
      </c>
      <c r="J54" s="215">
        <v>6593800</v>
      </c>
      <c r="K54" s="105">
        <f t="shared" si="10"/>
        <v>100</v>
      </c>
      <c r="L54" s="118">
        <f t="shared" si="1"/>
        <v>0</v>
      </c>
      <c r="M54" s="159"/>
      <c r="N54" s="160">
        <f t="shared" si="3"/>
        <v>6593800</v>
      </c>
      <c r="O54" s="170">
        <f t="shared" si="4"/>
        <v>57.61494503958199</v>
      </c>
    </row>
    <row r="55" spans="1:15" ht="22.5" customHeight="1" thickBot="1" x14ac:dyDescent="0.3">
      <c r="A55" s="342" t="s">
        <v>58</v>
      </c>
      <c r="B55" s="343"/>
      <c r="C55" s="352"/>
      <c r="D55" s="28">
        <v>41050000</v>
      </c>
      <c r="E55" s="200">
        <f>E56+E57+E58+E59+E60+E61+E62</f>
        <v>8652386.0600000005</v>
      </c>
      <c r="F55" s="186">
        <f>F57+F58+F61+F60+F62+F56+F59</f>
        <v>8928177.7300000004</v>
      </c>
      <c r="G55" s="186">
        <f>G57+G58+G61</f>
        <v>555476</v>
      </c>
      <c r="H55" s="186">
        <f>H57+H61+H64+H62+H63</f>
        <v>8488285</v>
      </c>
      <c r="I55" s="216">
        <f>I57+I61+I64+I62+I63</f>
        <v>7284704</v>
      </c>
      <c r="J55" s="202">
        <f>J57+J61+J64+J62+J63</f>
        <v>6890102.9399999995</v>
      </c>
      <c r="K55" s="184">
        <f t="shared" ref="K55:K74" si="11">J55/I55*100</f>
        <v>94.583155883890399</v>
      </c>
      <c r="L55" s="144">
        <f t="shared" ref="L55:L90" si="12">J55-I55</f>
        <v>-394601.06000000052</v>
      </c>
      <c r="M55" s="82">
        <f t="shared" si="2"/>
        <v>79.632403041433392</v>
      </c>
      <c r="N55" s="145">
        <f t="shared" si="3"/>
        <v>-1762283.120000001</v>
      </c>
      <c r="O55" s="146">
        <f t="shared" si="4"/>
        <v>81.171908577527731</v>
      </c>
    </row>
    <row r="56" spans="1:15" ht="192.75" customHeight="1" x14ac:dyDescent="0.25">
      <c r="A56" s="386" t="s">
        <v>59</v>
      </c>
      <c r="B56" s="387"/>
      <c r="C56" s="388"/>
      <c r="D56" s="17">
        <v>41050400</v>
      </c>
      <c r="E56" s="188">
        <v>3136936</v>
      </c>
      <c r="F56" s="189">
        <v>3136935.58</v>
      </c>
      <c r="G56" s="205"/>
      <c r="H56" s="189"/>
      <c r="I56" s="204"/>
      <c r="J56" s="217"/>
      <c r="K56" s="196"/>
      <c r="L56" s="150"/>
      <c r="M56" s="218"/>
      <c r="N56" s="96">
        <f t="shared" si="3"/>
        <v>-3136936</v>
      </c>
      <c r="O56" s="97"/>
    </row>
    <row r="57" spans="1:15" ht="35.25" customHeight="1" x14ac:dyDescent="0.25">
      <c r="A57" s="344" t="s">
        <v>60</v>
      </c>
      <c r="B57" s="345"/>
      <c r="C57" s="353"/>
      <c r="D57" s="18">
        <v>41051000</v>
      </c>
      <c r="E57" s="98">
        <v>2248494</v>
      </c>
      <c r="F57" s="98">
        <v>1829367.79</v>
      </c>
      <c r="G57" s="98"/>
      <c r="H57" s="98">
        <v>3071390</v>
      </c>
      <c r="I57" s="91">
        <v>2337005</v>
      </c>
      <c r="J57" s="92">
        <v>2337005</v>
      </c>
      <c r="K57" s="196">
        <f t="shared" si="11"/>
        <v>100</v>
      </c>
      <c r="L57" s="94">
        <f t="shared" si="12"/>
        <v>0</v>
      </c>
      <c r="M57" s="101">
        <f t="shared" si="2"/>
        <v>103.93645702412371</v>
      </c>
      <c r="N57" s="96">
        <f t="shared" si="3"/>
        <v>88511</v>
      </c>
      <c r="O57" s="97">
        <f t="shared" si="4"/>
        <v>76.089490426158847</v>
      </c>
    </row>
    <row r="58" spans="1:15" ht="44.25" customHeight="1" x14ac:dyDescent="0.25">
      <c r="A58" s="389" t="s">
        <v>61</v>
      </c>
      <c r="B58" s="390"/>
      <c r="C58" s="391"/>
      <c r="D58" s="23">
        <v>41051200</v>
      </c>
      <c r="E58" s="104">
        <v>680199</v>
      </c>
      <c r="F58" s="104">
        <v>790239</v>
      </c>
      <c r="G58" s="104"/>
      <c r="H58" s="104"/>
      <c r="I58" s="120"/>
      <c r="J58" s="117"/>
      <c r="K58" s="105"/>
      <c r="L58" s="118">
        <f t="shared" si="12"/>
        <v>0</v>
      </c>
      <c r="M58" s="119"/>
      <c r="N58" s="102">
        <f t="shared" si="3"/>
        <v>-680199</v>
      </c>
      <c r="O58" s="97"/>
    </row>
    <row r="59" spans="1:15" ht="48" customHeight="1" x14ac:dyDescent="0.25">
      <c r="A59" s="350" t="s">
        <v>62</v>
      </c>
      <c r="B59" s="351"/>
      <c r="C59" s="354"/>
      <c r="D59" s="23">
        <v>41051400</v>
      </c>
      <c r="E59" s="104">
        <v>1771161</v>
      </c>
      <c r="F59" s="104">
        <v>1640903.22</v>
      </c>
      <c r="G59" s="104"/>
      <c r="H59" s="104"/>
      <c r="I59" s="120"/>
      <c r="J59" s="117"/>
      <c r="K59" s="105"/>
      <c r="L59" s="118"/>
      <c r="M59" s="119"/>
      <c r="N59" s="102">
        <f t="shared" si="3"/>
        <v>-1771161</v>
      </c>
      <c r="O59" s="97"/>
    </row>
    <row r="60" spans="1:15" ht="47.25" customHeight="1" x14ac:dyDescent="0.25">
      <c r="A60" s="392" t="s">
        <v>63</v>
      </c>
      <c r="B60" s="393"/>
      <c r="C60" s="394"/>
      <c r="D60" s="23">
        <v>41051700</v>
      </c>
      <c r="E60" s="104">
        <v>225522</v>
      </c>
      <c r="F60" s="104">
        <v>440162</v>
      </c>
      <c r="G60" s="104"/>
      <c r="H60" s="104"/>
      <c r="I60" s="120"/>
      <c r="J60" s="117"/>
      <c r="K60" s="105"/>
      <c r="L60" s="118">
        <f t="shared" si="12"/>
        <v>0</v>
      </c>
      <c r="M60" s="119"/>
      <c r="N60" s="102">
        <f t="shared" si="3"/>
        <v>-225522</v>
      </c>
      <c r="O60" s="97"/>
    </row>
    <row r="61" spans="1:15" ht="19.5" customHeight="1" x14ac:dyDescent="0.25">
      <c r="A61" s="395" t="s">
        <v>64</v>
      </c>
      <c r="B61" s="396"/>
      <c r="C61" s="397"/>
      <c r="D61" s="23">
        <v>41053900</v>
      </c>
      <c r="E61" s="104">
        <v>527708.06000000006</v>
      </c>
      <c r="F61" s="104">
        <v>997020.54</v>
      </c>
      <c r="G61" s="104">
        <v>555476</v>
      </c>
      <c r="H61" s="104">
        <v>3911418</v>
      </c>
      <c r="I61" s="116">
        <v>3568574</v>
      </c>
      <c r="J61" s="117">
        <v>3153472.94</v>
      </c>
      <c r="K61" s="105">
        <f t="shared" si="11"/>
        <v>88.367872993526262</v>
      </c>
      <c r="L61" s="118">
        <f t="shared" si="12"/>
        <v>-415101.06000000006</v>
      </c>
      <c r="M61" s="119">
        <f t="shared" si="2"/>
        <v>597.57907430862429</v>
      </c>
      <c r="N61" s="102">
        <f t="shared" si="3"/>
        <v>2625764.88</v>
      </c>
      <c r="O61" s="170">
        <f t="shared" si="4"/>
        <v>80.622243391015729</v>
      </c>
    </row>
    <row r="62" spans="1:15" ht="47.25" customHeight="1" x14ac:dyDescent="0.25">
      <c r="A62" s="350" t="s">
        <v>65</v>
      </c>
      <c r="B62" s="351"/>
      <c r="C62" s="354"/>
      <c r="D62" s="23">
        <v>41057700</v>
      </c>
      <c r="E62" s="104">
        <v>62366</v>
      </c>
      <c r="F62" s="104">
        <v>93549.6</v>
      </c>
      <c r="G62" s="104"/>
      <c r="H62" s="104">
        <v>79056</v>
      </c>
      <c r="I62" s="120">
        <v>52704</v>
      </c>
      <c r="J62" s="117">
        <v>52704</v>
      </c>
      <c r="K62" s="105">
        <f t="shared" si="11"/>
        <v>100</v>
      </c>
      <c r="L62" s="118">
        <f t="shared" si="12"/>
        <v>0</v>
      </c>
      <c r="M62" s="119">
        <f t="shared" si="2"/>
        <v>84.507584260654838</v>
      </c>
      <c r="N62" s="102">
        <f t="shared" si="3"/>
        <v>-9662</v>
      </c>
      <c r="O62" s="170">
        <f t="shared" si="4"/>
        <v>66.666666666666657</v>
      </c>
    </row>
    <row r="63" spans="1:15" ht="78" customHeight="1" x14ac:dyDescent="0.25">
      <c r="A63" s="350" t="s">
        <v>87</v>
      </c>
      <c r="B63" s="351"/>
      <c r="C63" s="354"/>
      <c r="D63" s="23">
        <v>41057900</v>
      </c>
      <c r="E63" s="115"/>
      <c r="F63" s="115"/>
      <c r="G63" s="115"/>
      <c r="H63" s="104">
        <v>1080701</v>
      </c>
      <c r="I63" s="116">
        <v>1080701</v>
      </c>
      <c r="J63" s="117">
        <v>1080701</v>
      </c>
      <c r="K63" s="105">
        <f t="shared" si="11"/>
        <v>100</v>
      </c>
      <c r="L63" s="118">
        <f t="shared" si="12"/>
        <v>0</v>
      </c>
      <c r="M63" s="119"/>
      <c r="N63" s="102">
        <f t="shared" si="3"/>
        <v>1080701</v>
      </c>
      <c r="O63" s="170">
        <f t="shared" si="4"/>
        <v>100</v>
      </c>
    </row>
    <row r="64" spans="1:15" ht="64.5" customHeight="1" x14ac:dyDescent="0.25">
      <c r="A64" s="381" t="s">
        <v>66</v>
      </c>
      <c r="B64" s="382"/>
      <c r="C64" s="383"/>
      <c r="D64" s="40">
        <v>41059300</v>
      </c>
      <c r="E64" s="219"/>
      <c r="F64" s="219"/>
      <c r="G64" s="219"/>
      <c r="H64" s="214">
        <v>345720</v>
      </c>
      <c r="I64" s="220">
        <v>245720</v>
      </c>
      <c r="J64" s="221">
        <v>266220</v>
      </c>
      <c r="K64" s="196">
        <f t="shared" si="11"/>
        <v>108.34282923652938</v>
      </c>
      <c r="L64" s="118">
        <f t="shared" si="12"/>
        <v>20500</v>
      </c>
      <c r="M64" s="119"/>
      <c r="N64" s="199">
        <f t="shared" si="3"/>
        <v>266220</v>
      </c>
      <c r="O64" s="97">
        <f t="shared" si="4"/>
        <v>77.004512322110372</v>
      </c>
    </row>
    <row r="65" spans="1:15" s="2" customFormat="1" ht="21.75" customHeight="1" thickBot="1" x14ac:dyDescent="0.35">
      <c r="A65" s="363" t="s">
        <v>67</v>
      </c>
      <c r="B65" s="364"/>
      <c r="C65" s="365"/>
      <c r="D65" s="41"/>
      <c r="E65" s="140">
        <f t="shared" ref="E65:J65" si="13">E66+E76</f>
        <v>30421371.57</v>
      </c>
      <c r="F65" s="140">
        <f t="shared" si="13"/>
        <v>42148130.510000005</v>
      </c>
      <c r="G65" s="140">
        <f t="shared" si="13"/>
        <v>16904321</v>
      </c>
      <c r="H65" s="140">
        <f t="shared" si="13"/>
        <v>41818759</v>
      </c>
      <c r="I65" s="140">
        <f t="shared" si="13"/>
        <v>31759122.289999999</v>
      </c>
      <c r="J65" s="143">
        <f t="shared" si="13"/>
        <v>33608090.980000004</v>
      </c>
      <c r="K65" s="222">
        <f t="shared" si="11"/>
        <v>105.82185072092558</v>
      </c>
      <c r="L65" s="223">
        <f t="shared" si="12"/>
        <v>1848968.6900000051</v>
      </c>
      <c r="M65" s="203">
        <f t="shared" si="2"/>
        <v>110.47526539908733</v>
      </c>
      <c r="N65" s="145">
        <f t="shared" si="3"/>
        <v>3186719.4100000039</v>
      </c>
      <c r="O65" s="146">
        <f t="shared" si="4"/>
        <v>80.366064856204858</v>
      </c>
    </row>
    <row r="66" spans="1:15" ht="18" customHeight="1" x14ac:dyDescent="0.25">
      <c r="A66" s="366" t="s">
        <v>68</v>
      </c>
      <c r="B66" s="367"/>
      <c r="C66" s="368"/>
      <c r="D66" s="75"/>
      <c r="E66" s="224">
        <f t="shared" ref="E66:J66" si="14">E67+E68+E69+E72+E70+E71</f>
        <v>26895153.57</v>
      </c>
      <c r="F66" s="225">
        <f t="shared" si="14"/>
        <v>33267685.310000002</v>
      </c>
      <c r="G66" s="225">
        <f t="shared" si="14"/>
        <v>16904321</v>
      </c>
      <c r="H66" s="226">
        <f t="shared" si="14"/>
        <v>16904321</v>
      </c>
      <c r="I66" s="227">
        <f t="shared" si="14"/>
        <v>7346084.29</v>
      </c>
      <c r="J66" s="228">
        <f t="shared" si="14"/>
        <v>12857691.98</v>
      </c>
      <c r="K66" s="229">
        <f t="shared" si="11"/>
        <v>175.02783077921913</v>
      </c>
      <c r="L66" s="230">
        <f t="shared" si="12"/>
        <v>5511607.6900000004</v>
      </c>
      <c r="M66" s="231">
        <f t="shared" ref="M66:M90" si="15">J66/E66*100</f>
        <v>47.806724533233442</v>
      </c>
      <c r="N66" s="232">
        <f t="shared" si="3"/>
        <v>-14037461.59</v>
      </c>
      <c r="O66" s="233">
        <f t="shared" si="4"/>
        <v>76.061570174868308</v>
      </c>
    </row>
    <row r="67" spans="1:15" ht="21" customHeight="1" x14ac:dyDescent="0.25">
      <c r="A67" s="369" t="s">
        <v>69</v>
      </c>
      <c r="B67" s="370"/>
      <c r="C67" s="371"/>
      <c r="D67" s="76">
        <v>19010000</v>
      </c>
      <c r="E67" s="234">
        <v>199632.45</v>
      </c>
      <c r="F67" s="235">
        <v>256957.18</v>
      </c>
      <c r="G67" s="235">
        <v>260000</v>
      </c>
      <c r="H67" s="236">
        <v>260000</v>
      </c>
      <c r="I67" s="237">
        <v>202000</v>
      </c>
      <c r="J67" s="238">
        <v>189258.23999999999</v>
      </c>
      <c r="K67" s="118">
        <f t="shared" si="11"/>
        <v>93.692198019801978</v>
      </c>
      <c r="L67" s="118">
        <f t="shared" si="12"/>
        <v>-12741.760000000009</v>
      </c>
      <c r="M67" s="239">
        <f t="shared" si="15"/>
        <v>94.803344846992559</v>
      </c>
      <c r="N67" s="102">
        <f t="shared" si="3"/>
        <v>-10374.210000000021</v>
      </c>
      <c r="O67" s="170">
        <f t="shared" si="4"/>
        <v>72.791630769230764</v>
      </c>
    </row>
    <row r="68" spans="1:15" ht="33" customHeight="1" x14ac:dyDescent="0.25">
      <c r="A68" s="372" t="s">
        <v>70</v>
      </c>
      <c r="B68" s="373"/>
      <c r="C68" s="374"/>
      <c r="D68" s="39">
        <v>24062100</v>
      </c>
      <c r="E68" s="89">
        <v>364547.97</v>
      </c>
      <c r="F68" s="104">
        <v>826396.89</v>
      </c>
      <c r="G68" s="98">
        <v>560000</v>
      </c>
      <c r="H68" s="195">
        <v>560000</v>
      </c>
      <c r="I68" s="91">
        <v>560000</v>
      </c>
      <c r="J68" s="99">
        <v>620024.35</v>
      </c>
      <c r="K68" s="240">
        <f t="shared" si="11"/>
        <v>110.71863392857142</v>
      </c>
      <c r="L68" s="94">
        <f t="shared" si="12"/>
        <v>60024.349999999977</v>
      </c>
      <c r="M68" s="241">
        <f t="shared" si="15"/>
        <v>170.08031892208862</v>
      </c>
      <c r="N68" s="102">
        <f t="shared" si="3"/>
        <v>255476.38</v>
      </c>
      <c r="O68" s="97">
        <f t="shared" si="4"/>
        <v>110.71863392857142</v>
      </c>
    </row>
    <row r="69" spans="1:15" s="2" customFormat="1" ht="28.5" customHeight="1" x14ac:dyDescent="0.25">
      <c r="A69" s="375" t="s">
        <v>71</v>
      </c>
      <c r="B69" s="376"/>
      <c r="C69" s="377"/>
      <c r="D69" s="45">
        <v>25010000</v>
      </c>
      <c r="E69" s="115">
        <v>4608755.6100000003</v>
      </c>
      <c r="F69" s="104">
        <v>6892015.4100000001</v>
      </c>
      <c r="G69" s="104">
        <v>13802773</v>
      </c>
      <c r="H69" s="169">
        <v>13802773</v>
      </c>
      <c r="I69" s="164">
        <v>4924084.29</v>
      </c>
      <c r="J69" s="164">
        <v>4924084.29</v>
      </c>
      <c r="K69" s="242">
        <f t="shared" si="11"/>
        <v>100</v>
      </c>
      <c r="L69" s="242">
        <f t="shared" si="12"/>
        <v>0</v>
      </c>
      <c r="M69" s="239">
        <f t="shared" si="15"/>
        <v>106.84194838441432</v>
      </c>
      <c r="N69" s="102">
        <f t="shared" si="3"/>
        <v>315328.6799999997</v>
      </c>
      <c r="O69" s="170">
        <f t="shared" si="4"/>
        <v>35.674601690544357</v>
      </c>
    </row>
    <row r="70" spans="1:15" s="2" customFormat="1" ht="15.75" customHeight="1" x14ac:dyDescent="0.25">
      <c r="A70" s="378" t="s">
        <v>72</v>
      </c>
      <c r="B70" s="379"/>
      <c r="C70" s="380"/>
      <c r="D70" s="45">
        <v>25020000</v>
      </c>
      <c r="E70" s="115">
        <v>20872429.239999998</v>
      </c>
      <c r="F70" s="104">
        <v>23887203.890000001</v>
      </c>
      <c r="G70" s="104"/>
      <c r="H70" s="169"/>
      <c r="I70" s="116"/>
      <c r="J70" s="164">
        <v>6252766.6600000001</v>
      </c>
      <c r="K70" s="242"/>
      <c r="L70" s="118">
        <f t="shared" si="12"/>
        <v>6252766.6600000001</v>
      </c>
      <c r="M70" s="239">
        <f t="shared" si="15"/>
        <v>29.957062439177783</v>
      </c>
      <c r="N70" s="102">
        <f t="shared" si="3"/>
        <v>-14619662.579999998</v>
      </c>
      <c r="O70" s="170"/>
    </row>
    <row r="71" spans="1:15" s="2" customFormat="1" ht="30.75" customHeight="1" thickBot="1" x14ac:dyDescent="0.3">
      <c r="A71" s="328" t="s">
        <v>73</v>
      </c>
      <c r="B71" s="329"/>
      <c r="C71" s="330"/>
      <c r="D71" s="46">
        <v>50110000</v>
      </c>
      <c r="E71" s="243">
        <v>2000</v>
      </c>
      <c r="F71" s="153"/>
      <c r="G71" s="153"/>
      <c r="H71" s="244"/>
      <c r="I71" s="245"/>
      <c r="J71" s="215">
        <v>-17675.89</v>
      </c>
      <c r="K71" s="246"/>
      <c r="L71" s="197">
        <f t="shared" si="12"/>
        <v>-17675.89</v>
      </c>
      <c r="M71" s="247">
        <f t="shared" si="15"/>
        <v>-883.79449999999997</v>
      </c>
      <c r="N71" s="160">
        <f t="shared" si="3"/>
        <v>-19675.89</v>
      </c>
      <c r="O71" s="248"/>
    </row>
    <row r="72" spans="1:15" ht="16.5" customHeight="1" thickBot="1" x14ac:dyDescent="0.3">
      <c r="A72" s="331" t="s">
        <v>74</v>
      </c>
      <c r="B72" s="332"/>
      <c r="C72" s="332"/>
      <c r="D72" s="47"/>
      <c r="E72" s="249">
        <f>E74+E75</f>
        <v>847788.3</v>
      </c>
      <c r="F72" s="250">
        <f>F74+F75</f>
        <v>1405111.94</v>
      </c>
      <c r="G72" s="250">
        <f>G74+G75</f>
        <v>2281548</v>
      </c>
      <c r="H72" s="251">
        <f>H74+H75</f>
        <v>2281548</v>
      </c>
      <c r="I72" s="252">
        <f>I74+I75+I73</f>
        <v>1660000</v>
      </c>
      <c r="J72" s="253">
        <f>J74+J75+J73</f>
        <v>889234.33</v>
      </c>
      <c r="K72" s="254">
        <f t="shared" si="11"/>
        <v>53.568333132530121</v>
      </c>
      <c r="L72" s="255">
        <f t="shared" si="12"/>
        <v>-770765.67</v>
      </c>
      <c r="M72" s="256">
        <f t="shared" si="15"/>
        <v>104.88872398923172</v>
      </c>
      <c r="N72" s="255">
        <f t="shared" si="3"/>
        <v>41446.029999999912</v>
      </c>
      <c r="O72" s="257">
        <f t="shared" si="4"/>
        <v>38.975043698401258</v>
      </c>
    </row>
    <row r="73" spans="1:15" ht="22.5" customHeight="1" x14ac:dyDescent="0.25">
      <c r="A73" s="333" t="s">
        <v>75</v>
      </c>
      <c r="B73" s="334"/>
      <c r="C73" s="335"/>
      <c r="D73" s="18">
        <v>24170000</v>
      </c>
      <c r="E73" s="258"/>
      <c r="F73" s="259"/>
      <c r="G73" s="259"/>
      <c r="H73" s="259"/>
      <c r="I73" s="260"/>
      <c r="J73" s="92">
        <v>37623.839999999997</v>
      </c>
      <c r="K73" s="261"/>
      <c r="L73" s="94">
        <f t="shared" si="12"/>
        <v>37623.839999999997</v>
      </c>
      <c r="M73" s="95"/>
      <c r="N73" s="96">
        <f t="shared" si="3"/>
        <v>37623.839999999997</v>
      </c>
      <c r="O73" s="97"/>
    </row>
    <row r="74" spans="1:15" ht="28.5" customHeight="1" x14ac:dyDescent="0.25">
      <c r="A74" s="336" t="s">
        <v>76</v>
      </c>
      <c r="B74" s="337"/>
      <c r="C74" s="337"/>
      <c r="D74" s="18">
        <v>31030000</v>
      </c>
      <c r="E74" s="91">
        <v>221810</v>
      </c>
      <c r="F74" s="98">
        <v>221810</v>
      </c>
      <c r="G74" s="98">
        <v>2281548</v>
      </c>
      <c r="H74" s="98">
        <v>2120748</v>
      </c>
      <c r="I74" s="91">
        <v>1499200</v>
      </c>
      <c r="J74" s="92">
        <v>354284.17</v>
      </c>
      <c r="K74" s="262">
        <f t="shared" si="11"/>
        <v>23.631548159018141</v>
      </c>
      <c r="L74" s="94">
        <f t="shared" si="12"/>
        <v>-1144915.83</v>
      </c>
      <c r="M74" s="101">
        <f t="shared" si="15"/>
        <v>159.72416482575176</v>
      </c>
      <c r="N74" s="96">
        <f t="shared" si="3"/>
        <v>132474.16999999998</v>
      </c>
      <c r="O74" s="97">
        <f t="shared" si="4"/>
        <v>16.70562320464289</v>
      </c>
    </row>
    <row r="75" spans="1:15" ht="18.75" customHeight="1" thickBot="1" x14ac:dyDescent="0.3">
      <c r="A75" s="358" t="s">
        <v>77</v>
      </c>
      <c r="B75" s="359"/>
      <c r="C75" s="359"/>
      <c r="D75" s="48">
        <v>33010000</v>
      </c>
      <c r="E75" s="120">
        <v>625978.30000000005</v>
      </c>
      <c r="F75" s="153">
        <v>1183301.94</v>
      </c>
      <c r="G75" s="153"/>
      <c r="H75" s="153">
        <v>160800</v>
      </c>
      <c r="I75" s="178">
        <v>160800</v>
      </c>
      <c r="J75" s="263">
        <v>497326.32</v>
      </c>
      <c r="K75" s="264">
        <f>J75/I75*100</f>
        <v>309.28253731343284</v>
      </c>
      <c r="L75" s="158">
        <f t="shared" si="12"/>
        <v>336526.32</v>
      </c>
      <c r="M75" s="265">
        <f t="shared" si="15"/>
        <v>79.447853064555105</v>
      </c>
      <c r="N75" s="248">
        <f t="shared" si="3"/>
        <v>-128651.98000000004</v>
      </c>
      <c r="O75" s="97">
        <f t="shared" si="4"/>
        <v>309.28253731343284</v>
      </c>
    </row>
    <row r="76" spans="1:15" ht="19.5" customHeight="1" thickBot="1" x14ac:dyDescent="0.3">
      <c r="A76" s="360" t="s">
        <v>46</v>
      </c>
      <c r="B76" s="361"/>
      <c r="C76" s="362"/>
      <c r="D76" s="49"/>
      <c r="E76" s="266">
        <f>E84+E86</f>
        <v>3526218</v>
      </c>
      <c r="F76" s="267">
        <f>F77+F83</f>
        <v>8880445.1999999993</v>
      </c>
      <c r="G76" s="268">
        <f>G84</f>
        <v>0</v>
      </c>
      <c r="H76" s="267">
        <f>H77+H83</f>
        <v>24914438</v>
      </c>
      <c r="I76" s="140">
        <f>I77+I83</f>
        <v>24413038</v>
      </c>
      <c r="J76" s="143">
        <f>J77+J83</f>
        <v>20750399</v>
      </c>
      <c r="K76" s="143">
        <f>K84</f>
        <v>100</v>
      </c>
      <c r="L76" s="145">
        <f t="shared" si="12"/>
        <v>-3662639</v>
      </c>
      <c r="M76" s="269">
        <f t="shared" si="15"/>
        <v>588.46046954555845</v>
      </c>
      <c r="N76" s="145">
        <f t="shared" si="3"/>
        <v>17224181</v>
      </c>
      <c r="O76" s="270">
        <f t="shared" si="4"/>
        <v>83.286642869487963</v>
      </c>
    </row>
    <row r="77" spans="1:15" ht="25.5" customHeight="1" thickBot="1" x14ac:dyDescent="0.3">
      <c r="A77" s="342" t="s">
        <v>50</v>
      </c>
      <c r="B77" s="343"/>
      <c r="C77" s="343"/>
      <c r="D77" s="28">
        <v>41030000</v>
      </c>
      <c r="E77" s="271"/>
      <c r="F77" s="141">
        <f>F78</f>
        <v>4584000</v>
      </c>
      <c r="G77" s="271"/>
      <c r="H77" s="141">
        <f>H79+H80+H81+H82</f>
        <v>19031900</v>
      </c>
      <c r="I77" s="142">
        <f>I79+I80+I81+I82</f>
        <v>18530500</v>
      </c>
      <c r="J77" s="143">
        <f>J79+J80+J82+J81</f>
        <v>18530500</v>
      </c>
      <c r="K77" s="223">
        <f t="shared" ref="K77:K90" si="16">J77/I77*100</f>
        <v>100</v>
      </c>
      <c r="L77" s="223">
        <f t="shared" si="12"/>
        <v>0</v>
      </c>
      <c r="M77" s="269"/>
      <c r="N77" s="145">
        <f t="shared" si="3"/>
        <v>18530500</v>
      </c>
      <c r="O77" s="146">
        <f t="shared" si="4"/>
        <v>97.365475858952593</v>
      </c>
    </row>
    <row r="78" spans="1:15" ht="38.25" customHeight="1" x14ac:dyDescent="0.25">
      <c r="A78" s="344" t="s">
        <v>52</v>
      </c>
      <c r="B78" s="345"/>
      <c r="C78" s="346"/>
      <c r="D78" s="18">
        <v>41033300</v>
      </c>
      <c r="E78" s="108"/>
      <c r="F78" s="98">
        <v>4584000</v>
      </c>
      <c r="G78" s="108"/>
      <c r="H78" s="272"/>
      <c r="I78" s="260"/>
      <c r="J78" s="92"/>
      <c r="K78" s="273"/>
      <c r="L78" s="274">
        <f t="shared" si="12"/>
        <v>0</v>
      </c>
      <c r="M78" s="119"/>
      <c r="N78" s="96">
        <f t="shared" si="3"/>
        <v>0</v>
      </c>
      <c r="O78" s="97"/>
    </row>
    <row r="79" spans="1:15" ht="19.5" customHeight="1" x14ac:dyDescent="0.25">
      <c r="A79" s="347" t="s">
        <v>54</v>
      </c>
      <c r="B79" s="348"/>
      <c r="C79" s="349"/>
      <c r="D79" s="23">
        <v>41033900</v>
      </c>
      <c r="E79" s="275"/>
      <c r="F79" s="107"/>
      <c r="G79" s="275"/>
      <c r="H79" s="104">
        <v>16040700</v>
      </c>
      <c r="I79" s="116">
        <v>16040700</v>
      </c>
      <c r="J79" s="117">
        <v>16040700</v>
      </c>
      <c r="K79" s="276">
        <f t="shared" si="16"/>
        <v>100</v>
      </c>
      <c r="L79" s="242">
        <f t="shared" si="12"/>
        <v>0</v>
      </c>
      <c r="M79" s="101"/>
      <c r="N79" s="102">
        <f t="shared" si="3"/>
        <v>16040700</v>
      </c>
      <c r="O79" s="170">
        <f t="shared" si="4"/>
        <v>100</v>
      </c>
    </row>
    <row r="80" spans="1:15" ht="34.5" customHeight="1" x14ac:dyDescent="0.25">
      <c r="A80" s="350" t="s">
        <v>78</v>
      </c>
      <c r="B80" s="351"/>
      <c r="C80" s="351"/>
      <c r="D80" s="23">
        <v>41034200</v>
      </c>
      <c r="E80" s="275"/>
      <c r="F80" s="107"/>
      <c r="G80" s="275"/>
      <c r="H80" s="104">
        <v>450000</v>
      </c>
      <c r="I80" s="116">
        <v>450000</v>
      </c>
      <c r="J80" s="117">
        <v>450000</v>
      </c>
      <c r="K80" s="276">
        <f t="shared" si="16"/>
        <v>100</v>
      </c>
      <c r="L80" s="242">
        <f>J80-I80</f>
        <v>0</v>
      </c>
      <c r="M80" s="101"/>
      <c r="N80" s="102">
        <f>J80-E80</f>
        <v>450000</v>
      </c>
      <c r="O80" s="170">
        <f>J80/H80*100</f>
        <v>100</v>
      </c>
    </row>
    <row r="81" spans="1:16" ht="34.5" customHeight="1" x14ac:dyDescent="0.25">
      <c r="A81" s="350" t="s">
        <v>91</v>
      </c>
      <c r="B81" s="351"/>
      <c r="C81" s="354"/>
      <c r="D81" s="23">
        <v>41035400</v>
      </c>
      <c r="E81" s="107"/>
      <c r="F81" s="107"/>
      <c r="G81" s="275"/>
      <c r="H81" s="104">
        <v>668500</v>
      </c>
      <c r="I81" s="116">
        <v>167100</v>
      </c>
      <c r="J81" s="117">
        <v>167100</v>
      </c>
      <c r="K81" s="276">
        <f t="shared" si="16"/>
        <v>100</v>
      </c>
      <c r="L81" s="277">
        <f>J81-I81</f>
        <v>0</v>
      </c>
      <c r="M81" s="101"/>
      <c r="N81" s="102">
        <f>J81-E81</f>
        <v>167100</v>
      </c>
      <c r="O81" s="170">
        <f t="shared" ref="O81:O82" si="17">J81/H81*100</f>
        <v>24.996260284218401</v>
      </c>
    </row>
    <row r="82" spans="1:16" ht="46.5" customHeight="1" thickBot="1" x14ac:dyDescent="0.3">
      <c r="A82" s="350" t="s">
        <v>97</v>
      </c>
      <c r="B82" s="351"/>
      <c r="C82" s="351"/>
      <c r="D82" s="40">
        <v>41037400</v>
      </c>
      <c r="E82" s="278"/>
      <c r="F82" s="279"/>
      <c r="G82" s="278"/>
      <c r="H82" s="214">
        <v>1872700</v>
      </c>
      <c r="I82" s="280">
        <v>1872700</v>
      </c>
      <c r="J82" s="117">
        <v>1872700</v>
      </c>
      <c r="K82" s="276">
        <f t="shared" si="16"/>
        <v>100</v>
      </c>
      <c r="L82" s="277">
        <f>J82-I82</f>
        <v>0</v>
      </c>
      <c r="M82" s="101"/>
      <c r="N82" s="96">
        <f>J82-E82</f>
        <v>1872700</v>
      </c>
      <c r="O82" s="170">
        <f t="shared" si="17"/>
        <v>100</v>
      </c>
    </row>
    <row r="83" spans="1:16" ht="19.5" customHeight="1" thickBot="1" x14ac:dyDescent="0.3">
      <c r="A83" s="342" t="s">
        <v>58</v>
      </c>
      <c r="B83" s="343"/>
      <c r="C83" s="352"/>
      <c r="D83" s="28">
        <v>41050000</v>
      </c>
      <c r="E83" s="183">
        <f>E84</f>
        <v>3526218</v>
      </c>
      <c r="F83" s="141">
        <f>F84+F86</f>
        <v>4296445.2</v>
      </c>
      <c r="G83" s="271"/>
      <c r="H83" s="141">
        <f>H84+H85+H86</f>
        <v>5882538</v>
      </c>
      <c r="I83" s="142">
        <f>I84+I85+I86</f>
        <v>5882538</v>
      </c>
      <c r="J83" s="142">
        <f>J84+J85+J86</f>
        <v>2219899</v>
      </c>
      <c r="K83" s="223">
        <f t="shared" si="16"/>
        <v>37.737095790966421</v>
      </c>
      <c r="L83" s="223">
        <f t="shared" si="12"/>
        <v>-3662639</v>
      </c>
      <c r="M83" s="269">
        <f t="shared" si="15"/>
        <v>62.954105503403369</v>
      </c>
      <c r="N83" s="145">
        <f t="shared" si="3"/>
        <v>-1306319</v>
      </c>
      <c r="O83" s="281">
        <f t="shared" si="4"/>
        <v>37.737095790966421</v>
      </c>
    </row>
    <row r="84" spans="1:16" ht="33.75" customHeight="1" x14ac:dyDescent="0.25">
      <c r="A84" s="344" t="s">
        <v>79</v>
      </c>
      <c r="B84" s="345"/>
      <c r="C84" s="353"/>
      <c r="D84" s="18">
        <v>41051100</v>
      </c>
      <c r="E84" s="91">
        <v>3526218</v>
      </c>
      <c r="F84" s="98">
        <v>3296445.2</v>
      </c>
      <c r="G84" s="108"/>
      <c r="H84" s="98">
        <v>227899</v>
      </c>
      <c r="I84" s="282">
        <v>227899</v>
      </c>
      <c r="J84" s="191">
        <v>227899</v>
      </c>
      <c r="K84" s="283">
        <f t="shared" si="16"/>
        <v>100</v>
      </c>
      <c r="L84" s="284">
        <f t="shared" si="12"/>
        <v>0</v>
      </c>
      <c r="M84" s="285">
        <f t="shared" si="15"/>
        <v>6.4629866899891049</v>
      </c>
      <c r="N84" s="94">
        <f t="shared" si="3"/>
        <v>-3298319</v>
      </c>
      <c r="O84" s="286">
        <f t="shared" si="4"/>
        <v>100</v>
      </c>
    </row>
    <row r="85" spans="1:16" ht="24.75" customHeight="1" x14ac:dyDescent="0.25">
      <c r="A85" s="350" t="s">
        <v>80</v>
      </c>
      <c r="B85" s="351"/>
      <c r="C85" s="354"/>
      <c r="D85" s="23">
        <v>41053400</v>
      </c>
      <c r="E85" s="120"/>
      <c r="F85" s="104"/>
      <c r="G85" s="275"/>
      <c r="H85" s="104">
        <v>3654639</v>
      </c>
      <c r="I85" s="116">
        <v>3654639</v>
      </c>
      <c r="J85" s="117"/>
      <c r="K85" s="276">
        <f t="shared" si="16"/>
        <v>0</v>
      </c>
      <c r="L85" s="287">
        <f t="shared" si="12"/>
        <v>-3654639</v>
      </c>
      <c r="M85" s="285"/>
      <c r="N85" s="94">
        <f t="shared" si="3"/>
        <v>0</v>
      </c>
      <c r="O85" s="286">
        <f t="shared" si="4"/>
        <v>0</v>
      </c>
    </row>
    <row r="86" spans="1:16" ht="24" customHeight="1" thickBot="1" x14ac:dyDescent="0.3">
      <c r="A86" s="355" t="s">
        <v>64</v>
      </c>
      <c r="B86" s="356"/>
      <c r="C86" s="357"/>
      <c r="D86" s="40">
        <v>41053900</v>
      </c>
      <c r="E86" s="155"/>
      <c r="F86" s="214">
        <v>1000000</v>
      </c>
      <c r="G86" s="278"/>
      <c r="H86" s="214">
        <v>2000000</v>
      </c>
      <c r="I86" s="288">
        <v>2000000</v>
      </c>
      <c r="J86" s="289">
        <v>1992000</v>
      </c>
      <c r="K86" s="290">
        <f t="shared" si="16"/>
        <v>99.6</v>
      </c>
      <c r="L86" s="291">
        <f t="shared" si="12"/>
        <v>-8000</v>
      </c>
      <c r="M86" s="285"/>
      <c r="N86" s="94">
        <f t="shared" si="3"/>
        <v>1992000</v>
      </c>
      <c r="O86" s="286">
        <f t="shared" si="4"/>
        <v>99.6</v>
      </c>
    </row>
    <row r="87" spans="1:16" s="2" customFormat="1" ht="23.25" customHeight="1" thickBot="1" x14ac:dyDescent="0.3">
      <c r="A87" s="323" t="s">
        <v>81</v>
      </c>
      <c r="B87" s="324"/>
      <c r="C87" s="325"/>
      <c r="D87" s="50"/>
      <c r="E87" s="140">
        <f t="shared" ref="E87:J88" si="18">E12+E65</f>
        <v>414140969.69</v>
      </c>
      <c r="F87" s="140">
        <f t="shared" si="18"/>
        <v>514784385.30999994</v>
      </c>
      <c r="G87" s="140">
        <f t="shared" si="18"/>
        <v>439862361</v>
      </c>
      <c r="H87" s="140">
        <f t="shared" si="18"/>
        <v>581022697</v>
      </c>
      <c r="I87" s="140">
        <f t="shared" si="18"/>
        <v>430432686.29000002</v>
      </c>
      <c r="J87" s="143">
        <f t="shared" si="18"/>
        <v>434842340.48999995</v>
      </c>
      <c r="K87" s="223">
        <f t="shared" si="16"/>
        <v>101.02447010658224</v>
      </c>
      <c r="L87" s="223">
        <f t="shared" si="12"/>
        <v>4409654.1999999285</v>
      </c>
      <c r="M87" s="203">
        <f t="shared" si="15"/>
        <v>104.9986290454421</v>
      </c>
      <c r="N87" s="145">
        <f t="shared" si="3"/>
        <v>20701370.799999952</v>
      </c>
      <c r="O87" s="146">
        <f t="shared" si="4"/>
        <v>74.840852644006077</v>
      </c>
    </row>
    <row r="88" spans="1:16" x14ac:dyDescent="0.25">
      <c r="A88" s="326" t="s">
        <v>82</v>
      </c>
      <c r="B88" s="327"/>
      <c r="C88" s="327"/>
      <c r="D88" s="51"/>
      <c r="E88" s="292">
        <f t="shared" si="18"/>
        <v>261033923.63</v>
      </c>
      <c r="F88" s="293">
        <f t="shared" si="18"/>
        <v>359599900.63999993</v>
      </c>
      <c r="G88" s="293">
        <f t="shared" si="18"/>
        <v>352720985</v>
      </c>
      <c r="H88" s="293">
        <f t="shared" si="18"/>
        <v>373137133</v>
      </c>
      <c r="I88" s="285">
        <f t="shared" si="18"/>
        <v>268716362.29000002</v>
      </c>
      <c r="J88" s="196">
        <f t="shared" si="18"/>
        <v>277183256.54999995</v>
      </c>
      <c r="K88" s="273">
        <f t="shared" si="16"/>
        <v>103.15086665651658</v>
      </c>
      <c r="L88" s="277">
        <f t="shared" si="12"/>
        <v>8466894.2599999309</v>
      </c>
      <c r="M88" s="119">
        <f t="shared" si="15"/>
        <v>106.18667976001872</v>
      </c>
      <c r="N88" s="96">
        <f t="shared" si="3"/>
        <v>16149332.919999957</v>
      </c>
      <c r="O88" s="97">
        <f t="shared" si="4"/>
        <v>74.284554400003913</v>
      </c>
    </row>
    <row r="89" spans="1:16" ht="22.5" customHeight="1" x14ac:dyDescent="0.3">
      <c r="A89" s="338" t="s">
        <v>83</v>
      </c>
      <c r="B89" s="339"/>
      <c r="C89" s="339"/>
      <c r="D89" s="52"/>
      <c r="E89" s="294">
        <f t="shared" ref="E89:J89" si="19">E87-E69-E70</f>
        <v>388659784.83999997</v>
      </c>
      <c r="F89" s="171">
        <f t="shared" si="19"/>
        <v>484005166.00999993</v>
      </c>
      <c r="G89" s="171">
        <f t="shared" si="19"/>
        <v>426059588</v>
      </c>
      <c r="H89" s="171">
        <f t="shared" si="19"/>
        <v>567219924</v>
      </c>
      <c r="I89" s="295">
        <f t="shared" si="19"/>
        <v>425508602</v>
      </c>
      <c r="J89" s="105">
        <f t="shared" si="19"/>
        <v>423665489.5399999</v>
      </c>
      <c r="K89" s="276">
        <f t="shared" si="16"/>
        <v>99.56684484136467</v>
      </c>
      <c r="L89" s="242">
        <f t="shared" si="12"/>
        <v>-1843112.4600000978</v>
      </c>
      <c r="M89" s="101">
        <f t="shared" si="15"/>
        <v>109.00677303529378</v>
      </c>
      <c r="N89" s="102">
        <f t="shared" si="3"/>
        <v>35005704.699999928</v>
      </c>
      <c r="O89" s="97">
        <f t="shared" si="4"/>
        <v>74.691574046330558</v>
      </c>
      <c r="P89" s="43"/>
    </row>
    <row r="90" spans="1:16" ht="33.75" customHeight="1" thickBot="1" x14ac:dyDescent="0.3">
      <c r="A90" s="340" t="s">
        <v>84</v>
      </c>
      <c r="B90" s="341"/>
      <c r="C90" s="341"/>
      <c r="D90" s="53"/>
      <c r="E90" s="296">
        <f t="shared" ref="E90:J90" si="20">E88-E69-E70</f>
        <v>235552738.77999997</v>
      </c>
      <c r="F90" s="297">
        <f t="shared" si="20"/>
        <v>328820681.33999991</v>
      </c>
      <c r="G90" s="297">
        <f t="shared" si="20"/>
        <v>338918212</v>
      </c>
      <c r="H90" s="297">
        <f t="shared" si="20"/>
        <v>359334360</v>
      </c>
      <c r="I90" s="298">
        <f t="shared" si="20"/>
        <v>263792278.00000003</v>
      </c>
      <c r="J90" s="299">
        <f t="shared" si="20"/>
        <v>266006405.59999993</v>
      </c>
      <c r="K90" s="300">
        <f t="shared" si="16"/>
        <v>100.83934511532588</v>
      </c>
      <c r="L90" s="246">
        <f t="shared" si="12"/>
        <v>2214127.5999999046</v>
      </c>
      <c r="M90" s="247">
        <f t="shared" si="15"/>
        <v>112.92859806161832</v>
      </c>
      <c r="N90" s="160">
        <f t="shared" si="3"/>
        <v>30453666.819999963</v>
      </c>
      <c r="O90" s="248">
        <f t="shared" si="4"/>
        <v>74.027545153210497</v>
      </c>
    </row>
    <row r="91" spans="1:16" x14ac:dyDescent="0.25">
      <c r="D91" s="54"/>
      <c r="E91" s="55"/>
      <c r="F91" s="55"/>
      <c r="G91" s="55"/>
      <c r="H91" s="56"/>
      <c r="I91" s="56"/>
      <c r="J91" s="62"/>
      <c r="K91" s="63"/>
      <c r="L91" s="63"/>
      <c r="M91" s="64"/>
      <c r="N91" s="65"/>
    </row>
    <row r="92" spans="1:16" x14ac:dyDescent="0.25">
      <c r="A92" s="57" t="s">
        <v>85</v>
      </c>
      <c r="B92" s="57"/>
      <c r="C92" s="57"/>
      <c r="D92" s="6"/>
      <c r="E92" s="6"/>
      <c r="F92" s="6"/>
      <c r="G92" s="6"/>
      <c r="H92" s="58"/>
      <c r="I92" s="58"/>
      <c r="J92" s="58"/>
      <c r="K92" s="66"/>
      <c r="L92" s="66"/>
      <c r="M92" s="310" t="s">
        <v>86</v>
      </c>
      <c r="N92" s="310"/>
      <c r="O92" s="310"/>
    </row>
    <row r="93" spans="1:16" x14ac:dyDescent="0.25">
      <c r="A93" s="57"/>
      <c r="B93" s="57"/>
      <c r="C93" s="57"/>
      <c r="D93" s="59"/>
      <c r="E93" s="59"/>
      <c r="F93" s="59"/>
      <c r="G93" s="59"/>
      <c r="H93" s="60"/>
      <c r="I93" s="60"/>
      <c r="J93" s="60"/>
      <c r="K93" s="67"/>
      <c r="L93" s="67"/>
      <c r="M93" s="66"/>
      <c r="N93" s="68"/>
    </row>
    <row r="94" spans="1:16" x14ac:dyDescent="0.25">
      <c r="A94" s="57"/>
      <c r="B94" s="57"/>
      <c r="C94" s="57"/>
      <c r="D94" s="59"/>
      <c r="E94" s="59"/>
      <c r="F94" s="59"/>
      <c r="G94" s="59"/>
      <c r="H94" s="60"/>
      <c r="I94" s="60"/>
      <c r="J94" s="69"/>
      <c r="K94" s="67"/>
      <c r="L94" s="67"/>
      <c r="M94" s="66"/>
      <c r="N94" s="70"/>
    </row>
    <row r="95" spans="1:16" x14ac:dyDescent="0.25">
      <c r="A95" s="1"/>
      <c r="B95" s="1"/>
      <c r="C95" s="1"/>
      <c r="H95" s="61"/>
      <c r="I95" s="61"/>
      <c r="J95" s="71"/>
      <c r="K95" s="72"/>
      <c r="L95" s="72"/>
      <c r="M95" s="72"/>
      <c r="N95" s="73"/>
    </row>
    <row r="96" spans="1:16" x14ac:dyDescent="0.25">
      <c r="H96" s="61"/>
      <c r="I96" s="61"/>
      <c r="J96" s="74"/>
      <c r="K96" s="72"/>
      <c r="L96" s="72"/>
      <c r="M96" s="72"/>
      <c r="N96" s="73"/>
    </row>
    <row r="97" spans="8:14" x14ac:dyDescent="0.25">
      <c r="H97" s="61"/>
      <c r="I97" s="61"/>
      <c r="J97" s="74"/>
      <c r="K97" s="72"/>
      <c r="L97" s="72"/>
      <c r="M97" s="72"/>
      <c r="N97" s="73"/>
    </row>
    <row r="98" spans="8:14" x14ac:dyDescent="0.25">
      <c r="H98" s="61"/>
      <c r="I98" s="61"/>
      <c r="J98" s="74"/>
      <c r="K98" s="72"/>
      <c r="L98" s="72"/>
      <c r="M98" s="72"/>
      <c r="N98" s="73"/>
    </row>
    <row r="99" spans="8:14" x14ac:dyDescent="0.25">
      <c r="H99" s="61"/>
      <c r="I99" s="61"/>
      <c r="J99" s="74"/>
      <c r="K99" s="72"/>
      <c r="L99" s="72"/>
      <c r="M99" s="72"/>
      <c r="N99" s="73"/>
    </row>
    <row r="100" spans="8:14" x14ac:dyDescent="0.25">
      <c r="H100" s="61"/>
      <c r="I100" s="61"/>
      <c r="J100" s="74"/>
      <c r="K100" s="72"/>
      <c r="L100" s="72"/>
      <c r="M100" s="72"/>
      <c r="N100" s="73"/>
    </row>
    <row r="101" spans="8:14" x14ac:dyDescent="0.25">
      <c r="H101" s="61"/>
      <c r="I101" s="61"/>
      <c r="J101" s="74"/>
      <c r="K101" s="72"/>
      <c r="L101" s="72"/>
      <c r="M101" s="72"/>
      <c r="N101" s="73"/>
    </row>
    <row r="102" spans="8:14" x14ac:dyDescent="0.25">
      <c r="H102" s="61"/>
      <c r="I102" s="61"/>
      <c r="J102" s="74"/>
      <c r="K102" s="72"/>
      <c r="L102" s="72"/>
      <c r="M102" s="72"/>
      <c r="N102" s="73"/>
    </row>
    <row r="103" spans="8:14" x14ac:dyDescent="0.25">
      <c r="H103" s="61"/>
      <c r="I103" s="61"/>
      <c r="J103" s="74"/>
      <c r="K103" s="72"/>
      <c r="L103" s="72"/>
      <c r="M103" s="72"/>
      <c r="N103" s="73"/>
    </row>
    <row r="104" spans="8:14" x14ac:dyDescent="0.25">
      <c r="H104" s="61"/>
      <c r="I104" s="61"/>
      <c r="J104" s="74"/>
      <c r="K104" s="72"/>
      <c r="L104" s="72"/>
      <c r="M104" s="72"/>
      <c r="N104" s="73"/>
    </row>
    <row r="105" spans="8:14" x14ac:dyDescent="0.25">
      <c r="H105" s="61"/>
      <c r="I105" s="61"/>
      <c r="J105" s="74"/>
      <c r="K105" s="72"/>
      <c r="L105" s="72"/>
      <c r="M105" s="72"/>
      <c r="N105" s="73"/>
    </row>
    <row r="106" spans="8:14" x14ac:dyDescent="0.25">
      <c r="H106" s="61"/>
      <c r="I106" s="61"/>
      <c r="J106" s="74"/>
      <c r="K106" s="72"/>
      <c r="L106" s="72"/>
      <c r="M106" s="72"/>
      <c r="N106" s="73"/>
    </row>
    <row r="107" spans="8:14" x14ac:dyDescent="0.25">
      <c r="H107" s="61"/>
      <c r="I107" s="61"/>
      <c r="J107" s="74"/>
      <c r="K107" s="72"/>
      <c r="L107" s="72"/>
      <c r="M107" s="72"/>
      <c r="N107" s="73"/>
    </row>
    <row r="108" spans="8:14" x14ac:dyDescent="0.25">
      <c r="H108" s="61"/>
      <c r="I108" s="61"/>
      <c r="J108" s="74"/>
      <c r="K108" s="72"/>
      <c r="L108" s="72"/>
      <c r="M108" s="72"/>
      <c r="N108" s="73"/>
    </row>
    <row r="109" spans="8:14" x14ac:dyDescent="0.25">
      <c r="H109" s="61"/>
      <c r="I109" s="61"/>
      <c r="J109" s="74"/>
      <c r="K109" s="72"/>
      <c r="L109" s="72"/>
      <c r="M109" s="72"/>
      <c r="N109" s="73"/>
    </row>
    <row r="110" spans="8:14" x14ac:dyDescent="0.25">
      <c r="H110" s="61"/>
      <c r="I110" s="61"/>
      <c r="J110" s="74"/>
      <c r="K110" s="72"/>
      <c r="L110" s="72"/>
      <c r="M110" s="72"/>
      <c r="N110" s="73"/>
    </row>
    <row r="111" spans="8:14" x14ac:dyDescent="0.25">
      <c r="H111" s="61"/>
      <c r="I111" s="61"/>
      <c r="J111" s="74"/>
      <c r="K111" s="72"/>
      <c r="L111" s="72"/>
      <c r="M111" s="72"/>
      <c r="N111" s="73"/>
    </row>
    <row r="112" spans="8:14" x14ac:dyDescent="0.25">
      <c r="H112" s="61"/>
      <c r="I112" s="61"/>
      <c r="J112" s="74"/>
      <c r="K112" s="72"/>
      <c r="L112" s="72"/>
      <c r="M112" s="72"/>
      <c r="N112" s="73"/>
    </row>
    <row r="113" spans="8:14" x14ac:dyDescent="0.25">
      <c r="H113" s="61"/>
      <c r="I113" s="61"/>
      <c r="J113" s="74"/>
      <c r="K113" s="72"/>
      <c r="L113" s="72"/>
      <c r="M113" s="72"/>
      <c r="N113" s="73"/>
    </row>
    <row r="114" spans="8:14" x14ac:dyDescent="0.25">
      <c r="H114" s="61"/>
      <c r="I114" s="61"/>
      <c r="J114" s="74"/>
      <c r="K114" s="72"/>
      <c r="L114" s="72"/>
      <c r="M114" s="72"/>
      <c r="N114" s="73"/>
    </row>
    <row r="115" spans="8:14" x14ac:dyDescent="0.25">
      <c r="H115" s="61"/>
      <c r="I115" s="61"/>
      <c r="J115" s="74"/>
      <c r="K115" s="72"/>
      <c r="L115" s="72"/>
      <c r="M115" s="72"/>
      <c r="N115" s="73"/>
    </row>
    <row r="116" spans="8:14" x14ac:dyDescent="0.25">
      <c r="H116" s="61"/>
      <c r="I116" s="61"/>
      <c r="J116" s="74"/>
      <c r="K116" s="72"/>
      <c r="L116" s="72"/>
      <c r="M116" s="72"/>
      <c r="N116" s="73"/>
    </row>
    <row r="117" spans="8:14" x14ac:dyDescent="0.25">
      <c r="H117" s="61"/>
      <c r="I117" s="61"/>
      <c r="J117" s="74"/>
      <c r="K117" s="72"/>
      <c r="L117" s="72"/>
      <c r="M117" s="72"/>
      <c r="N117" s="73"/>
    </row>
    <row r="118" spans="8:14" x14ac:dyDescent="0.25">
      <c r="H118" s="61"/>
      <c r="I118" s="61"/>
      <c r="J118" s="74"/>
      <c r="K118" s="72"/>
      <c r="L118" s="72"/>
      <c r="M118" s="72"/>
      <c r="N118" s="73"/>
    </row>
    <row r="119" spans="8:14" x14ac:dyDescent="0.25">
      <c r="H119" s="61"/>
      <c r="I119" s="61"/>
      <c r="J119" s="74"/>
      <c r="K119" s="72"/>
      <c r="L119" s="72"/>
      <c r="M119" s="72"/>
      <c r="N119" s="73"/>
    </row>
    <row r="120" spans="8:14" x14ac:dyDescent="0.25">
      <c r="H120" s="61"/>
      <c r="I120" s="61"/>
      <c r="J120" s="74"/>
      <c r="K120" s="72"/>
      <c r="L120" s="72"/>
      <c r="M120" s="72"/>
      <c r="N120" s="73"/>
    </row>
    <row r="121" spans="8:14" x14ac:dyDescent="0.25">
      <c r="H121" s="61"/>
      <c r="I121" s="61"/>
      <c r="J121" s="74"/>
      <c r="K121" s="72"/>
      <c r="L121" s="72"/>
      <c r="M121" s="72"/>
      <c r="N121" s="73"/>
    </row>
  </sheetData>
  <mergeCells count="94">
    <mergeCell ref="A12:C12"/>
    <mergeCell ref="M10:M11"/>
    <mergeCell ref="N10:N11"/>
    <mergeCell ref="K10:K11"/>
    <mergeCell ref="L10:L11"/>
    <mergeCell ref="M1:N1"/>
    <mergeCell ref="D6:I6"/>
    <mergeCell ref="A7:N7"/>
    <mergeCell ref="I9:L9"/>
    <mergeCell ref="M9:N9"/>
    <mergeCell ref="A27:C27"/>
    <mergeCell ref="A13:C13"/>
    <mergeCell ref="A15:C15"/>
    <mergeCell ref="A16:C16"/>
    <mergeCell ref="A17:C17"/>
    <mergeCell ref="A18:C18"/>
    <mergeCell ref="A20:C20"/>
    <mergeCell ref="A21:C21"/>
    <mergeCell ref="A22:C22"/>
    <mergeCell ref="A23:C23"/>
    <mergeCell ref="A24:C24"/>
    <mergeCell ref="A26:C26"/>
    <mergeCell ref="A40:C40"/>
    <mergeCell ref="A28:C28"/>
    <mergeCell ref="A29:C29"/>
    <mergeCell ref="A30:C30"/>
    <mergeCell ref="A32:C32"/>
    <mergeCell ref="A33:C33"/>
    <mergeCell ref="A34:C34"/>
    <mergeCell ref="A35:C35"/>
    <mergeCell ref="A36:C36"/>
    <mergeCell ref="A37:C37"/>
    <mergeCell ref="A38:C38"/>
    <mergeCell ref="A39:C39"/>
    <mergeCell ref="A52:C52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64:C64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75:C75"/>
    <mergeCell ref="A76:C76"/>
    <mergeCell ref="A65:C65"/>
    <mergeCell ref="A66:C66"/>
    <mergeCell ref="A67:C67"/>
    <mergeCell ref="A68:C68"/>
    <mergeCell ref="A69:C69"/>
    <mergeCell ref="A70:C70"/>
    <mergeCell ref="A89:C89"/>
    <mergeCell ref="A90:C90"/>
    <mergeCell ref="A77:C77"/>
    <mergeCell ref="A78:C78"/>
    <mergeCell ref="A79:C79"/>
    <mergeCell ref="A80:C80"/>
    <mergeCell ref="A83:C83"/>
    <mergeCell ref="A84:C84"/>
    <mergeCell ref="A85:C85"/>
    <mergeCell ref="A86:C86"/>
    <mergeCell ref="A82:C82"/>
    <mergeCell ref="A81:C81"/>
    <mergeCell ref="O9:O11"/>
    <mergeCell ref="A9:C11"/>
    <mergeCell ref="M92:O92"/>
    <mergeCell ref="D9:D11"/>
    <mergeCell ref="E9:E11"/>
    <mergeCell ref="F9:F11"/>
    <mergeCell ref="G9:G11"/>
    <mergeCell ref="H9:H11"/>
    <mergeCell ref="I10:I11"/>
    <mergeCell ref="J10:J11"/>
    <mergeCell ref="A87:C87"/>
    <mergeCell ref="A88:C88"/>
    <mergeCell ref="A71:C71"/>
    <mergeCell ref="A72:C72"/>
    <mergeCell ref="A73:C73"/>
    <mergeCell ref="A74:C74"/>
  </mergeCells>
  <pageMargins left="0.78740157480314965" right="0.59055118110236227" top="1.1811023622047245" bottom="0.39370078740157483" header="0.31496062992125984" footer="0.31496062992125984"/>
  <pageSetup paperSize="9" scale="42" fitToHeight="3" orientation="landscape" useFirstPageNumber="1" r:id="rId1"/>
  <headerFooter differentFirst="1" scaleWithDoc="0" alignWithMargins="0">
    <oddHeader xml:space="preserve">&amp;C&amp;P&amp;RПродовження додатку  1  </oddHeader>
    <evenHeader>&amp;C2&amp;RПродовження додатку 1</evenHeader>
  </headerFooter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город </vt:lpstr>
      <vt:lpstr>'город '!Print_Area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cp:lastPrinted>2025-11-18T13:44:21Z</cp:lastPrinted>
  <dcterms:created xsi:type="dcterms:W3CDTF">2010-02-01T12:24:35Z</dcterms:created>
  <dcterms:modified xsi:type="dcterms:W3CDTF">2025-11-18T13:44:24Z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85FAB17B275143338CF21D20B0E050F1_12</vt:lpwstr>
  </property>
  <property fmtid="{D5CDD505-2E9C-101B-9397-08002B2CF9AE}" pid="3" name="KSOProductBuildVer">
    <vt:lpwstr>1033-12.2.0.21546</vt:lpwstr>
  </property>
</Properties>
</file>