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ПОЧТА НАЧФИН\ПРОЕКТ ЗМІНИ СЕРПЕНЬ\"/>
    </mc:Choice>
  </mc:AlternateContent>
  <xr:revisionPtr revIDLastSave="0" documentId="13_ncr:1_{1CA1D839-85A5-4D0A-B661-5E14F94BAF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rish_dod_6!$A$1:$N$44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2" l="1"/>
  <c r="J26" i="2"/>
  <c r="K29" i="2"/>
  <c r="L29" i="2"/>
  <c r="M29" i="2"/>
  <c r="N29" i="2"/>
  <c r="J29" i="2"/>
  <c r="K21" i="2" l="1"/>
  <c r="L21" i="2"/>
  <c r="M21" i="2"/>
  <c r="N21" i="2"/>
  <c r="J21" i="2"/>
  <c r="I24" i="2"/>
  <c r="I11" i="2" l="1"/>
  <c r="H9" i="2" l="1"/>
  <c r="L9" i="2"/>
  <c r="M9" i="2"/>
  <c r="N9" i="2"/>
  <c r="K9" i="2"/>
  <c r="J30" i="2" l="1"/>
  <c r="J28" i="2"/>
  <c r="J32" i="2"/>
  <c r="J33" i="2"/>
  <c r="I33" i="2" s="1"/>
  <c r="I32" i="2"/>
  <c r="P31" i="2" l="1"/>
  <c r="I29" i="2"/>
  <c r="I25" i="2"/>
  <c r="J16" i="2"/>
  <c r="I16" i="2" s="1"/>
  <c r="H16" i="2" s="1"/>
  <c r="J19" i="2"/>
  <c r="J18" i="2" s="1"/>
  <c r="K17" i="2"/>
  <c r="H17" i="2" s="1"/>
  <c r="L18" i="2"/>
  <c r="M18" i="2"/>
  <c r="N18" i="2"/>
  <c r="K18" i="2"/>
  <c r="J14" i="2"/>
  <c r="P9" i="2" s="1"/>
  <c r="J10" i="2"/>
  <c r="I23" i="2"/>
  <c r="K37" i="2"/>
  <c r="L37" i="2"/>
  <c r="M37" i="2"/>
  <c r="N37" i="2"/>
  <c r="J37" i="2"/>
  <c r="H21" i="2"/>
  <c r="J9" i="2" l="1"/>
  <c r="I9" i="2" s="1"/>
  <c r="I10" i="2"/>
  <c r="I17" i="2"/>
  <c r="J8" i="2"/>
  <c r="I37" i="2"/>
  <c r="K27" i="2"/>
  <c r="L27" i="2"/>
  <c r="M27" i="2"/>
  <c r="N27" i="2"/>
  <c r="J27" i="2"/>
  <c r="K35" i="2"/>
  <c r="L35" i="2"/>
  <c r="M35" i="2"/>
  <c r="N35" i="2"/>
  <c r="J35" i="2"/>
  <c r="I28" i="2"/>
  <c r="I26" i="2"/>
  <c r="I22" i="2"/>
  <c r="I21" i="2" s="1"/>
  <c r="M8" i="2"/>
  <c r="I19" i="2"/>
  <c r="I18" i="2" l="1"/>
  <c r="H19" i="2"/>
  <c r="H18" i="2" s="1"/>
  <c r="J39" i="2"/>
  <c r="M39" i="2"/>
  <c r="N8" i="2"/>
  <c r="N39" i="2" s="1"/>
  <c r="I35" i="2"/>
  <c r="L8" i="2"/>
  <c r="L39" i="2" s="1"/>
  <c r="I36" i="2"/>
  <c r="I27" i="2"/>
  <c r="I30" i="2"/>
  <c r="I38" i="2"/>
  <c r="I15" i="2" l="1"/>
  <c r="I14" i="2"/>
  <c r="K8" i="2"/>
  <c r="I13" i="2"/>
  <c r="K39" i="2" l="1"/>
  <c r="I8" i="2"/>
  <c r="J51" i="2" l="1"/>
  <c r="I39" i="2"/>
</calcChain>
</file>

<file path=xl/sharedStrings.xml><?xml version="1.0" encoding="utf-8"?>
<sst xmlns="http://schemas.openxmlformats.org/spreadsheetml/2006/main" count="160" uniqueCount="102">
  <si>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</si>
  <si>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</si>
  <si>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</si>
  <si>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</si>
  <si>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</si>
  <si>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</si>
  <si>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</si>
  <si>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</si>
  <si>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</si>
  <si>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</si>
  <si>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</si>
  <si>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</si>
  <si>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</si>
  <si>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</si>
  <si>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</si>
  <si>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</si>
  <si>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</si>
  <si>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1554000000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</si>
  <si>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</si>
  <si>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</si>
  <si>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</si>
  <si>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X</t>
  </si>
  <si>
    <t>Управлiння освiти Бiлгород-Днiстровської мiської ради</t>
  </si>
  <si>
    <t>1.1</t>
  </si>
  <si>
    <t>Облаштування безпечних умов у закладах, що надають загальну середню освіту (протипожежний захист та система блискавкозахисту)</t>
  </si>
  <si>
    <t>031025-21AB8ADD</t>
  </si>
  <si>
    <t>2026-2028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</si>
  <si>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</si>
  <si>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</si>
  <si>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1.2</t>
  </si>
  <si>
    <t>Нова Українська школа</t>
  </si>
  <si>
    <t>031025-9BD3C613</t>
  </si>
  <si>
    <t>2026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</si>
  <si>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</si>
  <si>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1.3</t>
  </si>
  <si>
    <t>Капітальний ремонт харчоблоку</t>
  </si>
  <si>
    <t>131025-B4FD0F73</t>
  </si>
  <si>
    <t>1.4</t>
  </si>
  <si>
    <t>Облаштування захисних споруд цивільного захисту</t>
  </si>
  <si>
    <t>131025-DAF25F73</t>
  </si>
  <si>
    <t>1.5</t>
  </si>
  <si>
    <t>Модернізація закладів освіти (нове будівництво/реконструкція/відновлення)</t>
  </si>
  <si>
    <t>141025-A4DB242E</t>
  </si>
  <si>
    <t>2</t>
  </si>
  <si>
    <t>2.1</t>
  </si>
  <si>
    <t>Створення ветеранського хабу</t>
  </si>
  <si>
    <t>081025-0E1B5C3A</t>
  </si>
  <si>
    <t>3</t>
  </si>
  <si>
    <t>3.1</t>
  </si>
  <si>
    <t>Реконструкція кардіологічного корпусу літ. "Д" з добудовою приміщень під розміщення системи ангіографічної інтервенційної КНП "Білгород-Дністровська міська багатопрофільна лікарня" Білгород-Дністровської міської ради Одеської області по вул. Сергія Файнблата, 1 м. Білгород-Дністровський, Одеської області</t>
  </si>
  <si>
    <t>151025-73F73B66</t>
  </si>
  <si>
    <t>4</t>
  </si>
  <si>
    <t>Департамент житлово-комунального господарства та капiтального будiвництва Бiлгород-Днiстровської мiської ради</t>
  </si>
  <si>
    <t>4.1</t>
  </si>
  <si>
    <t>Нове будівництво МАСЦО з виготовленням ПКД в місті Білгороді-Дністровському</t>
  </si>
  <si>
    <t>151025-A641DFA1</t>
  </si>
  <si>
    <t>5</t>
  </si>
  <si>
    <t>5.1</t>
  </si>
  <si>
    <t>Реконструкція КНС-2, самопливного та напірного колекторів господарсько-побутової каналізації (коригування) вул. Кишинівській у м.Білгороді-Дністровському Одеської області</t>
  </si>
  <si>
    <t>281025-9D9DA575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</si>
  <si>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</si>
  <si>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</si>
  <si>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УСЬОГО</t>
  </si>
  <si>
    <t>Освіта і наука</t>
  </si>
  <si>
    <t>Соціальна сфера</t>
  </si>
  <si>
    <t>Департамент житлово-комунального господарства та капiтального будiвництва Бiлгород-Днiстровської мiської ради (УКБ)</t>
  </si>
  <si>
    <t>Підготовка та реалізація публічних інвестиційних проектів / програм публічних інвестицій  у галузі охорони здоров`я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</si>
  <si>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</si>
  <si>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Гімназія №4</t>
  </si>
  <si>
    <t>Гімназія №5</t>
  </si>
  <si>
    <t>Гімназія №7</t>
  </si>
  <si>
    <t>Освіта і наука (Реконструкція підвального приміщення літ "А" ЗЗСО № 5 за адресою: вул.Олімпійська,18, м.Білгород-Дністровський Одеської області (з метою пристосування найпростішого укриття)</t>
  </si>
  <si>
    <t>Модернізація закладів освіти (нове будівництво/реконструкція/відновлення) Ліцей №1</t>
  </si>
  <si>
    <t>Охорона здоров'я</t>
  </si>
  <si>
    <t>Громадська безпека</t>
  </si>
  <si>
    <t>Муніципальна інфраструктура та послуги</t>
  </si>
  <si>
    <t>Секретар міської ради</t>
  </si>
  <si>
    <t>Олександр СКАЛОЗУБ</t>
  </si>
  <si>
    <t>Регіональний розвиток та інші інвестиційні проекти</t>
  </si>
  <si>
    <t>Гімназія №4 Капітальний ремонт холодних цехів та обідньої зали</t>
  </si>
  <si>
    <t>0611183</t>
  </si>
  <si>
    <t>0611184</t>
  </si>
  <si>
    <t>Виконання заходів, спрямованих на  реалізацію 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</si>
  <si>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3.2.</t>
  </si>
  <si>
    <t>Капітальний ремонт приміщень неврологічного відділення кардиологічного корпусу літ "Д" КНП "БДМБЛ" по вул. Сергія Файнблата у м. Білгород-Дністровський Одеськох області</t>
  </si>
  <si>
    <t>151025-Е7Ф01F27</t>
  </si>
  <si>
    <t>1211300</t>
  </si>
  <si>
    <t>Субвенція з місцевого бюджету на підготовку та реалізацію інвестиційних проектів/програм публічних інвестицій</t>
  </si>
  <si>
    <t>Фінансове управління Білгород-дністровської міської ради</t>
  </si>
  <si>
    <t>3719770</t>
  </si>
  <si>
    <t>Інші субвенції з місцевого бюджету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</si>
  <si>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</si>
  <si>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(Гімназія №2)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</si>
  <si>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 (Гімназія №2)</t>
  </si>
  <si>
    <t xml:space="preserve">Проведення коригування ПКД та закінчення робіт по об*єкту "Капітальний ремонт харчоблоку Гімназія№2 за адресою: Одеська область, м. Білгород-Дністровський, вул. Сергія Файнблата,37 " </t>
  </si>
  <si>
    <t>Освіта і наука. Нове будівництво споруди подвійного призначення з властивостями ПРУ ЗЗСО№4 вул. Ізмаїльська, 130, м. Білгород-Дністровський, Одеської області.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</si>
  <si>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</si>
  <si>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</si>
  <si>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0611232</t>
  </si>
  <si>
    <t>3.3.</t>
  </si>
  <si>
    <t>Нове будівництво системи пожежної сигналізації, системи оповіщення про пожежу та управління евакуацією  людей, а також системи централізованого пожежного спостереження у будівлях : Поліклінічного відділення (літерв А) та хірургічного відділення (літера А) за адресою : Одеська область , місто Б-Дністровський, вул. Свято-Георгіївська,1А; терапевтичного відділення (літера К), неврологічного віддлення (літера Ф) та педіатричного (дитячого віддлення (літера Х) за адресою : Одеська область, місто Б-Дністровський, вул. Свято-Георгіївська,4</t>
  </si>
  <si>
    <r>
      <t>Додаток №6
до рішення міської ради
від _________</t>
    </r>
    <r>
      <rPr>
        <sz val="12"/>
        <rFont val="Times New Roman"/>
        <family val="1"/>
        <charset val="204"/>
      </rPr>
      <t xml:space="preserve"> № __________</t>
    </r>
    <r>
      <rPr>
        <sz val="14"/>
        <rFont val="Times New Roman"/>
        <family val="1"/>
        <charset val="204"/>
      </rPr>
      <t xml:space="preserve">  -VIII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</si>
</sst>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#############E+###"/>
  </numFmts>
  <fonts count="14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0">
    <xf numFmtId="0" fontId="0" fillId="0" borderId="0" xfId="0"/>
    <xf numFmtId="0" fontId="3" fillId="0" borderId="0" xfId="1" applyFont="1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/>
    </xf>
    <xf numFmtId="0" fontId="4" fillId="0" borderId="0" xfId="1" applyFont="1"/>
    <xf numFmtId="0" fontId="5" fillId="0" borderId="0" xfId="1" applyFont="1"/>
    <xf numFmtId="0" fontId="6" fillId="0" borderId="3" xfId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9" fillId="0" borderId="0" xfId="2" applyNumberFormat="1" applyFont="1" applyAlignment="1">
      <alignment horizontal="right" vertical="center" wrapText="1"/>
    </xf>
    <xf numFmtId="49" fontId="9" fillId="0" borderId="3" xfId="2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right" vertical="center"/>
    </xf>
    <xf numFmtId="0" fontId="9" fillId="0" borderId="3" xfId="1" applyFont="1" applyBorder="1" applyAlignment="1">
      <alignment horizontal="center" vertical="center" wrapText="1"/>
    </xf>
    <xf numFmtId="4" fontId="9" fillId="0" borderId="3" xfId="1" applyNumberFormat="1" applyFont="1" applyBorder="1" applyAlignment="1">
      <alignment horizontal="right" vertical="center"/>
    </xf>
    <xf numFmtId="0" fontId="10" fillId="0" borderId="3" xfId="1" applyFont="1" applyBorder="1" applyAlignment="1">
      <alignment horizontal="center" vertical="center" wrapText="1"/>
    </xf>
    <xf numFmtId="4" fontId="10" fillId="0" borderId="3" xfId="1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4" fontId="10" fillId="0" borderId="3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" fontId="9" fillId="0" borderId="0" xfId="1" applyNumberFormat="1" applyFont="1" applyAlignment="1">
      <alignment horizontal="right" vertical="center"/>
    </xf>
    <xf numFmtId="4" fontId="5" fillId="0" borderId="0" xfId="1" applyNumberFormat="1" applyFont="1"/>
    <xf numFmtId="4" fontId="3" fillId="0" borderId="0" xfId="1" applyNumberFormat="1" applyFont="1"/>
    <xf numFmtId="0" fontId="9" fillId="0" borderId="3" xfId="1" applyFont="1" applyBorder="1" applyAlignment="1">
      <alignment horizontal="center" vertical="center" textRotation="90" wrapText="1"/>
    </xf>
    <xf numFmtId="0" fontId="10" fillId="0" borderId="3" xfId="1" applyFont="1" applyBorder="1" applyAlignment="1">
      <alignment horizontal="center" vertical="center" textRotation="90" wrapText="1"/>
    </xf>
    <xf numFmtId="49" fontId="9" fillId="0" borderId="3" xfId="1" applyNumberFormat="1" applyFont="1" applyBorder="1" applyAlignment="1">
      <alignment horizontal="center" vertical="center" textRotation="90" wrapText="1"/>
    </xf>
    <xf numFmtId="49" fontId="10" fillId="0" borderId="3" xfId="1" applyNumberFormat="1" applyFont="1" applyBorder="1" applyAlignment="1">
      <alignment horizontal="center" vertical="center" textRotation="90" wrapText="1"/>
    </xf>
    <xf numFmtId="0" fontId="6" fillId="0" borderId="3" xfId="1" applyFont="1" applyBorder="1" applyAlignment="1">
      <alignment horizontal="center" vertical="center" textRotation="90" wrapText="1"/>
    </xf>
    <xf numFmtId="4" fontId="10" fillId="2" borderId="3" xfId="1" applyNumberFormat="1" applyFont="1" applyFill="1" applyBorder="1" applyAlignment="1">
      <alignment horizontal="right" vertical="center"/>
    </xf>
    <xf numFmtId="4" fontId="9" fillId="2" borderId="3" xfId="1" applyNumberFormat="1" applyFont="1" applyFill="1" applyBorder="1" applyAlignment="1">
      <alignment horizontal="right" vertical="center"/>
    </xf>
    <xf numFmtId="4" fontId="7" fillId="0" borderId="3" xfId="1" applyNumberFormat="1" applyFont="1" applyBorder="1" applyAlignment="1">
      <alignment horizontal="right" vertical="center"/>
    </xf>
    <xf numFmtId="49" fontId="8" fillId="0" borderId="7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vertical="center" wrapText="1"/>
    </xf>
    <xf numFmtId="4" fontId="12" fillId="2" borderId="3" xfId="1" applyNumberFormat="1" applyFont="1" applyFill="1" applyBorder="1" applyAlignment="1">
      <alignment horizontal="right" vertical="center"/>
    </xf>
    <xf numFmtId="0" fontId="11" fillId="0" borderId="4" xfId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4" fontId="9" fillId="2" borderId="3" xfId="1" applyNumberFormat="1" applyFont="1" applyFill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4" fontId="9" fillId="0" borderId="3" xfId="2" applyNumberFormat="1" applyFont="1" applyBorder="1" applyAlignment="1">
      <alignment horizontal="center" vertical="center" textRotation="90" wrapText="1"/>
    </xf>
    <xf numFmtId="0" fontId="9" fillId="0" borderId="3" xfId="2" applyFont="1" applyBorder="1" applyAlignment="1">
      <alignment horizontal="center" vertical="center" wrapText="1"/>
    </xf>
    <xf numFmtId="4" fontId="9" fillId="0" borderId="12" xfId="2" applyNumberFormat="1" applyFont="1" applyBorder="1" applyAlignment="1">
      <alignment horizontal="center" vertical="center" textRotation="90" wrapText="1"/>
    </xf>
    <xf numFmtId="49" fontId="9" fillId="0" borderId="11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4" fontId="6" fillId="0" borderId="12" xfId="1" applyNumberFormat="1" applyFont="1" applyBorder="1" applyAlignment="1">
      <alignment horizontal="right" vertical="center"/>
    </xf>
    <xf numFmtId="0" fontId="9" fillId="0" borderId="11" xfId="1" applyFont="1" applyBorder="1" applyAlignment="1">
      <alignment horizontal="center" vertical="center"/>
    </xf>
    <xf numFmtId="4" fontId="9" fillId="0" borderId="12" xfId="1" applyNumberFormat="1" applyFont="1" applyBorder="1" applyAlignment="1">
      <alignment horizontal="right" vertical="center"/>
    </xf>
    <xf numFmtId="0" fontId="10" fillId="0" borderId="11" xfId="1" applyFont="1" applyBorder="1" applyAlignment="1">
      <alignment horizontal="center" vertical="center"/>
    </xf>
    <xf numFmtId="4" fontId="10" fillId="0" borderId="12" xfId="1" applyNumberFormat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4" fontId="6" fillId="0" borderId="17" xfId="1" applyNumberFormat="1" applyFont="1" applyBorder="1" applyAlignment="1">
      <alignment horizontal="center" vertical="center"/>
    </xf>
    <xf numFmtId="4" fontId="6" fillId="0" borderId="17" xfId="1" applyNumberFormat="1" applyFont="1" applyBorder="1" applyAlignment="1">
      <alignment horizontal="right" vertical="center"/>
    </xf>
    <xf numFmtId="4" fontId="6" fillId="0" borderId="18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/>
    </xf>
    <xf numFmtId="4" fontId="8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textRotation="90" wrapText="1"/>
    </xf>
    <xf numFmtId="0" fontId="9" fillId="0" borderId="3" xfId="2" applyFont="1" applyBorder="1" applyAlignment="1">
      <alignment horizontal="center" vertical="center" textRotation="90" wrapText="1"/>
    </xf>
    <xf numFmtId="49" fontId="9" fillId="0" borderId="9" xfId="2" applyNumberFormat="1" applyFont="1" applyBorder="1" applyAlignment="1">
      <alignment horizontal="center" vertical="center" textRotation="90" wrapText="1"/>
    </xf>
    <xf numFmtId="49" fontId="9" fillId="0" borderId="3" xfId="2" applyNumberFormat="1" applyFont="1" applyBorder="1" applyAlignment="1">
      <alignment horizontal="center" vertical="center" textRotation="90" wrapText="1"/>
    </xf>
    <xf numFmtId="0" fontId="9" fillId="0" borderId="0" xfId="1" applyFont="1" applyAlignment="1">
      <alignment horizontal="left" vertical="center"/>
    </xf>
    <xf numFmtId="4" fontId="9" fillId="0" borderId="0" xfId="1" applyNumberFormat="1" applyFont="1" applyAlignment="1">
      <alignment horizontal="right" vertical="center"/>
    </xf>
    <xf numFmtId="4" fontId="9" fillId="0" borderId="9" xfId="2" applyNumberFormat="1" applyFont="1" applyBorder="1" applyAlignment="1">
      <alignment horizontal="center" vertical="center" textRotation="90" wrapText="1"/>
    </xf>
    <xf numFmtId="4" fontId="9" fillId="0" borderId="3" xfId="2" applyNumberFormat="1" applyFont="1" applyBorder="1" applyAlignment="1">
      <alignment horizontal="center" vertical="center" textRotation="90" wrapText="1"/>
    </xf>
    <xf numFmtId="4" fontId="9" fillId="0" borderId="9" xfId="2" applyNumberFormat="1" applyFont="1" applyBorder="1" applyAlignment="1">
      <alignment horizontal="center" vertical="center" wrapText="1"/>
    </xf>
    <xf numFmtId="4" fontId="9" fillId="0" borderId="10" xfId="2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4" fontId="9" fillId="0" borderId="4" xfId="1" applyNumberFormat="1" applyFont="1" applyBorder="1" applyAlignment="1">
      <alignment horizontal="center" vertical="center"/>
    </xf>
    <xf numFmtId="4" fontId="9" fillId="0" borderId="6" xfId="1" applyNumberFormat="1" applyFont="1" applyBorder="1" applyAlignment="1">
      <alignment horizontal="center" vertical="center"/>
    </xf>
    <xf numFmtId="4" fontId="9" fillId="0" borderId="5" xfId="1" applyNumberFormat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textRotation="90" wrapText="1"/>
    </xf>
    <xf numFmtId="0" fontId="10" fillId="0" borderId="6" xfId="1" applyFont="1" applyBorder="1" applyAlignment="1">
      <alignment horizontal="center" vertical="center" textRotation="90" wrapText="1"/>
    </xf>
    <xf numFmtId="0" fontId="10" fillId="0" borderId="5" xfId="1" applyFont="1" applyBorder="1" applyAlignment="1">
      <alignment horizontal="center" vertical="center" textRotation="90" wrapText="1"/>
    </xf>
    <xf numFmtId="4" fontId="13" fillId="2" borderId="4" xfId="1" applyNumberFormat="1" applyFont="1" applyFill="1" applyBorder="1" applyAlignment="1">
      <alignment horizontal="center" vertical="center"/>
    </xf>
    <xf numFmtId="4" fontId="13" fillId="2" borderId="5" xfId="1" applyNumberFormat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4" fontId="10" fillId="0" borderId="4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</cellXfs>
  <cellStyles count="3">
    <cellStyle name="Звичайний" xfId="0" builtinId="0"/>
    <cellStyle name="Обычный 2" xfId="1" xr:uid="{00000000-0005-0000-0000-000001000000}"/>
    <cellStyle name="Обычный_додаток 6 2026" xfId="2" xr:uid="{00000000-0005-0000-0000-000002000000}"/>
  </cellStyles>
  <dxfs count="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view="pageBreakPreview" topLeftCell="A13" zoomScaleNormal="100" zoomScaleSheetLayoutView="100" workbookViewId="0">
      <selection activeCell="J26" sqref="J26"/>
    </sheetView>
  </sheetViews>
  <sheetFormatPr defaultRowHeight="12.75" x14ac:dyDescent="0.2"/>
  <cols>
    <col min="1" max="1" width="5" style="6" customWidth="1"/>
    <col min="2" max="2" width="25" style="7" customWidth="1"/>
    <col min="3" max="3" width="9.7109375" style="7" customWidth="1"/>
    <col min="4" max="4" width="9.5703125" style="7" customWidth="1"/>
    <col min="5" max="5" width="27.85546875" style="7" customWidth="1"/>
    <col min="6" max="6" width="15.42578125" style="7" customWidth="1"/>
    <col min="7" max="7" width="11.7109375" style="7" customWidth="1"/>
    <col min="8" max="8" width="16.42578125" style="8" customWidth="1"/>
    <col min="9" max="9" width="15.42578125" style="8" customWidth="1"/>
    <col min="10" max="10" width="17.7109375" style="8" customWidth="1"/>
    <col min="11" max="11" width="15.7109375" style="8" customWidth="1"/>
    <col min="12" max="12" width="14" style="8" customWidth="1"/>
    <col min="13" max="13" width="6.28515625" style="8" customWidth="1"/>
    <col min="14" max="14" width="14.85546875" style="8" customWidth="1"/>
    <col min="15" max="15" width="9.140625" style="1"/>
    <col min="16" max="16" width="10" style="1" bestFit="1" customWidth="1"/>
    <col min="17" max="17" width="11.85546875" style="1" bestFit="1" customWidth="1"/>
    <col min="18" max="256" width="9.140625" style="1"/>
    <col min="257" max="257" width="5" style="1" customWidth="1"/>
    <col min="258" max="258" width="17.28515625" style="1" customWidth="1"/>
    <col min="259" max="260" width="9.140625" style="1"/>
    <col min="261" max="262" width="17.28515625" style="1" customWidth="1"/>
    <col min="263" max="263" width="11.7109375" style="1" customWidth="1"/>
    <col min="264" max="270" width="12.28515625" style="1" customWidth="1"/>
    <col min="271" max="512" width="9.140625" style="1"/>
    <col min="513" max="513" width="5" style="1" customWidth="1"/>
    <col min="514" max="514" width="17.28515625" style="1" customWidth="1"/>
    <col min="515" max="516" width="9.140625" style="1"/>
    <col min="517" max="518" width="17.28515625" style="1" customWidth="1"/>
    <col min="519" max="519" width="11.7109375" style="1" customWidth="1"/>
    <col min="520" max="526" width="12.28515625" style="1" customWidth="1"/>
    <col min="527" max="768" width="9.140625" style="1"/>
    <col min="769" max="769" width="5" style="1" customWidth="1"/>
    <col min="770" max="770" width="17.28515625" style="1" customWidth="1"/>
    <col min="771" max="772" width="9.140625" style="1"/>
    <col min="773" max="774" width="17.28515625" style="1" customWidth="1"/>
    <col min="775" max="775" width="11.7109375" style="1" customWidth="1"/>
    <col min="776" max="782" width="12.28515625" style="1" customWidth="1"/>
    <col min="783" max="1024" width="9.140625" style="1"/>
    <col min="1025" max="1025" width="5" style="1" customWidth="1"/>
    <col min="1026" max="1026" width="17.28515625" style="1" customWidth="1"/>
    <col min="1027" max="1028" width="9.140625" style="1"/>
    <col min="1029" max="1030" width="17.28515625" style="1" customWidth="1"/>
    <col min="1031" max="1031" width="11.7109375" style="1" customWidth="1"/>
    <col min="1032" max="1038" width="12.28515625" style="1" customWidth="1"/>
    <col min="1039" max="1280" width="9.140625" style="1"/>
    <col min="1281" max="1281" width="5" style="1" customWidth="1"/>
    <col min="1282" max="1282" width="17.28515625" style="1" customWidth="1"/>
    <col min="1283" max="1284" width="9.140625" style="1"/>
    <col min="1285" max="1286" width="17.28515625" style="1" customWidth="1"/>
    <col min="1287" max="1287" width="11.7109375" style="1" customWidth="1"/>
    <col min="1288" max="1294" width="12.28515625" style="1" customWidth="1"/>
    <col min="1295" max="1536" width="9.140625" style="1"/>
    <col min="1537" max="1537" width="5" style="1" customWidth="1"/>
    <col min="1538" max="1538" width="17.28515625" style="1" customWidth="1"/>
    <col min="1539" max="1540" width="9.140625" style="1"/>
    <col min="1541" max="1542" width="17.28515625" style="1" customWidth="1"/>
    <col min="1543" max="1543" width="11.7109375" style="1" customWidth="1"/>
    <col min="1544" max="1550" width="12.28515625" style="1" customWidth="1"/>
    <col min="1551" max="1792" width="9.140625" style="1"/>
    <col min="1793" max="1793" width="5" style="1" customWidth="1"/>
    <col min="1794" max="1794" width="17.28515625" style="1" customWidth="1"/>
    <col min="1795" max="1796" width="9.140625" style="1"/>
    <col min="1797" max="1798" width="17.28515625" style="1" customWidth="1"/>
    <col min="1799" max="1799" width="11.7109375" style="1" customWidth="1"/>
    <col min="1800" max="1806" width="12.28515625" style="1" customWidth="1"/>
    <col min="1807" max="2048" width="9.140625" style="1"/>
    <col min="2049" max="2049" width="5" style="1" customWidth="1"/>
    <col min="2050" max="2050" width="17.28515625" style="1" customWidth="1"/>
    <col min="2051" max="2052" width="9.140625" style="1"/>
    <col min="2053" max="2054" width="17.28515625" style="1" customWidth="1"/>
    <col min="2055" max="2055" width="11.7109375" style="1" customWidth="1"/>
    <col min="2056" max="2062" width="12.28515625" style="1" customWidth="1"/>
    <col min="2063" max="2304" width="9.140625" style="1"/>
    <col min="2305" max="2305" width="5" style="1" customWidth="1"/>
    <col min="2306" max="2306" width="17.28515625" style="1" customWidth="1"/>
    <col min="2307" max="2308" width="9.140625" style="1"/>
    <col min="2309" max="2310" width="17.28515625" style="1" customWidth="1"/>
    <col min="2311" max="2311" width="11.7109375" style="1" customWidth="1"/>
    <col min="2312" max="2318" width="12.28515625" style="1" customWidth="1"/>
    <col min="2319" max="2560" width="9.140625" style="1"/>
    <col min="2561" max="2561" width="5" style="1" customWidth="1"/>
    <col min="2562" max="2562" width="17.28515625" style="1" customWidth="1"/>
    <col min="2563" max="2564" width="9.140625" style="1"/>
    <col min="2565" max="2566" width="17.28515625" style="1" customWidth="1"/>
    <col min="2567" max="2567" width="11.7109375" style="1" customWidth="1"/>
    <col min="2568" max="2574" width="12.28515625" style="1" customWidth="1"/>
    <col min="2575" max="2816" width="9.140625" style="1"/>
    <col min="2817" max="2817" width="5" style="1" customWidth="1"/>
    <col min="2818" max="2818" width="17.28515625" style="1" customWidth="1"/>
    <col min="2819" max="2820" width="9.140625" style="1"/>
    <col min="2821" max="2822" width="17.28515625" style="1" customWidth="1"/>
    <col min="2823" max="2823" width="11.7109375" style="1" customWidth="1"/>
    <col min="2824" max="2830" width="12.28515625" style="1" customWidth="1"/>
    <col min="2831" max="3072" width="9.140625" style="1"/>
    <col min="3073" max="3073" width="5" style="1" customWidth="1"/>
    <col min="3074" max="3074" width="17.28515625" style="1" customWidth="1"/>
    <col min="3075" max="3076" width="9.140625" style="1"/>
    <col min="3077" max="3078" width="17.28515625" style="1" customWidth="1"/>
    <col min="3079" max="3079" width="11.7109375" style="1" customWidth="1"/>
    <col min="3080" max="3086" width="12.28515625" style="1" customWidth="1"/>
    <col min="3087" max="3328" width="9.140625" style="1"/>
    <col min="3329" max="3329" width="5" style="1" customWidth="1"/>
    <col min="3330" max="3330" width="17.28515625" style="1" customWidth="1"/>
    <col min="3331" max="3332" width="9.140625" style="1"/>
    <col min="3333" max="3334" width="17.28515625" style="1" customWidth="1"/>
    <col min="3335" max="3335" width="11.7109375" style="1" customWidth="1"/>
    <col min="3336" max="3342" width="12.28515625" style="1" customWidth="1"/>
    <col min="3343" max="3584" width="9.140625" style="1"/>
    <col min="3585" max="3585" width="5" style="1" customWidth="1"/>
    <col min="3586" max="3586" width="17.28515625" style="1" customWidth="1"/>
    <col min="3587" max="3588" width="9.140625" style="1"/>
    <col min="3589" max="3590" width="17.28515625" style="1" customWidth="1"/>
    <col min="3591" max="3591" width="11.7109375" style="1" customWidth="1"/>
    <col min="3592" max="3598" width="12.28515625" style="1" customWidth="1"/>
    <col min="3599" max="3840" width="9.140625" style="1"/>
    <col min="3841" max="3841" width="5" style="1" customWidth="1"/>
    <col min="3842" max="3842" width="17.28515625" style="1" customWidth="1"/>
    <col min="3843" max="3844" width="9.140625" style="1"/>
    <col min="3845" max="3846" width="17.28515625" style="1" customWidth="1"/>
    <col min="3847" max="3847" width="11.7109375" style="1" customWidth="1"/>
    <col min="3848" max="3854" width="12.28515625" style="1" customWidth="1"/>
    <col min="3855" max="4096" width="9.140625" style="1"/>
    <col min="4097" max="4097" width="5" style="1" customWidth="1"/>
    <col min="4098" max="4098" width="17.28515625" style="1" customWidth="1"/>
    <col min="4099" max="4100" width="9.140625" style="1"/>
    <col min="4101" max="4102" width="17.28515625" style="1" customWidth="1"/>
    <col min="4103" max="4103" width="11.7109375" style="1" customWidth="1"/>
    <col min="4104" max="4110" width="12.28515625" style="1" customWidth="1"/>
    <col min="4111" max="4352" width="9.140625" style="1"/>
    <col min="4353" max="4353" width="5" style="1" customWidth="1"/>
    <col min="4354" max="4354" width="17.28515625" style="1" customWidth="1"/>
    <col min="4355" max="4356" width="9.140625" style="1"/>
    <col min="4357" max="4358" width="17.28515625" style="1" customWidth="1"/>
    <col min="4359" max="4359" width="11.7109375" style="1" customWidth="1"/>
    <col min="4360" max="4366" width="12.28515625" style="1" customWidth="1"/>
    <col min="4367" max="4608" width="9.140625" style="1"/>
    <col min="4609" max="4609" width="5" style="1" customWidth="1"/>
    <col min="4610" max="4610" width="17.28515625" style="1" customWidth="1"/>
    <col min="4611" max="4612" width="9.140625" style="1"/>
    <col min="4613" max="4614" width="17.28515625" style="1" customWidth="1"/>
    <col min="4615" max="4615" width="11.7109375" style="1" customWidth="1"/>
    <col min="4616" max="4622" width="12.28515625" style="1" customWidth="1"/>
    <col min="4623" max="4864" width="9.140625" style="1"/>
    <col min="4865" max="4865" width="5" style="1" customWidth="1"/>
    <col min="4866" max="4866" width="17.28515625" style="1" customWidth="1"/>
    <col min="4867" max="4868" width="9.140625" style="1"/>
    <col min="4869" max="4870" width="17.28515625" style="1" customWidth="1"/>
    <col min="4871" max="4871" width="11.7109375" style="1" customWidth="1"/>
    <col min="4872" max="4878" width="12.28515625" style="1" customWidth="1"/>
    <col min="4879" max="5120" width="9.140625" style="1"/>
    <col min="5121" max="5121" width="5" style="1" customWidth="1"/>
    <col min="5122" max="5122" width="17.28515625" style="1" customWidth="1"/>
    <col min="5123" max="5124" width="9.140625" style="1"/>
    <col min="5125" max="5126" width="17.28515625" style="1" customWidth="1"/>
    <col min="5127" max="5127" width="11.7109375" style="1" customWidth="1"/>
    <col min="5128" max="5134" width="12.28515625" style="1" customWidth="1"/>
    <col min="5135" max="5376" width="9.140625" style="1"/>
    <col min="5377" max="5377" width="5" style="1" customWidth="1"/>
    <col min="5378" max="5378" width="17.28515625" style="1" customWidth="1"/>
    <col min="5379" max="5380" width="9.140625" style="1"/>
    <col min="5381" max="5382" width="17.28515625" style="1" customWidth="1"/>
    <col min="5383" max="5383" width="11.7109375" style="1" customWidth="1"/>
    <col min="5384" max="5390" width="12.28515625" style="1" customWidth="1"/>
    <col min="5391" max="5632" width="9.140625" style="1"/>
    <col min="5633" max="5633" width="5" style="1" customWidth="1"/>
    <col min="5634" max="5634" width="17.28515625" style="1" customWidth="1"/>
    <col min="5635" max="5636" width="9.140625" style="1"/>
    <col min="5637" max="5638" width="17.28515625" style="1" customWidth="1"/>
    <col min="5639" max="5639" width="11.7109375" style="1" customWidth="1"/>
    <col min="5640" max="5646" width="12.28515625" style="1" customWidth="1"/>
    <col min="5647" max="5888" width="9.140625" style="1"/>
    <col min="5889" max="5889" width="5" style="1" customWidth="1"/>
    <col min="5890" max="5890" width="17.28515625" style="1" customWidth="1"/>
    <col min="5891" max="5892" width="9.140625" style="1"/>
    <col min="5893" max="5894" width="17.28515625" style="1" customWidth="1"/>
    <col min="5895" max="5895" width="11.7109375" style="1" customWidth="1"/>
    <col min="5896" max="5902" width="12.28515625" style="1" customWidth="1"/>
    <col min="5903" max="6144" width="9.140625" style="1"/>
    <col min="6145" max="6145" width="5" style="1" customWidth="1"/>
    <col min="6146" max="6146" width="17.28515625" style="1" customWidth="1"/>
    <col min="6147" max="6148" width="9.140625" style="1"/>
    <col min="6149" max="6150" width="17.28515625" style="1" customWidth="1"/>
    <col min="6151" max="6151" width="11.7109375" style="1" customWidth="1"/>
    <col min="6152" max="6158" width="12.28515625" style="1" customWidth="1"/>
    <col min="6159" max="6400" width="9.140625" style="1"/>
    <col min="6401" max="6401" width="5" style="1" customWidth="1"/>
    <col min="6402" max="6402" width="17.28515625" style="1" customWidth="1"/>
    <col min="6403" max="6404" width="9.140625" style="1"/>
    <col min="6405" max="6406" width="17.28515625" style="1" customWidth="1"/>
    <col min="6407" max="6407" width="11.7109375" style="1" customWidth="1"/>
    <col min="6408" max="6414" width="12.28515625" style="1" customWidth="1"/>
    <col min="6415" max="6656" width="9.140625" style="1"/>
    <col min="6657" max="6657" width="5" style="1" customWidth="1"/>
    <col min="6658" max="6658" width="17.28515625" style="1" customWidth="1"/>
    <col min="6659" max="6660" width="9.140625" style="1"/>
    <col min="6661" max="6662" width="17.28515625" style="1" customWidth="1"/>
    <col min="6663" max="6663" width="11.7109375" style="1" customWidth="1"/>
    <col min="6664" max="6670" width="12.28515625" style="1" customWidth="1"/>
    <col min="6671" max="6912" width="9.140625" style="1"/>
    <col min="6913" max="6913" width="5" style="1" customWidth="1"/>
    <col min="6914" max="6914" width="17.28515625" style="1" customWidth="1"/>
    <col min="6915" max="6916" width="9.140625" style="1"/>
    <col min="6917" max="6918" width="17.28515625" style="1" customWidth="1"/>
    <col min="6919" max="6919" width="11.7109375" style="1" customWidth="1"/>
    <col min="6920" max="6926" width="12.28515625" style="1" customWidth="1"/>
    <col min="6927" max="7168" width="9.140625" style="1"/>
    <col min="7169" max="7169" width="5" style="1" customWidth="1"/>
    <col min="7170" max="7170" width="17.28515625" style="1" customWidth="1"/>
    <col min="7171" max="7172" width="9.140625" style="1"/>
    <col min="7173" max="7174" width="17.28515625" style="1" customWidth="1"/>
    <col min="7175" max="7175" width="11.7109375" style="1" customWidth="1"/>
    <col min="7176" max="7182" width="12.28515625" style="1" customWidth="1"/>
    <col min="7183" max="7424" width="9.140625" style="1"/>
    <col min="7425" max="7425" width="5" style="1" customWidth="1"/>
    <col min="7426" max="7426" width="17.28515625" style="1" customWidth="1"/>
    <col min="7427" max="7428" width="9.140625" style="1"/>
    <col min="7429" max="7430" width="17.28515625" style="1" customWidth="1"/>
    <col min="7431" max="7431" width="11.7109375" style="1" customWidth="1"/>
    <col min="7432" max="7438" width="12.28515625" style="1" customWidth="1"/>
    <col min="7439" max="7680" width="9.140625" style="1"/>
    <col min="7681" max="7681" width="5" style="1" customWidth="1"/>
    <col min="7682" max="7682" width="17.28515625" style="1" customWidth="1"/>
    <col min="7683" max="7684" width="9.140625" style="1"/>
    <col min="7685" max="7686" width="17.28515625" style="1" customWidth="1"/>
    <col min="7687" max="7687" width="11.7109375" style="1" customWidth="1"/>
    <col min="7688" max="7694" width="12.28515625" style="1" customWidth="1"/>
    <col min="7695" max="7936" width="9.140625" style="1"/>
    <col min="7937" max="7937" width="5" style="1" customWidth="1"/>
    <col min="7938" max="7938" width="17.28515625" style="1" customWidth="1"/>
    <col min="7939" max="7940" width="9.140625" style="1"/>
    <col min="7941" max="7942" width="17.28515625" style="1" customWidth="1"/>
    <col min="7943" max="7943" width="11.7109375" style="1" customWidth="1"/>
    <col min="7944" max="7950" width="12.28515625" style="1" customWidth="1"/>
    <col min="7951" max="8192" width="9.140625" style="1"/>
    <col min="8193" max="8193" width="5" style="1" customWidth="1"/>
    <col min="8194" max="8194" width="17.28515625" style="1" customWidth="1"/>
    <col min="8195" max="8196" width="9.140625" style="1"/>
    <col min="8197" max="8198" width="17.28515625" style="1" customWidth="1"/>
    <col min="8199" max="8199" width="11.7109375" style="1" customWidth="1"/>
    <col min="8200" max="8206" width="12.28515625" style="1" customWidth="1"/>
    <col min="8207" max="8448" width="9.140625" style="1"/>
    <col min="8449" max="8449" width="5" style="1" customWidth="1"/>
    <col min="8450" max="8450" width="17.28515625" style="1" customWidth="1"/>
    <col min="8451" max="8452" width="9.140625" style="1"/>
    <col min="8453" max="8454" width="17.28515625" style="1" customWidth="1"/>
    <col min="8455" max="8455" width="11.7109375" style="1" customWidth="1"/>
    <col min="8456" max="8462" width="12.28515625" style="1" customWidth="1"/>
    <col min="8463" max="8704" width="9.140625" style="1"/>
    <col min="8705" max="8705" width="5" style="1" customWidth="1"/>
    <col min="8706" max="8706" width="17.28515625" style="1" customWidth="1"/>
    <col min="8707" max="8708" width="9.140625" style="1"/>
    <col min="8709" max="8710" width="17.28515625" style="1" customWidth="1"/>
    <col min="8711" max="8711" width="11.7109375" style="1" customWidth="1"/>
    <col min="8712" max="8718" width="12.28515625" style="1" customWidth="1"/>
    <col min="8719" max="8960" width="9.140625" style="1"/>
    <col min="8961" max="8961" width="5" style="1" customWidth="1"/>
    <col min="8962" max="8962" width="17.28515625" style="1" customWidth="1"/>
    <col min="8963" max="8964" width="9.140625" style="1"/>
    <col min="8965" max="8966" width="17.28515625" style="1" customWidth="1"/>
    <col min="8967" max="8967" width="11.7109375" style="1" customWidth="1"/>
    <col min="8968" max="8974" width="12.28515625" style="1" customWidth="1"/>
    <col min="8975" max="9216" width="9.140625" style="1"/>
    <col min="9217" max="9217" width="5" style="1" customWidth="1"/>
    <col min="9218" max="9218" width="17.28515625" style="1" customWidth="1"/>
    <col min="9219" max="9220" width="9.140625" style="1"/>
    <col min="9221" max="9222" width="17.28515625" style="1" customWidth="1"/>
    <col min="9223" max="9223" width="11.7109375" style="1" customWidth="1"/>
    <col min="9224" max="9230" width="12.28515625" style="1" customWidth="1"/>
    <col min="9231" max="9472" width="9.140625" style="1"/>
    <col min="9473" max="9473" width="5" style="1" customWidth="1"/>
    <col min="9474" max="9474" width="17.28515625" style="1" customWidth="1"/>
    <col min="9475" max="9476" width="9.140625" style="1"/>
    <col min="9477" max="9478" width="17.28515625" style="1" customWidth="1"/>
    <col min="9479" max="9479" width="11.7109375" style="1" customWidth="1"/>
    <col min="9480" max="9486" width="12.28515625" style="1" customWidth="1"/>
    <col min="9487" max="9728" width="9.140625" style="1"/>
    <col min="9729" max="9729" width="5" style="1" customWidth="1"/>
    <col min="9730" max="9730" width="17.28515625" style="1" customWidth="1"/>
    <col min="9731" max="9732" width="9.140625" style="1"/>
    <col min="9733" max="9734" width="17.28515625" style="1" customWidth="1"/>
    <col min="9735" max="9735" width="11.7109375" style="1" customWidth="1"/>
    <col min="9736" max="9742" width="12.28515625" style="1" customWidth="1"/>
    <col min="9743" max="9984" width="9.140625" style="1"/>
    <col min="9985" max="9985" width="5" style="1" customWidth="1"/>
    <col min="9986" max="9986" width="17.28515625" style="1" customWidth="1"/>
    <col min="9987" max="9988" width="9.140625" style="1"/>
    <col min="9989" max="9990" width="17.28515625" style="1" customWidth="1"/>
    <col min="9991" max="9991" width="11.7109375" style="1" customWidth="1"/>
    <col min="9992" max="9998" width="12.28515625" style="1" customWidth="1"/>
    <col min="9999" max="10240" width="9.140625" style="1"/>
    <col min="10241" max="10241" width="5" style="1" customWidth="1"/>
    <col min="10242" max="10242" width="17.28515625" style="1" customWidth="1"/>
    <col min="10243" max="10244" width="9.140625" style="1"/>
    <col min="10245" max="10246" width="17.28515625" style="1" customWidth="1"/>
    <col min="10247" max="10247" width="11.7109375" style="1" customWidth="1"/>
    <col min="10248" max="10254" width="12.28515625" style="1" customWidth="1"/>
    <col min="10255" max="10496" width="9.140625" style="1"/>
    <col min="10497" max="10497" width="5" style="1" customWidth="1"/>
    <col min="10498" max="10498" width="17.28515625" style="1" customWidth="1"/>
    <col min="10499" max="10500" width="9.140625" style="1"/>
    <col min="10501" max="10502" width="17.28515625" style="1" customWidth="1"/>
    <col min="10503" max="10503" width="11.7109375" style="1" customWidth="1"/>
    <col min="10504" max="10510" width="12.28515625" style="1" customWidth="1"/>
    <col min="10511" max="10752" width="9.140625" style="1"/>
    <col min="10753" max="10753" width="5" style="1" customWidth="1"/>
    <col min="10754" max="10754" width="17.28515625" style="1" customWidth="1"/>
    <col min="10755" max="10756" width="9.140625" style="1"/>
    <col min="10757" max="10758" width="17.28515625" style="1" customWidth="1"/>
    <col min="10759" max="10759" width="11.7109375" style="1" customWidth="1"/>
    <col min="10760" max="10766" width="12.28515625" style="1" customWidth="1"/>
    <col min="10767" max="11008" width="9.140625" style="1"/>
    <col min="11009" max="11009" width="5" style="1" customWidth="1"/>
    <col min="11010" max="11010" width="17.28515625" style="1" customWidth="1"/>
    <col min="11011" max="11012" width="9.140625" style="1"/>
    <col min="11013" max="11014" width="17.28515625" style="1" customWidth="1"/>
    <col min="11015" max="11015" width="11.7109375" style="1" customWidth="1"/>
    <col min="11016" max="11022" width="12.28515625" style="1" customWidth="1"/>
    <col min="11023" max="11264" width="9.140625" style="1"/>
    <col min="11265" max="11265" width="5" style="1" customWidth="1"/>
    <col min="11266" max="11266" width="17.28515625" style="1" customWidth="1"/>
    <col min="11267" max="11268" width="9.140625" style="1"/>
    <col min="11269" max="11270" width="17.28515625" style="1" customWidth="1"/>
    <col min="11271" max="11271" width="11.7109375" style="1" customWidth="1"/>
    <col min="11272" max="11278" width="12.28515625" style="1" customWidth="1"/>
    <col min="11279" max="11520" width="9.140625" style="1"/>
    <col min="11521" max="11521" width="5" style="1" customWidth="1"/>
    <col min="11522" max="11522" width="17.28515625" style="1" customWidth="1"/>
    <col min="11523" max="11524" width="9.140625" style="1"/>
    <col min="11525" max="11526" width="17.28515625" style="1" customWidth="1"/>
    <col min="11527" max="11527" width="11.7109375" style="1" customWidth="1"/>
    <col min="11528" max="11534" width="12.28515625" style="1" customWidth="1"/>
    <col min="11535" max="11776" width="9.140625" style="1"/>
    <col min="11777" max="11777" width="5" style="1" customWidth="1"/>
    <col min="11778" max="11778" width="17.28515625" style="1" customWidth="1"/>
    <col min="11779" max="11780" width="9.140625" style="1"/>
    <col min="11781" max="11782" width="17.28515625" style="1" customWidth="1"/>
    <col min="11783" max="11783" width="11.7109375" style="1" customWidth="1"/>
    <col min="11784" max="11790" width="12.28515625" style="1" customWidth="1"/>
    <col min="11791" max="12032" width="9.140625" style="1"/>
    <col min="12033" max="12033" width="5" style="1" customWidth="1"/>
    <col min="12034" max="12034" width="17.28515625" style="1" customWidth="1"/>
    <col min="12035" max="12036" width="9.140625" style="1"/>
    <col min="12037" max="12038" width="17.28515625" style="1" customWidth="1"/>
    <col min="12039" max="12039" width="11.7109375" style="1" customWidth="1"/>
    <col min="12040" max="12046" width="12.28515625" style="1" customWidth="1"/>
    <col min="12047" max="12288" width="9.140625" style="1"/>
    <col min="12289" max="12289" width="5" style="1" customWidth="1"/>
    <col min="12290" max="12290" width="17.28515625" style="1" customWidth="1"/>
    <col min="12291" max="12292" width="9.140625" style="1"/>
    <col min="12293" max="12294" width="17.28515625" style="1" customWidth="1"/>
    <col min="12295" max="12295" width="11.7109375" style="1" customWidth="1"/>
    <col min="12296" max="12302" width="12.28515625" style="1" customWidth="1"/>
    <col min="12303" max="12544" width="9.140625" style="1"/>
    <col min="12545" max="12545" width="5" style="1" customWidth="1"/>
    <col min="12546" max="12546" width="17.28515625" style="1" customWidth="1"/>
    <col min="12547" max="12548" width="9.140625" style="1"/>
    <col min="12549" max="12550" width="17.28515625" style="1" customWidth="1"/>
    <col min="12551" max="12551" width="11.7109375" style="1" customWidth="1"/>
    <col min="12552" max="12558" width="12.28515625" style="1" customWidth="1"/>
    <col min="12559" max="12800" width="9.140625" style="1"/>
    <col min="12801" max="12801" width="5" style="1" customWidth="1"/>
    <col min="12802" max="12802" width="17.28515625" style="1" customWidth="1"/>
    <col min="12803" max="12804" width="9.140625" style="1"/>
    <col min="12805" max="12806" width="17.28515625" style="1" customWidth="1"/>
    <col min="12807" max="12807" width="11.7109375" style="1" customWidth="1"/>
    <col min="12808" max="12814" width="12.28515625" style="1" customWidth="1"/>
    <col min="12815" max="13056" width="9.140625" style="1"/>
    <col min="13057" max="13057" width="5" style="1" customWidth="1"/>
    <col min="13058" max="13058" width="17.28515625" style="1" customWidth="1"/>
    <col min="13059" max="13060" width="9.140625" style="1"/>
    <col min="13061" max="13062" width="17.28515625" style="1" customWidth="1"/>
    <col min="13063" max="13063" width="11.7109375" style="1" customWidth="1"/>
    <col min="13064" max="13070" width="12.28515625" style="1" customWidth="1"/>
    <col min="13071" max="13312" width="9.140625" style="1"/>
    <col min="13313" max="13313" width="5" style="1" customWidth="1"/>
    <col min="13314" max="13314" width="17.28515625" style="1" customWidth="1"/>
    <col min="13315" max="13316" width="9.140625" style="1"/>
    <col min="13317" max="13318" width="17.28515625" style="1" customWidth="1"/>
    <col min="13319" max="13319" width="11.7109375" style="1" customWidth="1"/>
    <col min="13320" max="13326" width="12.28515625" style="1" customWidth="1"/>
    <col min="13327" max="13568" width="9.140625" style="1"/>
    <col min="13569" max="13569" width="5" style="1" customWidth="1"/>
    <col min="13570" max="13570" width="17.28515625" style="1" customWidth="1"/>
    <col min="13571" max="13572" width="9.140625" style="1"/>
    <col min="13573" max="13574" width="17.28515625" style="1" customWidth="1"/>
    <col min="13575" max="13575" width="11.7109375" style="1" customWidth="1"/>
    <col min="13576" max="13582" width="12.28515625" style="1" customWidth="1"/>
    <col min="13583" max="13824" width="9.140625" style="1"/>
    <col min="13825" max="13825" width="5" style="1" customWidth="1"/>
    <col min="13826" max="13826" width="17.28515625" style="1" customWidth="1"/>
    <col min="13827" max="13828" width="9.140625" style="1"/>
    <col min="13829" max="13830" width="17.28515625" style="1" customWidth="1"/>
    <col min="13831" max="13831" width="11.7109375" style="1" customWidth="1"/>
    <col min="13832" max="13838" width="12.28515625" style="1" customWidth="1"/>
    <col min="13839" max="14080" width="9.140625" style="1"/>
    <col min="14081" max="14081" width="5" style="1" customWidth="1"/>
    <col min="14082" max="14082" width="17.28515625" style="1" customWidth="1"/>
    <col min="14083" max="14084" width="9.140625" style="1"/>
    <col min="14085" max="14086" width="17.28515625" style="1" customWidth="1"/>
    <col min="14087" max="14087" width="11.7109375" style="1" customWidth="1"/>
    <col min="14088" max="14094" width="12.28515625" style="1" customWidth="1"/>
    <col min="14095" max="14336" width="9.140625" style="1"/>
    <col min="14337" max="14337" width="5" style="1" customWidth="1"/>
    <col min="14338" max="14338" width="17.28515625" style="1" customWidth="1"/>
    <col min="14339" max="14340" width="9.140625" style="1"/>
    <col min="14341" max="14342" width="17.28515625" style="1" customWidth="1"/>
    <col min="14343" max="14343" width="11.7109375" style="1" customWidth="1"/>
    <col min="14344" max="14350" width="12.28515625" style="1" customWidth="1"/>
    <col min="14351" max="14592" width="9.140625" style="1"/>
    <col min="14593" max="14593" width="5" style="1" customWidth="1"/>
    <col min="14594" max="14594" width="17.28515625" style="1" customWidth="1"/>
    <col min="14595" max="14596" width="9.140625" style="1"/>
    <col min="14597" max="14598" width="17.28515625" style="1" customWidth="1"/>
    <col min="14599" max="14599" width="11.7109375" style="1" customWidth="1"/>
    <col min="14600" max="14606" width="12.28515625" style="1" customWidth="1"/>
    <col min="14607" max="14848" width="9.140625" style="1"/>
    <col min="14849" max="14849" width="5" style="1" customWidth="1"/>
    <col min="14850" max="14850" width="17.28515625" style="1" customWidth="1"/>
    <col min="14851" max="14852" width="9.140625" style="1"/>
    <col min="14853" max="14854" width="17.28515625" style="1" customWidth="1"/>
    <col min="14855" max="14855" width="11.7109375" style="1" customWidth="1"/>
    <col min="14856" max="14862" width="12.28515625" style="1" customWidth="1"/>
    <col min="14863" max="15104" width="9.140625" style="1"/>
    <col min="15105" max="15105" width="5" style="1" customWidth="1"/>
    <col min="15106" max="15106" width="17.28515625" style="1" customWidth="1"/>
    <col min="15107" max="15108" width="9.140625" style="1"/>
    <col min="15109" max="15110" width="17.28515625" style="1" customWidth="1"/>
    <col min="15111" max="15111" width="11.7109375" style="1" customWidth="1"/>
    <col min="15112" max="15118" width="12.28515625" style="1" customWidth="1"/>
    <col min="15119" max="15360" width="9.140625" style="1"/>
    <col min="15361" max="15361" width="5" style="1" customWidth="1"/>
    <col min="15362" max="15362" width="17.28515625" style="1" customWidth="1"/>
    <col min="15363" max="15364" width="9.140625" style="1"/>
    <col min="15365" max="15366" width="17.28515625" style="1" customWidth="1"/>
    <col min="15367" max="15367" width="11.7109375" style="1" customWidth="1"/>
    <col min="15368" max="15374" width="12.28515625" style="1" customWidth="1"/>
    <col min="15375" max="15616" width="9.140625" style="1"/>
    <col min="15617" max="15617" width="5" style="1" customWidth="1"/>
    <col min="15618" max="15618" width="17.28515625" style="1" customWidth="1"/>
    <col min="15619" max="15620" width="9.140625" style="1"/>
    <col min="15621" max="15622" width="17.28515625" style="1" customWidth="1"/>
    <col min="15623" max="15623" width="11.7109375" style="1" customWidth="1"/>
    <col min="15624" max="15630" width="12.28515625" style="1" customWidth="1"/>
    <col min="15631" max="15872" width="9.140625" style="1"/>
    <col min="15873" max="15873" width="5" style="1" customWidth="1"/>
    <col min="15874" max="15874" width="17.28515625" style="1" customWidth="1"/>
    <col min="15875" max="15876" width="9.140625" style="1"/>
    <col min="15877" max="15878" width="17.28515625" style="1" customWidth="1"/>
    <col min="15879" max="15879" width="11.7109375" style="1" customWidth="1"/>
    <col min="15880" max="15886" width="12.28515625" style="1" customWidth="1"/>
    <col min="15887" max="16128" width="9.140625" style="1"/>
    <col min="16129" max="16129" width="5" style="1" customWidth="1"/>
    <col min="16130" max="16130" width="17.28515625" style="1" customWidth="1"/>
    <col min="16131" max="16132" width="9.140625" style="1"/>
    <col min="16133" max="16134" width="17.28515625" style="1" customWidth="1"/>
    <col min="16135" max="16135" width="11.7109375" style="1" customWidth="1"/>
    <col min="16136" max="16142" width="12.28515625" style="1" customWidth="1"/>
    <col min="16143" max="16384" width="9.140625" style="1"/>
  </cols>
  <sheetData>
    <row r="1" spans="1:17" ht="55.5" customHeight="1" x14ac:dyDescent="0.2">
      <c r="A1" s="2"/>
      <c r="B1" s="3"/>
      <c r="C1" s="3"/>
      <c r="D1" s="4"/>
      <c r="E1" s="3"/>
      <c r="F1" s="3"/>
      <c r="G1" s="4"/>
      <c r="H1" s="5"/>
      <c r="I1" s="5"/>
      <c r="J1" s="65" t="s">
        <v>101</v>
      </c>
      <c r="K1" s="65"/>
      <c r="L1" s="65"/>
      <c r="M1" s="65"/>
      <c r="N1" s="65"/>
    </row>
    <row r="2" spans="1:17" ht="45.75" customHeight="1" x14ac:dyDescent="0.2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7" ht="18" customHeight="1" x14ac:dyDescent="0.2">
      <c r="A3" s="67" t="s">
        <v>17</v>
      </c>
      <c r="B3" s="68"/>
      <c r="C3" s="13"/>
      <c r="D3" s="14"/>
      <c r="E3" s="13"/>
      <c r="F3" s="15"/>
      <c r="G3" s="15"/>
      <c r="H3" s="16"/>
      <c r="I3" s="16"/>
      <c r="J3" s="16"/>
      <c r="K3" s="16"/>
      <c r="L3" s="16"/>
      <c r="M3" s="16"/>
      <c r="N3" s="16"/>
    </row>
    <row r="4" spans="1:17" ht="22.5" customHeight="1" thickBot="1" x14ac:dyDescent="0.25">
      <c r="A4" s="69" t="s">
        <v>0</v>
      </c>
      <c r="B4" s="69"/>
      <c r="C4" s="13"/>
      <c r="D4" s="14"/>
      <c r="E4" s="13"/>
      <c r="F4" s="15"/>
      <c r="G4" s="15"/>
      <c r="H4" s="16"/>
      <c r="I4" s="16"/>
      <c r="J4" s="16"/>
      <c r="K4" s="16"/>
      <c r="L4" s="16"/>
      <c r="M4" s="16"/>
      <c r="N4" s="17" t="s">
        <v>18</v>
      </c>
    </row>
    <row r="5" spans="1:17" ht="15.75" x14ac:dyDescent="0.2">
      <c r="A5" s="70" t="s">
        <v>1</v>
      </c>
      <c r="B5" s="72" t="s">
        <v>2</v>
      </c>
      <c r="C5" s="72" t="s">
        <v>3</v>
      </c>
      <c r="D5" s="74" t="s">
        <v>4</v>
      </c>
      <c r="E5" s="72" t="s">
        <v>5</v>
      </c>
      <c r="F5" s="72" t="s">
        <v>6</v>
      </c>
      <c r="G5" s="74" t="s">
        <v>7</v>
      </c>
      <c r="H5" s="78" t="s">
        <v>8</v>
      </c>
      <c r="I5" s="78" t="s">
        <v>9</v>
      </c>
      <c r="J5" s="80" t="s">
        <v>10</v>
      </c>
      <c r="K5" s="80"/>
      <c r="L5" s="80"/>
      <c r="M5" s="80"/>
      <c r="N5" s="81"/>
    </row>
    <row r="6" spans="1:17" ht="253.5" customHeight="1" x14ac:dyDescent="0.2">
      <c r="A6" s="71"/>
      <c r="B6" s="73"/>
      <c r="C6" s="73"/>
      <c r="D6" s="75"/>
      <c r="E6" s="73"/>
      <c r="F6" s="73"/>
      <c r="G6" s="75"/>
      <c r="H6" s="79"/>
      <c r="I6" s="79"/>
      <c r="J6" s="48" t="s">
        <v>11</v>
      </c>
      <c r="K6" s="48" t="s">
        <v>12</v>
      </c>
      <c r="L6" s="48" t="s">
        <v>13</v>
      </c>
      <c r="M6" s="48" t="s">
        <v>14</v>
      </c>
      <c r="N6" s="50" t="s">
        <v>15</v>
      </c>
    </row>
    <row r="7" spans="1:17" ht="15.75" x14ac:dyDescent="0.2">
      <c r="A7" s="51">
        <v>1</v>
      </c>
      <c r="B7" s="49">
        <v>2</v>
      </c>
      <c r="C7" s="49">
        <v>3</v>
      </c>
      <c r="D7" s="18">
        <v>4</v>
      </c>
      <c r="E7" s="49">
        <v>5</v>
      </c>
      <c r="F7" s="49">
        <v>6</v>
      </c>
      <c r="G7" s="18" t="s">
        <v>16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52">
        <v>14</v>
      </c>
    </row>
    <row r="8" spans="1:17" s="9" customFormat="1" ht="21" customHeight="1" x14ac:dyDescent="0.2">
      <c r="A8" s="53" t="s">
        <v>20</v>
      </c>
      <c r="B8" s="11" t="s">
        <v>63</v>
      </c>
      <c r="C8" s="11" t="s">
        <v>21</v>
      </c>
      <c r="D8" s="11" t="s">
        <v>21</v>
      </c>
      <c r="E8" s="11" t="s">
        <v>21</v>
      </c>
      <c r="F8" s="11"/>
      <c r="G8" s="11" t="s">
        <v>21</v>
      </c>
      <c r="H8" s="19" t="s">
        <v>21</v>
      </c>
      <c r="I8" s="20">
        <f>J8+K8+L8+M8+N8</f>
        <v>73905752</v>
      </c>
      <c r="J8" s="20">
        <f>J9+J16+J18+J21+J25+J17</f>
        <v>14711726</v>
      </c>
      <c r="K8" s="20">
        <f>K9+K16+K18+K21+K25+K17</f>
        <v>50067207</v>
      </c>
      <c r="L8" s="20">
        <f>L9+L16+L18+L21+L25+L17</f>
        <v>0</v>
      </c>
      <c r="M8" s="20">
        <f>M9+M16+M18+M21+M25+M17</f>
        <v>0</v>
      </c>
      <c r="N8" s="54">
        <f>N9+N16+N18+N21+N25+N17</f>
        <v>9126819</v>
      </c>
    </row>
    <row r="9" spans="1:17" ht="114.75" customHeight="1" x14ac:dyDescent="0.2">
      <c r="A9" s="55" t="s">
        <v>23</v>
      </c>
      <c r="B9" s="21" t="s">
        <v>24</v>
      </c>
      <c r="C9" s="21" t="s">
        <v>25</v>
      </c>
      <c r="D9" s="32"/>
      <c r="E9" s="21"/>
      <c r="F9" s="21" t="s">
        <v>22</v>
      </c>
      <c r="G9" s="21" t="s">
        <v>26</v>
      </c>
      <c r="H9" s="22">
        <f>H10+H13+H14+H15</f>
        <v>11537754</v>
      </c>
      <c r="I9" s="22">
        <f>J9+K9+L9+M9+N9</f>
        <v>5420593</v>
      </c>
      <c r="J9" s="22">
        <f>J10+J13+J14+J15+J11</f>
        <v>1147502</v>
      </c>
      <c r="K9" s="22">
        <f>K10+K13+K14+K15+K11</f>
        <v>4273091</v>
      </c>
      <c r="L9" s="22">
        <f t="shared" ref="L9:N9" si="0">L10+L13+L14+L15+L11</f>
        <v>0</v>
      </c>
      <c r="M9" s="22">
        <f t="shared" si="0"/>
        <v>0</v>
      </c>
      <c r="N9" s="56">
        <f t="shared" si="0"/>
        <v>0</v>
      </c>
      <c r="P9" s="31">
        <f>J14+J19+J22</f>
        <v>5997036</v>
      </c>
    </row>
    <row r="10" spans="1:17" s="10" customFormat="1" ht="290.25" customHeight="1" x14ac:dyDescent="0.2">
      <c r="A10" s="57"/>
      <c r="B10" s="23"/>
      <c r="C10" s="23"/>
      <c r="D10" s="44" t="s">
        <v>91</v>
      </c>
      <c r="E10" s="21" t="s">
        <v>92</v>
      </c>
      <c r="F10" s="23"/>
      <c r="G10" s="23"/>
      <c r="H10" s="94">
        <v>5159024</v>
      </c>
      <c r="I10" s="45">
        <f>J10+K10+L10+M10+N10</f>
        <v>885933</v>
      </c>
      <c r="J10" s="37">
        <f>135500+681133+69300</f>
        <v>885933</v>
      </c>
      <c r="K10" s="24">
        <v>0</v>
      </c>
      <c r="L10" s="24">
        <v>0</v>
      </c>
      <c r="M10" s="24">
        <v>0</v>
      </c>
      <c r="N10" s="58">
        <v>0</v>
      </c>
    </row>
    <row r="11" spans="1:17" s="10" customFormat="1" ht="291" customHeight="1" x14ac:dyDescent="0.2">
      <c r="A11" s="57"/>
      <c r="B11" s="23"/>
      <c r="C11" s="23"/>
      <c r="D11" s="44" t="s">
        <v>98</v>
      </c>
      <c r="E11" s="21" t="s">
        <v>93</v>
      </c>
      <c r="F11" s="23"/>
      <c r="G11" s="23"/>
      <c r="H11" s="95"/>
      <c r="I11" s="45">
        <f>J11+K11+L11+M11+N11</f>
        <v>4273091</v>
      </c>
      <c r="J11" s="24">
        <v>0</v>
      </c>
      <c r="K11" s="37">
        <v>4273091</v>
      </c>
      <c r="L11" s="24">
        <v>0</v>
      </c>
      <c r="M11" s="24">
        <v>0</v>
      </c>
      <c r="N11" s="58">
        <v>0</v>
      </c>
    </row>
    <row r="12" spans="1:17" s="10" customFormat="1" ht="93" customHeight="1" x14ac:dyDescent="0.2">
      <c r="A12" s="57"/>
      <c r="B12" s="23"/>
      <c r="C12" s="23"/>
      <c r="D12" s="43"/>
      <c r="E12" s="21" t="s">
        <v>28</v>
      </c>
      <c r="F12" s="23"/>
      <c r="G12" s="23"/>
      <c r="H12" s="42"/>
      <c r="I12" s="37"/>
      <c r="J12" s="37"/>
      <c r="K12" s="37"/>
      <c r="L12" s="24"/>
      <c r="M12" s="24"/>
      <c r="N12" s="58"/>
    </row>
    <row r="13" spans="1:17" s="10" customFormat="1" ht="27.75" customHeight="1" x14ac:dyDescent="0.2">
      <c r="A13" s="57"/>
      <c r="B13" s="23"/>
      <c r="C13" s="23"/>
      <c r="D13" s="91" t="s">
        <v>27</v>
      </c>
      <c r="E13" s="23" t="s">
        <v>68</v>
      </c>
      <c r="F13" s="23"/>
      <c r="G13" s="23"/>
      <c r="H13" s="37">
        <v>1355003</v>
      </c>
      <c r="I13" s="37">
        <f t="shared" ref="I13:I19" si="1">J13+K13+L13+M13+N13</f>
        <v>0</v>
      </c>
      <c r="J13" s="37">
        <v>0</v>
      </c>
      <c r="K13" s="37">
        <v>0</v>
      </c>
      <c r="L13" s="24">
        <v>0</v>
      </c>
      <c r="M13" s="24">
        <v>0</v>
      </c>
      <c r="N13" s="58">
        <v>0</v>
      </c>
    </row>
    <row r="14" spans="1:17" s="10" customFormat="1" ht="24" customHeight="1" x14ac:dyDescent="0.2">
      <c r="A14" s="57"/>
      <c r="B14" s="23"/>
      <c r="C14" s="23"/>
      <c r="D14" s="92"/>
      <c r="E14" s="23" t="s">
        <v>69</v>
      </c>
      <c r="F14" s="23"/>
      <c r="G14" s="23"/>
      <c r="H14" s="37">
        <v>2317175</v>
      </c>
      <c r="I14" s="37">
        <f t="shared" si="1"/>
        <v>261569</v>
      </c>
      <c r="J14" s="37">
        <f>231718+22240+7611</f>
        <v>261569</v>
      </c>
      <c r="K14" s="37">
        <v>0</v>
      </c>
      <c r="L14" s="24">
        <v>0</v>
      </c>
      <c r="M14" s="24">
        <v>0</v>
      </c>
      <c r="N14" s="58">
        <v>0</v>
      </c>
    </row>
    <row r="15" spans="1:17" s="10" customFormat="1" ht="24.75" customHeight="1" x14ac:dyDescent="0.2">
      <c r="A15" s="57"/>
      <c r="B15" s="23"/>
      <c r="C15" s="23"/>
      <c r="D15" s="93"/>
      <c r="E15" s="23" t="s">
        <v>70</v>
      </c>
      <c r="F15" s="23"/>
      <c r="G15" s="23"/>
      <c r="H15" s="37">
        <v>2706552</v>
      </c>
      <c r="I15" s="37">
        <f t="shared" si="1"/>
        <v>0</v>
      </c>
      <c r="J15" s="37">
        <v>0</v>
      </c>
      <c r="K15" s="37">
        <v>0</v>
      </c>
      <c r="L15" s="24">
        <v>0</v>
      </c>
      <c r="M15" s="24">
        <v>0</v>
      </c>
      <c r="N15" s="58">
        <v>0</v>
      </c>
      <c r="Q15" s="30"/>
    </row>
    <row r="16" spans="1:17" ht="186" customHeight="1" x14ac:dyDescent="0.2">
      <c r="A16" s="55" t="s">
        <v>29</v>
      </c>
      <c r="B16" s="21" t="s">
        <v>30</v>
      </c>
      <c r="C16" s="21" t="s">
        <v>31</v>
      </c>
      <c r="D16" s="34" t="s">
        <v>80</v>
      </c>
      <c r="E16" s="21" t="s">
        <v>33</v>
      </c>
      <c r="F16" s="21" t="s">
        <v>22</v>
      </c>
      <c r="G16" s="21" t="s">
        <v>32</v>
      </c>
      <c r="H16" s="38">
        <f>I16</f>
        <v>1118522</v>
      </c>
      <c r="I16" s="38">
        <f t="shared" ref="I16" si="2">J16+K16+L16+M16+N16</f>
        <v>1118522</v>
      </c>
      <c r="J16" s="38">
        <f>281000+1000000-162478</f>
        <v>1118522</v>
      </c>
      <c r="K16" s="38">
        <v>0</v>
      </c>
      <c r="L16" s="22">
        <v>0</v>
      </c>
      <c r="M16" s="22">
        <v>0</v>
      </c>
      <c r="N16" s="56">
        <v>0</v>
      </c>
      <c r="Q16" s="31"/>
    </row>
    <row r="17" spans="1:17" ht="178.5" customHeight="1" x14ac:dyDescent="0.2">
      <c r="A17" s="55"/>
      <c r="B17" s="21" t="s">
        <v>30</v>
      </c>
      <c r="C17" s="21" t="s">
        <v>31</v>
      </c>
      <c r="D17" s="34" t="s">
        <v>81</v>
      </c>
      <c r="E17" s="21" t="s">
        <v>82</v>
      </c>
      <c r="F17" s="21" t="s">
        <v>22</v>
      </c>
      <c r="G17" s="21">
        <v>2026</v>
      </c>
      <c r="H17" s="22">
        <f>K17</f>
        <v>11066700</v>
      </c>
      <c r="I17" s="22">
        <f>K17</f>
        <v>11066700</v>
      </c>
      <c r="J17" s="22"/>
      <c r="K17" s="22">
        <f>943400+123300+10000000</f>
        <v>11066700</v>
      </c>
      <c r="L17" s="22"/>
      <c r="M17" s="22"/>
      <c r="N17" s="56"/>
      <c r="Q17" s="31"/>
    </row>
    <row r="18" spans="1:17" ht="101.25" customHeight="1" x14ac:dyDescent="0.2">
      <c r="A18" s="55" t="s">
        <v>34</v>
      </c>
      <c r="B18" s="21" t="s">
        <v>35</v>
      </c>
      <c r="C18" s="21" t="s">
        <v>36</v>
      </c>
      <c r="D18" s="32"/>
      <c r="E18" s="21" t="s">
        <v>28</v>
      </c>
      <c r="G18" s="21" t="s">
        <v>32</v>
      </c>
      <c r="H18" s="22">
        <f>H19+H20</f>
        <v>22990391.760000002</v>
      </c>
      <c r="I18" s="22">
        <f>I19+I20</f>
        <v>4878705</v>
      </c>
      <c r="J18" s="22">
        <f>J19+J20</f>
        <v>4878705</v>
      </c>
      <c r="K18" s="22">
        <f>K19+K20</f>
        <v>0</v>
      </c>
      <c r="L18" s="22">
        <f t="shared" ref="L18:N18" si="3">L19+L20</f>
        <v>0</v>
      </c>
      <c r="M18" s="22">
        <f t="shared" si="3"/>
        <v>0</v>
      </c>
      <c r="N18" s="56">
        <f t="shared" si="3"/>
        <v>0</v>
      </c>
      <c r="Q18" s="31"/>
    </row>
    <row r="19" spans="1:17" s="10" customFormat="1" ht="82.5" customHeight="1" x14ac:dyDescent="0.2">
      <c r="A19" s="57"/>
      <c r="B19" s="23"/>
      <c r="C19" s="23"/>
      <c r="D19" s="35" t="s">
        <v>27</v>
      </c>
      <c r="E19" s="23" t="s">
        <v>79</v>
      </c>
      <c r="F19" s="21" t="s">
        <v>22</v>
      </c>
      <c r="G19" s="23"/>
      <c r="H19" s="24">
        <f>I19</f>
        <v>3527072</v>
      </c>
      <c r="I19" s="24">
        <f t="shared" si="1"/>
        <v>3527072</v>
      </c>
      <c r="J19" s="24">
        <f>1940390+1586682</f>
        <v>3527072</v>
      </c>
      <c r="K19" s="24">
        <v>0</v>
      </c>
      <c r="L19" s="24">
        <v>0</v>
      </c>
      <c r="M19" s="24">
        <v>0</v>
      </c>
      <c r="N19" s="58">
        <v>0</v>
      </c>
    </row>
    <row r="20" spans="1:17" s="10" customFormat="1" ht="165" customHeight="1" x14ac:dyDescent="0.2">
      <c r="A20" s="57"/>
      <c r="B20" s="23"/>
      <c r="C20" s="23"/>
      <c r="D20" s="35" t="s">
        <v>86</v>
      </c>
      <c r="E20" s="23" t="s">
        <v>94</v>
      </c>
      <c r="F20" s="21" t="s">
        <v>52</v>
      </c>
      <c r="G20" s="23"/>
      <c r="H20" s="24">
        <v>19463319.760000002</v>
      </c>
      <c r="I20" s="24">
        <v>1351633</v>
      </c>
      <c r="J20" s="24">
        <v>1351633</v>
      </c>
      <c r="K20" s="24"/>
      <c r="L20" s="24"/>
      <c r="M20" s="24"/>
      <c r="N20" s="58"/>
    </row>
    <row r="21" spans="1:17" ht="105" customHeight="1" x14ac:dyDescent="0.2">
      <c r="A21" s="55" t="s">
        <v>37</v>
      </c>
      <c r="B21" s="21" t="s">
        <v>38</v>
      </c>
      <c r="C21" s="21" t="s">
        <v>39</v>
      </c>
      <c r="D21" s="32"/>
      <c r="E21" s="21" t="s">
        <v>28</v>
      </c>
      <c r="F21" s="1"/>
      <c r="G21" s="21" t="s">
        <v>32</v>
      </c>
      <c r="H21" s="22">
        <f>H22+H23</f>
        <v>62094923</v>
      </c>
      <c r="I21" s="22">
        <f t="shared" ref="I21" si="4">I22+I23</f>
        <v>15193816</v>
      </c>
      <c r="J21" s="22">
        <f>J22+J23+J24</f>
        <v>6066997</v>
      </c>
      <c r="K21" s="22">
        <f t="shared" ref="K21:N21" si="5">K22+K23+K24</f>
        <v>34727416</v>
      </c>
      <c r="L21" s="22">
        <f t="shared" si="5"/>
        <v>0</v>
      </c>
      <c r="M21" s="22">
        <f t="shared" si="5"/>
        <v>0</v>
      </c>
      <c r="N21" s="56">
        <f t="shared" si="5"/>
        <v>9126819</v>
      </c>
    </row>
    <row r="22" spans="1:17" s="10" customFormat="1" ht="176.25" customHeight="1" x14ac:dyDescent="0.2">
      <c r="A22" s="57"/>
      <c r="B22" s="23"/>
      <c r="C22" s="23"/>
      <c r="D22" s="32" t="s">
        <v>27</v>
      </c>
      <c r="E22" s="25" t="s">
        <v>71</v>
      </c>
      <c r="F22" s="21" t="s">
        <v>22</v>
      </c>
      <c r="G22" s="23"/>
      <c r="H22" s="26">
        <v>11335214</v>
      </c>
      <c r="I22" s="24">
        <f t="shared" ref="I22:I25" si="6">J22+K22+L22+M22+N22</f>
        <v>11335214</v>
      </c>
      <c r="J22" s="24">
        <v>2208395</v>
      </c>
      <c r="K22" s="24">
        <v>0</v>
      </c>
      <c r="L22" s="24">
        <v>0</v>
      </c>
      <c r="M22" s="24">
        <v>0</v>
      </c>
      <c r="N22" s="58">
        <v>9126819</v>
      </c>
    </row>
    <row r="23" spans="1:17" s="10" customFormat="1" ht="294" customHeight="1" x14ac:dyDescent="0.2">
      <c r="A23" s="57"/>
      <c r="B23" s="96" t="s">
        <v>95</v>
      </c>
      <c r="C23" s="23"/>
      <c r="D23" s="32">
        <v>1211261</v>
      </c>
      <c r="E23" s="47" t="s">
        <v>96</v>
      </c>
      <c r="F23" s="82" t="s">
        <v>52</v>
      </c>
      <c r="G23" s="23"/>
      <c r="H23" s="98">
        <v>50759709</v>
      </c>
      <c r="I23" s="24">
        <f>J23+K23</f>
        <v>3858602</v>
      </c>
      <c r="J23" s="24">
        <v>3858602</v>
      </c>
      <c r="K23" s="22">
        <v>0</v>
      </c>
      <c r="L23" s="22">
        <v>0</v>
      </c>
      <c r="M23" s="22">
        <v>0</v>
      </c>
      <c r="N23" s="56">
        <v>0</v>
      </c>
    </row>
    <row r="24" spans="1:17" s="10" customFormat="1" ht="279.75" customHeight="1" x14ac:dyDescent="0.2">
      <c r="A24" s="57"/>
      <c r="B24" s="97"/>
      <c r="C24" s="23"/>
      <c r="D24" s="32">
        <v>1211162</v>
      </c>
      <c r="E24" s="47" t="s">
        <v>97</v>
      </c>
      <c r="F24" s="84"/>
      <c r="G24" s="23"/>
      <c r="H24" s="99"/>
      <c r="I24" s="24">
        <f>J24+K24</f>
        <v>34727416</v>
      </c>
      <c r="J24" s="22">
        <v>0</v>
      </c>
      <c r="K24" s="24">
        <v>34727416</v>
      </c>
      <c r="L24" s="22">
        <v>0</v>
      </c>
      <c r="M24" s="22">
        <v>0</v>
      </c>
      <c r="N24" s="56">
        <v>0</v>
      </c>
    </row>
    <row r="25" spans="1:17" ht="177" customHeight="1" x14ac:dyDescent="0.2">
      <c r="A25" s="55" t="s">
        <v>40</v>
      </c>
      <c r="B25" s="21" t="s">
        <v>41</v>
      </c>
      <c r="C25" s="21" t="s">
        <v>42</v>
      </c>
      <c r="D25" s="32">
        <v>611300</v>
      </c>
      <c r="E25" s="21" t="s">
        <v>28</v>
      </c>
      <c r="F25" s="21" t="s">
        <v>65</v>
      </c>
      <c r="G25" s="21" t="s">
        <v>26</v>
      </c>
      <c r="H25" s="22">
        <v>100000000</v>
      </c>
      <c r="I25" s="22">
        <f t="shared" si="6"/>
        <v>1500000</v>
      </c>
      <c r="J25" s="22">
        <f>1500000-450000+450000</f>
        <v>1500000</v>
      </c>
      <c r="K25" s="22">
        <v>0</v>
      </c>
      <c r="L25" s="22">
        <v>0</v>
      </c>
      <c r="M25" s="22">
        <v>0</v>
      </c>
      <c r="N25" s="56">
        <v>0</v>
      </c>
    </row>
    <row r="26" spans="1:17" s="10" customFormat="1" ht="71.25" customHeight="1" x14ac:dyDescent="0.2">
      <c r="A26" s="57"/>
      <c r="B26" s="23"/>
      <c r="C26" s="23"/>
      <c r="D26" s="33"/>
      <c r="E26" s="23" t="s">
        <v>72</v>
      </c>
      <c r="F26" s="23"/>
      <c r="G26" s="23"/>
      <c r="H26" s="26"/>
      <c r="I26" s="24">
        <f t="shared" ref="I26:I35" si="7">J26+K26+L26+M26+N26</f>
        <v>1500000</v>
      </c>
      <c r="J26" s="24">
        <f>1500000-450000+450000</f>
        <v>1500000</v>
      </c>
      <c r="K26" s="24">
        <v>0</v>
      </c>
      <c r="L26" s="24">
        <v>0</v>
      </c>
      <c r="M26" s="24">
        <v>0</v>
      </c>
      <c r="N26" s="58">
        <v>0</v>
      </c>
    </row>
    <row r="27" spans="1:17" s="9" customFormat="1" ht="25.5" customHeight="1" x14ac:dyDescent="0.2">
      <c r="A27" s="53" t="s">
        <v>43</v>
      </c>
      <c r="B27" s="11" t="s">
        <v>64</v>
      </c>
      <c r="C27" s="11" t="s">
        <v>21</v>
      </c>
      <c r="D27" s="36" t="s">
        <v>21</v>
      </c>
      <c r="E27" s="11" t="s">
        <v>21</v>
      </c>
      <c r="F27" s="11"/>
      <c r="G27" s="11" t="s">
        <v>21</v>
      </c>
      <c r="H27" s="19" t="s">
        <v>21</v>
      </c>
      <c r="I27" s="20">
        <f t="shared" si="7"/>
        <v>3643730</v>
      </c>
      <c r="J27" s="20">
        <f>J28</f>
        <v>3643730</v>
      </c>
      <c r="K27" s="20">
        <f t="shared" ref="K27:N27" si="8">K28</f>
        <v>0</v>
      </c>
      <c r="L27" s="20">
        <f t="shared" si="8"/>
        <v>0</v>
      </c>
      <c r="M27" s="20">
        <f t="shared" si="8"/>
        <v>0</v>
      </c>
      <c r="N27" s="54">
        <f t="shared" si="8"/>
        <v>0</v>
      </c>
    </row>
    <row r="28" spans="1:17" ht="157.5" customHeight="1" x14ac:dyDescent="0.2">
      <c r="A28" s="55" t="s">
        <v>44</v>
      </c>
      <c r="B28" s="21" t="s">
        <v>45</v>
      </c>
      <c r="C28" s="21" t="s">
        <v>46</v>
      </c>
      <c r="D28" s="32">
        <v>1213270</v>
      </c>
      <c r="E28" s="21" t="s">
        <v>67</v>
      </c>
      <c r="F28" s="21" t="s">
        <v>65</v>
      </c>
      <c r="G28" s="21" t="s">
        <v>26</v>
      </c>
      <c r="H28" s="22">
        <v>7601000</v>
      </c>
      <c r="I28" s="22">
        <f t="shared" si="7"/>
        <v>3643730</v>
      </c>
      <c r="J28" s="22">
        <f>1191964+1000000+1140000+311766</f>
        <v>3643730</v>
      </c>
      <c r="K28" s="22">
        <v>0</v>
      </c>
      <c r="L28" s="22">
        <v>0</v>
      </c>
      <c r="M28" s="22">
        <v>0</v>
      </c>
      <c r="N28" s="56">
        <v>0</v>
      </c>
    </row>
    <row r="29" spans="1:17" s="9" customFormat="1" ht="27.75" customHeight="1" x14ac:dyDescent="0.2">
      <c r="A29" s="53" t="s">
        <v>47</v>
      </c>
      <c r="B29" s="11" t="s">
        <v>73</v>
      </c>
      <c r="C29" s="11" t="s">
        <v>21</v>
      </c>
      <c r="D29" s="11" t="s">
        <v>21</v>
      </c>
      <c r="E29" s="11" t="s">
        <v>21</v>
      </c>
      <c r="F29" s="11"/>
      <c r="G29" s="11" t="s">
        <v>21</v>
      </c>
      <c r="H29" s="19" t="s">
        <v>21</v>
      </c>
      <c r="I29" s="20">
        <f>J29+K29+L29+M29+N29</f>
        <v>2756565</v>
      </c>
      <c r="J29" s="39">
        <f>J30+J33+J32+J31+J34</f>
        <v>1756565</v>
      </c>
      <c r="K29" s="39">
        <f t="shared" ref="K29:N29" si="9">K30+K33+K32+K31+K34</f>
        <v>0</v>
      </c>
      <c r="L29" s="39">
        <f t="shared" si="9"/>
        <v>1000000</v>
      </c>
      <c r="M29" s="39">
        <f t="shared" si="9"/>
        <v>0</v>
      </c>
      <c r="N29" s="39">
        <f t="shared" si="9"/>
        <v>0</v>
      </c>
    </row>
    <row r="30" spans="1:17" ht="173.25" customHeight="1" x14ac:dyDescent="0.2">
      <c r="A30" s="85" t="s">
        <v>48</v>
      </c>
      <c r="B30" s="82" t="s">
        <v>49</v>
      </c>
      <c r="C30" s="82" t="s">
        <v>50</v>
      </c>
      <c r="D30" s="32">
        <v>1212175</v>
      </c>
      <c r="E30" s="21" t="s">
        <v>66</v>
      </c>
      <c r="F30" s="21" t="s">
        <v>65</v>
      </c>
      <c r="G30" s="21" t="s">
        <v>32</v>
      </c>
      <c r="H30" s="88">
        <v>14810300</v>
      </c>
      <c r="I30" s="22">
        <f t="shared" si="7"/>
        <v>77939</v>
      </c>
      <c r="J30" s="22">
        <f>2000000-1270037-452963+55714-254775</f>
        <v>77939</v>
      </c>
      <c r="K30" s="22">
        <v>0</v>
      </c>
      <c r="L30" s="22">
        <v>0</v>
      </c>
      <c r="M30" s="22">
        <v>0</v>
      </c>
      <c r="N30" s="56">
        <v>0</v>
      </c>
    </row>
    <row r="31" spans="1:17" ht="87.75" customHeight="1" x14ac:dyDescent="0.2">
      <c r="A31" s="86"/>
      <c r="B31" s="83"/>
      <c r="C31" s="83"/>
      <c r="D31" s="40" t="s">
        <v>89</v>
      </c>
      <c r="E31" s="41" t="s">
        <v>90</v>
      </c>
      <c r="F31" s="21" t="s">
        <v>88</v>
      </c>
      <c r="G31" s="21"/>
      <c r="H31" s="89"/>
      <c r="I31" s="22">
        <v>1000000</v>
      </c>
      <c r="J31" s="22"/>
      <c r="K31" s="22"/>
      <c r="L31" s="22">
        <v>1000000</v>
      </c>
      <c r="M31" s="22"/>
      <c r="N31" s="56"/>
      <c r="P31" s="31">
        <f>J30+J33</f>
        <v>336528</v>
      </c>
    </row>
    <row r="32" spans="1:17" ht="89.25" customHeight="1" x14ac:dyDescent="0.2">
      <c r="A32" s="87"/>
      <c r="B32" s="84"/>
      <c r="C32" s="84"/>
      <c r="D32" s="32">
        <v>3719720</v>
      </c>
      <c r="E32" s="21" t="s">
        <v>87</v>
      </c>
      <c r="F32" s="21" t="s">
        <v>88</v>
      </c>
      <c r="G32" s="21">
        <v>2026</v>
      </c>
      <c r="H32" s="90"/>
      <c r="I32" s="22">
        <f>J32</f>
        <v>1270037</v>
      </c>
      <c r="J32" s="22">
        <f>2270037-1000000</f>
        <v>1270037</v>
      </c>
      <c r="K32" s="22"/>
      <c r="L32" s="22"/>
      <c r="M32" s="22"/>
      <c r="N32" s="56"/>
    </row>
    <row r="33" spans="1:14" ht="166.5" customHeight="1" x14ac:dyDescent="0.2">
      <c r="A33" s="55" t="s">
        <v>83</v>
      </c>
      <c r="B33" s="21" t="s">
        <v>84</v>
      </c>
      <c r="C33" s="21" t="s">
        <v>85</v>
      </c>
      <c r="D33" s="32">
        <v>1212175</v>
      </c>
      <c r="E33" s="21" t="s">
        <v>66</v>
      </c>
      <c r="F33" s="21" t="s">
        <v>52</v>
      </c>
      <c r="G33" s="21">
        <v>2026</v>
      </c>
      <c r="H33" s="22">
        <v>9190146</v>
      </c>
      <c r="I33" s="22">
        <f>J33</f>
        <v>258589</v>
      </c>
      <c r="J33" s="22">
        <f>137506+121083</f>
        <v>258589</v>
      </c>
      <c r="K33" s="22"/>
      <c r="L33" s="22"/>
      <c r="M33" s="22"/>
      <c r="N33" s="56"/>
    </row>
    <row r="34" spans="1:14" ht="166.5" customHeight="1" x14ac:dyDescent="0.2">
      <c r="A34" s="55" t="s">
        <v>99</v>
      </c>
      <c r="B34" s="21" t="s">
        <v>100</v>
      </c>
      <c r="C34" s="21">
        <v>20052699762727</v>
      </c>
      <c r="D34" s="32">
        <v>3712175</v>
      </c>
      <c r="E34" s="21" t="s">
        <v>66</v>
      </c>
      <c r="F34" s="21" t="s">
        <v>88</v>
      </c>
      <c r="G34" s="21">
        <v>2026</v>
      </c>
      <c r="H34" s="22">
        <v>6500000</v>
      </c>
      <c r="I34" s="22">
        <v>150000</v>
      </c>
      <c r="J34" s="22">
        <v>150000</v>
      </c>
      <c r="K34" s="22"/>
      <c r="L34" s="22"/>
      <c r="M34" s="22"/>
      <c r="N34" s="56"/>
    </row>
    <row r="35" spans="1:14" s="9" customFormat="1" ht="24.75" customHeight="1" x14ac:dyDescent="0.2">
      <c r="A35" s="53" t="s">
        <v>51</v>
      </c>
      <c r="B35" s="12" t="s">
        <v>74</v>
      </c>
      <c r="C35" s="11" t="s">
        <v>21</v>
      </c>
      <c r="D35" s="11" t="s">
        <v>21</v>
      </c>
      <c r="E35" s="11" t="s">
        <v>21</v>
      </c>
      <c r="F35" s="11"/>
      <c r="G35" s="11" t="s">
        <v>21</v>
      </c>
      <c r="H35" s="19" t="s">
        <v>21</v>
      </c>
      <c r="I35" s="20">
        <f t="shared" si="7"/>
        <v>750000</v>
      </c>
      <c r="J35" s="20">
        <f>J36</f>
        <v>750000</v>
      </c>
      <c r="K35" s="20">
        <f t="shared" ref="K35:N35" si="10">K36</f>
        <v>0</v>
      </c>
      <c r="L35" s="20">
        <f t="shared" si="10"/>
        <v>0</v>
      </c>
      <c r="M35" s="20">
        <f t="shared" si="10"/>
        <v>0</v>
      </c>
      <c r="N35" s="54">
        <f t="shared" si="10"/>
        <v>0</v>
      </c>
    </row>
    <row r="36" spans="1:14" ht="162" customHeight="1" x14ac:dyDescent="0.2">
      <c r="A36" s="55" t="s">
        <v>53</v>
      </c>
      <c r="B36" s="21" t="s">
        <v>54</v>
      </c>
      <c r="C36" s="21" t="s">
        <v>55</v>
      </c>
      <c r="D36" s="21">
        <v>1217330</v>
      </c>
      <c r="E36" s="21" t="s">
        <v>78</v>
      </c>
      <c r="F36" s="21" t="s">
        <v>52</v>
      </c>
      <c r="G36" s="21" t="s">
        <v>26</v>
      </c>
      <c r="H36" s="22">
        <v>6500000</v>
      </c>
      <c r="I36" s="22">
        <f>J36+K36+L36+M36+N36</f>
        <v>750000</v>
      </c>
      <c r="J36" s="22">
        <v>750000</v>
      </c>
      <c r="K36" s="22">
        <v>0</v>
      </c>
      <c r="L36" s="22">
        <v>0</v>
      </c>
      <c r="M36" s="22">
        <v>0</v>
      </c>
      <c r="N36" s="56">
        <v>0</v>
      </c>
    </row>
    <row r="37" spans="1:14" s="9" customFormat="1" ht="47.25" x14ac:dyDescent="0.2">
      <c r="A37" s="53" t="s">
        <v>56</v>
      </c>
      <c r="B37" s="12" t="s">
        <v>75</v>
      </c>
      <c r="C37" s="11" t="s">
        <v>21</v>
      </c>
      <c r="D37" s="11" t="s">
        <v>21</v>
      </c>
      <c r="E37" s="11" t="s">
        <v>21</v>
      </c>
      <c r="F37" s="11"/>
      <c r="G37" s="11" t="s">
        <v>21</v>
      </c>
      <c r="H37" s="19" t="s">
        <v>21</v>
      </c>
      <c r="I37" s="20">
        <f>J37+K37+L37+M37+N37</f>
        <v>3303064</v>
      </c>
      <c r="J37" s="20">
        <f>J38</f>
        <v>3303064</v>
      </c>
      <c r="K37" s="20">
        <f t="shared" ref="K37:N37" si="11">K38</f>
        <v>0</v>
      </c>
      <c r="L37" s="20">
        <f t="shared" si="11"/>
        <v>0</v>
      </c>
      <c r="M37" s="20">
        <f t="shared" si="11"/>
        <v>0</v>
      </c>
      <c r="N37" s="54">
        <f t="shared" si="11"/>
        <v>0</v>
      </c>
    </row>
    <row r="38" spans="1:14" ht="157.5" customHeight="1" x14ac:dyDescent="0.2">
      <c r="A38" s="55" t="s">
        <v>57</v>
      </c>
      <c r="B38" s="21" t="s">
        <v>58</v>
      </c>
      <c r="C38" s="21" t="s">
        <v>59</v>
      </c>
      <c r="D38" s="21" t="s">
        <v>60</v>
      </c>
      <c r="E38" s="21" t="s">
        <v>61</v>
      </c>
      <c r="F38" s="21" t="s">
        <v>52</v>
      </c>
      <c r="G38" s="21" t="s">
        <v>26</v>
      </c>
      <c r="H38" s="22">
        <v>67503064</v>
      </c>
      <c r="I38" s="22">
        <f t="shared" ref="I38" si="12">J38+K38+L38+M38+N38</f>
        <v>3303064</v>
      </c>
      <c r="J38" s="22">
        <v>3303064</v>
      </c>
      <c r="K38" s="22">
        <v>0</v>
      </c>
      <c r="L38" s="22">
        <v>0</v>
      </c>
      <c r="M38" s="22">
        <v>0</v>
      </c>
      <c r="N38" s="56">
        <v>0</v>
      </c>
    </row>
    <row r="39" spans="1:14" s="9" customFormat="1" ht="24.75" customHeight="1" thickBot="1" x14ac:dyDescent="0.25">
      <c r="A39" s="59" t="s">
        <v>21</v>
      </c>
      <c r="B39" s="60"/>
      <c r="C39" s="60" t="s">
        <v>21</v>
      </c>
      <c r="D39" s="60" t="s">
        <v>21</v>
      </c>
      <c r="E39" s="60" t="s">
        <v>21</v>
      </c>
      <c r="F39" s="60" t="s">
        <v>21</v>
      </c>
      <c r="G39" s="60" t="s">
        <v>21</v>
      </c>
      <c r="H39" s="61" t="s">
        <v>62</v>
      </c>
      <c r="I39" s="62">
        <f>J39+K39+L39+M39+N39</f>
        <v>84359111</v>
      </c>
      <c r="J39" s="62">
        <f>J8+J27+J29+J35+J37</f>
        <v>24165085</v>
      </c>
      <c r="K39" s="62">
        <f>K8+K27+K29+K35+K37</f>
        <v>50067207</v>
      </c>
      <c r="L39" s="62">
        <f>L8+L27+L29+L35+L37</f>
        <v>1000000</v>
      </c>
      <c r="M39" s="62">
        <f>M8+M27+M29+M35+M37</f>
        <v>0</v>
      </c>
      <c r="N39" s="63">
        <f>N8+N27+N29+N35+N37</f>
        <v>9126819</v>
      </c>
    </row>
    <row r="40" spans="1:14" ht="15.75" x14ac:dyDescent="0.2">
      <c r="A40" s="27"/>
      <c r="B40" s="28"/>
      <c r="C40" s="28"/>
      <c r="D40" s="28"/>
      <c r="E40" s="28"/>
      <c r="F40" s="28"/>
      <c r="G40" s="28"/>
      <c r="H40" s="29"/>
      <c r="I40" s="29"/>
      <c r="J40" s="29"/>
      <c r="K40" s="29"/>
      <c r="L40" s="29"/>
      <c r="M40" s="29"/>
      <c r="N40" s="29"/>
    </row>
    <row r="41" spans="1:14" ht="15" customHeight="1" x14ac:dyDescent="0.2">
      <c r="A41" s="76" t="s">
        <v>76</v>
      </c>
      <c r="B41" s="76"/>
      <c r="C41" s="76"/>
      <c r="D41" s="28"/>
      <c r="E41" s="28"/>
      <c r="F41" s="28"/>
      <c r="G41" s="28"/>
      <c r="H41" s="29"/>
      <c r="I41" s="29"/>
      <c r="J41" s="29"/>
      <c r="K41" s="29"/>
      <c r="L41" s="77" t="s">
        <v>77</v>
      </c>
      <c r="M41" s="77"/>
      <c r="N41" s="77"/>
    </row>
    <row r="42" spans="1:14" ht="15" customHeight="1" x14ac:dyDescent="0.2">
      <c r="A42" s="46"/>
      <c r="B42" s="46"/>
      <c r="C42" s="46"/>
      <c r="D42" s="28"/>
      <c r="E42" s="28"/>
      <c r="F42" s="28"/>
      <c r="G42" s="28"/>
      <c r="H42" s="29"/>
      <c r="I42" s="29"/>
      <c r="J42" s="29"/>
      <c r="K42" s="29"/>
      <c r="L42" s="29"/>
      <c r="M42" s="29"/>
      <c r="N42" s="29"/>
    </row>
    <row r="43" spans="1:14" ht="15" customHeight="1" x14ac:dyDescent="0.25">
      <c r="A43" s="46"/>
      <c r="B43" s="46"/>
      <c r="C43" s="46"/>
      <c r="D43" s="28"/>
      <c r="E43" s="28"/>
      <c r="F43" s="28"/>
      <c r="G43" s="28"/>
      <c r="H43" s="29"/>
      <c r="I43" s="29"/>
      <c r="J43" s="29"/>
      <c r="K43" s="29"/>
      <c r="L43" s="64"/>
      <c r="M43" s="64"/>
      <c r="N43" s="64"/>
    </row>
    <row r="44" spans="1:14" ht="15" customHeight="1" x14ac:dyDescent="0.2">
      <c r="A44" s="46"/>
      <c r="B44" s="46"/>
      <c r="C44" s="46"/>
      <c r="D44" s="28"/>
      <c r="E44" s="28"/>
      <c r="F44" s="28"/>
      <c r="G44" s="28"/>
      <c r="H44" s="29"/>
      <c r="I44" s="29"/>
      <c r="J44" s="29"/>
      <c r="K44" s="29"/>
      <c r="L44" s="29"/>
      <c r="M44" s="29"/>
      <c r="N44" s="29"/>
    </row>
    <row r="45" spans="1:14" ht="26.25" customHeight="1" x14ac:dyDescent="0.2">
      <c r="A45" s="46"/>
      <c r="B45" s="46"/>
      <c r="C45" s="46"/>
      <c r="D45" s="28"/>
      <c r="E45" s="28"/>
      <c r="F45" s="28"/>
      <c r="G45" s="28"/>
      <c r="H45" s="29"/>
      <c r="I45" s="29"/>
      <c r="J45" s="29"/>
      <c r="K45" s="29"/>
      <c r="L45" s="29"/>
      <c r="M45" s="29"/>
      <c r="N45" s="29"/>
    </row>
    <row r="46" spans="1:14" ht="26.25" customHeight="1" x14ac:dyDescent="0.2">
      <c r="A46" s="46"/>
      <c r="B46" s="46"/>
      <c r="C46" s="46"/>
      <c r="D46" s="28"/>
      <c r="E46" s="28"/>
      <c r="F46" s="28"/>
      <c r="G46" s="28"/>
      <c r="H46" s="29"/>
      <c r="I46" s="29"/>
      <c r="J46" s="29"/>
      <c r="K46" s="29"/>
      <c r="L46" s="29"/>
      <c r="M46" s="29"/>
      <c r="N46" s="29"/>
    </row>
    <row r="47" spans="1:14" ht="26.25" customHeight="1" x14ac:dyDescent="0.2">
      <c r="A47" s="46"/>
      <c r="B47" s="46"/>
      <c r="C47" s="46"/>
      <c r="D47" s="28"/>
      <c r="E47" s="28"/>
      <c r="F47" s="28"/>
      <c r="G47" s="28"/>
      <c r="H47" s="29"/>
      <c r="I47" s="29"/>
      <c r="J47" s="29"/>
      <c r="K47" s="29"/>
      <c r="L47" s="29"/>
      <c r="M47" s="29"/>
      <c r="N47" s="29"/>
    </row>
    <row r="48" spans="1:14" ht="26.25" customHeight="1" x14ac:dyDescent="0.2">
      <c r="A48" s="46"/>
      <c r="B48" s="46"/>
      <c r="C48" s="46"/>
      <c r="D48" s="28"/>
      <c r="E48" s="28"/>
      <c r="F48" s="28"/>
      <c r="G48" s="28"/>
      <c r="H48" s="29"/>
      <c r="I48" s="29"/>
      <c r="J48" s="29"/>
      <c r="K48" s="29"/>
      <c r="L48" s="29"/>
      <c r="M48" s="29"/>
      <c r="N48" s="29"/>
    </row>
    <row r="50" spans="4:10" ht="0.75" customHeight="1" x14ac:dyDescent="0.2"/>
    <row r="51" spans="4:10" hidden="1" x14ac:dyDescent="0.2">
      <c r="J51" s="8">
        <f>J39+K39</f>
        <v>74232292</v>
      </c>
    </row>
    <row r="52" spans="4:10" hidden="1" x14ac:dyDescent="0.2">
      <c r="D52" s="7">
        <v>1300</v>
      </c>
    </row>
  </sheetData>
  <mergeCells count="26">
    <mergeCell ref="J5:N5"/>
    <mergeCell ref="B30:B32"/>
    <mergeCell ref="A30:A32"/>
    <mergeCell ref="C30:C32"/>
    <mergeCell ref="H30:H32"/>
    <mergeCell ref="D13:D15"/>
    <mergeCell ref="H10:H11"/>
    <mergeCell ref="B23:B24"/>
    <mergeCell ref="F23:F24"/>
    <mergeCell ref="H23:H24"/>
    <mergeCell ref="L43:N43"/>
    <mergeCell ref="J1:N1"/>
    <mergeCell ref="A2:N2"/>
    <mergeCell ref="A3:B3"/>
    <mergeCell ref="A4:B4"/>
    <mergeCell ref="A5:A6"/>
    <mergeCell ref="B5:B6"/>
    <mergeCell ref="C5:C6"/>
    <mergeCell ref="D5:D6"/>
    <mergeCell ref="E5:E6"/>
    <mergeCell ref="F5:F6"/>
    <mergeCell ref="A41:C41"/>
    <mergeCell ref="L41:N41"/>
    <mergeCell ref="G5:G6"/>
    <mergeCell ref="H5:H6"/>
    <mergeCell ref="I5:I6"/>
  </mergeCells>
  <conditionalFormatting sqref="D18:E18 G18 F19:G20 G21 F22:G23 G24 F26:I31 F32:G32 I32 F33:I39">
    <cfRule type="expression" dxfId="6" priority="57" stopIfTrue="1">
      <formula>#REF!=1</formula>
    </cfRule>
  </conditionalFormatting>
  <conditionalFormatting sqref="D30:E39">
    <cfRule type="expression" dxfId="5" priority="11" stopIfTrue="1">
      <formula>#REF!=1</formula>
    </cfRule>
  </conditionalFormatting>
  <conditionalFormatting sqref="E8:G17">
    <cfRule type="expression" dxfId="4" priority="42" stopIfTrue="1">
      <formula>#REF!=1</formula>
    </cfRule>
  </conditionalFormatting>
  <conditionalFormatting sqref="H8:N10 D8:D13 A8:C23 I11:N21 H12:H23 D16:D29 E19:E29 A24 C24:D24 F25:J25 A25:C31 A33:C39">
    <cfRule type="expression" dxfId="3" priority="2" stopIfTrue="1">
      <formula>#REF!=1</formula>
    </cfRule>
  </conditionalFormatting>
  <conditionalFormatting sqref="I22:J24">
    <cfRule type="expression" dxfId="2" priority="1" stopIfTrue="1">
      <formula>#REF!=1</formula>
    </cfRule>
  </conditionalFormatting>
  <conditionalFormatting sqref="J37:N39">
    <cfRule type="expression" dxfId="1" priority="13" stopIfTrue="1">
      <formula>#REF!=1</formula>
    </cfRule>
  </conditionalFormatting>
  <conditionalFormatting sqref="K22:N36 J26:J36">
    <cfRule type="expression" dxfId="0" priority="18" stopIfTrue="1">
      <formula>#REF!=1</formula>
    </cfRule>
  </conditionalFormatting>
  <pageMargins left="0.55118110236220474" right="0.15748031496062992" top="1.1417322834645669" bottom="0.39370078740157483" header="0.31496062992125984" footer="0.23622047244094491"/>
  <pageSetup paperSize="9" scale="72" firstPageNumber="3" orientation="landscape" r:id="rId1"/>
  <headerFooter differentFirst="1" scaleWithDoc="0" alignWithMargins="0">
    <oddHeader xml:space="preserve">&amp;C&amp;P&amp;RПродовження додатку №6  </oddHeader>
  </headerFooter>
  <rowBreaks count="5" manualBreakCount="5">
    <brk id="11" max="13" man="1"/>
    <brk id="18" max="13" man="1"/>
    <brk id="22" max="13" man="1"/>
    <brk id="24" max="13" man="1"/>
    <brk id="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rish_dod_6</vt:lpstr>
      <vt:lpstr>Лист1</vt:lpstr>
      <vt:lpstr>rish_dod_6!Область_друку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Лариса</cp:lastModifiedBy>
  <cp:lastPrinted>2026-08-27T06:42:13Z</cp:lastPrinted>
  <dcterms:created xsi:type="dcterms:W3CDTF">2025-12-17T14:28:54Z</dcterms:created>
  <dcterms:modified xsi:type="dcterms:W3CDTF">2026-08-27T06:42:15Z</dcterms:modified>
</cp:coreProperties>
</file>