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на\2018 год\Программа 2018-2020\додатки\"/>
    </mc:Choice>
  </mc:AlternateContent>
  <bookViews>
    <workbookView xWindow="0" yWindow="0" windowWidth="28800" windowHeight="12330"/>
  </bookViews>
  <sheets>
    <sheet name="додаток 1.1.ДІБ" sheetId="4" r:id="rId1"/>
  </sheets>
  <definedNames>
    <definedName name="_xlnm.Print_Area" localSheetId="0">'додаток 1.1.ДІБ'!$A$1:$H$89</definedName>
  </definedNames>
  <calcPr calcId="162913"/>
</workbook>
</file>

<file path=xl/calcChain.xml><?xml version="1.0" encoding="utf-8"?>
<calcChain xmlns="http://schemas.openxmlformats.org/spreadsheetml/2006/main">
  <c r="F18" i="4" l="1"/>
  <c r="F32" i="4" l="1"/>
  <c r="F64" i="4" l="1"/>
  <c r="G66" i="4"/>
  <c r="H66" i="4" s="1"/>
  <c r="G65" i="4"/>
  <c r="H65" i="4" s="1"/>
  <c r="H64" i="4" s="1"/>
  <c r="F55" i="4"/>
  <c r="G62" i="4"/>
  <c r="H62" i="4" s="1"/>
  <c r="G61" i="4"/>
  <c r="H61" i="4" s="1"/>
  <c r="E61" i="4" s="1"/>
  <c r="G60" i="4"/>
  <c r="G59" i="4"/>
  <c r="H59" i="4" s="1"/>
  <c r="E59" i="4" s="1"/>
  <c r="G58" i="4"/>
  <c r="H58" i="4" s="1"/>
  <c r="G57" i="4"/>
  <c r="H57" i="4" s="1"/>
  <c r="E57" i="4" s="1"/>
  <c r="G56" i="4"/>
  <c r="F36" i="4"/>
  <c r="G42" i="4"/>
  <c r="H42" i="4" s="1"/>
  <c r="E42" i="4" s="1"/>
  <c r="G41" i="4"/>
  <c r="H41" i="4" s="1"/>
  <c r="E41" i="4" s="1"/>
  <c r="G40" i="4"/>
  <c r="G39" i="4"/>
  <c r="H39" i="4" s="1"/>
  <c r="E39" i="4" s="1"/>
  <c r="G38" i="4"/>
  <c r="H38" i="4" s="1"/>
  <c r="G37" i="4"/>
  <c r="H37" i="4" s="1"/>
  <c r="E37" i="4" s="1"/>
  <c r="G32" i="4"/>
  <c r="H32" i="4" s="1"/>
  <c r="E32" i="4" s="1"/>
  <c r="G33" i="4"/>
  <c r="H33" i="4" s="1"/>
  <c r="G34" i="4"/>
  <c r="H34" i="4" s="1"/>
  <c r="E34" i="4" s="1"/>
  <c r="E64" i="4" l="1"/>
  <c r="G64" i="4"/>
  <c r="E66" i="4"/>
  <c r="E65" i="4"/>
  <c r="G55" i="4"/>
  <c r="H56" i="4"/>
  <c r="E58" i="4"/>
  <c r="H60" i="4"/>
  <c r="E60" i="4" s="1"/>
  <c r="E62" i="4"/>
  <c r="G36" i="4"/>
  <c r="H40" i="4"/>
  <c r="E40" i="4" s="1"/>
  <c r="E38" i="4"/>
  <c r="E33" i="4"/>
  <c r="H55" i="4" l="1"/>
  <c r="E55" i="4" s="1"/>
  <c r="E56" i="4"/>
  <c r="H36" i="4"/>
  <c r="E36" i="4" s="1"/>
  <c r="F75" i="4" l="1"/>
  <c r="G76" i="4"/>
  <c r="H76" i="4" s="1"/>
  <c r="E76" i="4" l="1"/>
  <c r="F50" i="4" l="1"/>
  <c r="G52" i="4"/>
  <c r="H52" i="4" s="1"/>
  <c r="E52" i="4" s="1"/>
  <c r="G53" i="4"/>
  <c r="H53" i="4" s="1"/>
  <c r="G54" i="4"/>
  <c r="H54" i="4" s="1"/>
  <c r="E54" i="4" s="1"/>
  <c r="G46" i="4"/>
  <c r="H46" i="4" s="1"/>
  <c r="E46" i="4" s="1"/>
  <c r="G47" i="4"/>
  <c r="H47" i="4" s="1"/>
  <c r="E47" i="4" s="1"/>
  <c r="G48" i="4"/>
  <c r="H48" i="4" s="1"/>
  <c r="E48" i="4" s="1"/>
  <c r="G77" i="4"/>
  <c r="H77" i="4" l="1"/>
  <c r="H75" i="4" s="1"/>
  <c r="G75" i="4"/>
  <c r="E75" i="4" s="1"/>
  <c r="E53" i="4"/>
  <c r="E77" i="4" l="1"/>
  <c r="G31" i="4"/>
  <c r="G26" i="4"/>
  <c r="H26" i="4" s="1"/>
  <c r="E26" i="4" l="1"/>
  <c r="H31" i="4"/>
  <c r="E31" i="4" s="1"/>
  <c r="G69" i="4" l="1"/>
  <c r="G70" i="4"/>
  <c r="H70" i="4" s="1"/>
  <c r="H69" i="4" l="1"/>
  <c r="E70" i="4"/>
  <c r="G27" i="4"/>
  <c r="H27" i="4" s="1"/>
  <c r="E27" i="4" s="1"/>
  <c r="G28" i="4"/>
  <c r="E69" i="4" l="1"/>
  <c r="H28" i="4"/>
  <c r="E28" i="4" s="1"/>
  <c r="G86" i="4"/>
  <c r="H86" i="4" s="1"/>
  <c r="G83" i="4"/>
  <c r="H83" i="4" s="1"/>
  <c r="G80" i="4"/>
  <c r="H80" i="4" s="1"/>
  <c r="G73" i="4"/>
  <c r="H73" i="4" s="1"/>
  <c r="G72" i="4"/>
  <c r="F67" i="4"/>
  <c r="G68" i="4"/>
  <c r="G51" i="4"/>
  <c r="F43" i="4"/>
  <c r="G45" i="4"/>
  <c r="H45" i="4" s="1"/>
  <c r="G49" i="4"/>
  <c r="H49" i="4" s="1"/>
  <c r="G44" i="4"/>
  <c r="H44" i="4" s="1"/>
  <c r="H51" i="4" l="1"/>
  <c r="H50" i="4" s="1"/>
  <c r="G50" i="4"/>
  <c r="H68" i="4"/>
  <c r="H67" i="4" s="1"/>
  <c r="G67" i="4"/>
  <c r="H72" i="4"/>
  <c r="G71" i="4"/>
  <c r="G25" i="4"/>
  <c r="G29" i="4"/>
  <c r="G30" i="4"/>
  <c r="G35" i="4"/>
  <c r="G22" i="4"/>
  <c r="H22" i="4" s="1"/>
  <c r="G23" i="4"/>
  <c r="H23" i="4" s="1"/>
  <c r="G24" i="4"/>
  <c r="H24" i="4" s="1"/>
  <c r="G19" i="4"/>
  <c r="H19" i="4" s="1"/>
  <c r="G18" i="4"/>
  <c r="H18" i="4" s="1"/>
  <c r="E68" i="4" l="1"/>
  <c r="H29" i="4"/>
  <c r="E29" i="4" s="1"/>
  <c r="H35" i="4"/>
  <c r="E35" i="4" s="1"/>
  <c r="H30" i="4"/>
  <c r="E30" i="4" s="1"/>
  <c r="H25" i="4"/>
  <c r="E25" i="4" s="1"/>
  <c r="F21" i="4" l="1"/>
  <c r="F17" i="4" l="1"/>
  <c r="F71" i="4" l="1"/>
  <c r="E18" i="4"/>
  <c r="E73" i="4"/>
  <c r="E49" i="4"/>
  <c r="E24" i="4"/>
  <c r="G82" i="4"/>
  <c r="G79" i="4"/>
  <c r="E44" i="4"/>
  <c r="F82" i="4"/>
  <c r="F85" i="4"/>
  <c r="F87" i="4" s="1"/>
  <c r="F79" i="4"/>
  <c r="H85" i="4" l="1"/>
  <c r="G85" i="4"/>
  <c r="G17" i="4"/>
  <c r="G43" i="4"/>
  <c r="G21" i="4"/>
  <c r="E22" i="4"/>
  <c r="H17" i="4"/>
  <c r="G87" i="4" l="1"/>
  <c r="H87" i="4" s="1"/>
  <c r="E86" i="4"/>
  <c r="H82" i="4"/>
  <c r="E82" i="4" s="1"/>
  <c r="H79" i="4"/>
  <c r="E79" i="4" s="1"/>
  <c r="H43" i="4"/>
  <c r="E43" i="4" s="1"/>
  <c r="E23" i="4"/>
  <c r="H21" i="4"/>
  <c r="E21" i="4" s="1"/>
  <c r="H71" i="4"/>
  <c r="E85" i="4"/>
  <c r="E83" i="4"/>
  <c r="E80" i="4"/>
  <c r="E72" i="4"/>
  <c r="E19" i="4"/>
  <c r="E51" i="4"/>
  <c r="E45" i="4"/>
  <c r="E87" i="4" l="1"/>
  <c r="E71" i="4"/>
  <c r="E17" i="4"/>
  <c r="E67" i="4"/>
  <c r="E50" i="4" l="1"/>
</calcChain>
</file>

<file path=xl/sharedStrings.xml><?xml version="1.0" encoding="utf-8"?>
<sst xmlns="http://schemas.openxmlformats.org/spreadsheetml/2006/main" count="106" uniqueCount="88">
  <si>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</si>
  <si>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</si>
  <si>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</si>
  <si>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</si>
  <si>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</si>
  <si>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</si>
  <si>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</si>
  <si>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</si>
  <si>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</si>
  <si>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</si>
  <si>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>догляд за зеленими насадженнями</t>
  </si>
  <si>
    <t xml:space="preserve">забезпечення перевезення експертних трупів </t>
  </si>
  <si>
    <t>Утримання об'єктів благоустрою, в тому числі:</t>
  </si>
  <si>
    <t>Енергопостачання об'єктів благоустрою, в тому числі:</t>
  </si>
  <si>
    <t>Водопостачання та водовідведення об'єктів благоустрою, в тому числі:</t>
  </si>
  <si>
    <t>Поточний ремонт об’єктів благоустрою, в тому числі:</t>
  </si>
  <si>
    <t xml:space="preserve">поточний ремонт об’єктів кладовищ </t>
  </si>
  <si>
    <t xml:space="preserve">утримання і благоустрій кладовищ 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</si>
  <si>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</si>
  <si>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</si>
  <si>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</si>
  <si>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</si>
  <si>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</si>
  <si>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</si>
  <si>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</si>
  <si>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</si>
  <si>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</si>
  <si>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</si>
  <si>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</si>
  <si>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</si>
  <si>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безрідних і невідомих громадян міста</t>
  </si>
  <si>
    <t>Поховання померлих почесних громадян міста</t>
  </si>
  <si>
    <t>ЗАТВЕРДЖЕНО</t>
  </si>
  <si>
    <t>Рішення міської ради</t>
  </si>
  <si>
    <t>експлуатація та утримання мостів</t>
  </si>
  <si>
    <t>Р.О. Пидорич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</si>
  <si>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</si>
  <si>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</si>
  <si>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>департамент інфраструктури та благоустрою міста Запорізької міської ради</t>
  </si>
  <si>
    <t>експлуатація та утримання доріг</t>
  </si>
  <si>
    <t>______________ №____</t>
  </si>
  <si>
    <t>Додаток 1.1.</t>
  </si>
  <si>
    <t>видалення несанкціонованих надписів типу «графіті» на об’єктах благоустрою (зафарбовування графіті)</t>
  </si>
  <si>
    <t>квіткове озеленення з використанням вертикальних конструкцій</t>
  </si>
  <si>
    <t>утримання та поточний ремонт мереж зовнішнього освітлення (світлоточок)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</si>
  <si>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</si>
  <si>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>з виконання Програми розвитку інфраструктури та комплексного благоустрою міста Запоріжжя на 2018-2020 роки</t>
  </si>
  <si>
    <t>До Програми розвитку інфраструктури та комплексного благоустрою міста Запоріжжя на 2018-2020 роки</t>
  </si>
  <si>
    <t>обстеження і очистка дна акваторії Центрального та Правобережного пляжів</t>
  </si>
  <si>
    <t>очистка дна акваторії Центрального та Правобережного пляжів</t>
  </si>
  <si>
    <t>поточний ремонт доріг</t>
  </si>
  <si>
    <t>поточний ремонт доріг приватного сектору</t>
  </si>
  <si>
    <t>поточний ремонт тротуарів</t>
  </si>
  <si>
    <t xml:space="preserve">утримання парків </t>
  </si>
  <si>
    <t>утримання міських пляжів</t>
  </si>
  <si>
    <t>утримання міських фонтанів</t>
  </si>
  <si>
    <t>утримання громадських вбиралень (туалетів) та модульних туалетних кабін</t>
  </si>
  <si>
    <t>утримання мобільних туалетних кабін</t>
  </si>
  <si>
    <t>поточний ремонт та технічне обслуговування малих архітектурних форм парків, скверів та пляжів</t>
  </si>
  <si>
    <t xml:space="preserve">поточний ремонт та технічне обслуговування фонтанів </t>
  </si>
  <si>
    <t>енергопостачання парків</t>
  </si>
  <si>
    <t>енергопостачання пляжів</t>
  </si>
  <si>
    <t>енергопостачання фонтанів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</si>
  <si>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</si>
  <si>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</si>
  <si>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</si>
  <si>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</si>
  <si>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енергопостачання громадських вбиралень (туалетів) та модульних туалетних кабін</t>
  </si>
  <si>
    <t>капітальний ремонт динамічного світло-музичного фонтану на площі Фестивальній в м.Запоріжжя</t>
  </si>
  <si>
    <t>капітальний ремонт тротуару по Прибрежній магістралі в районі Центрального пляжу в місті Запоріжжі</t>
  </si>
  <si>
    <t>отримання сертифікатів про готовність об'єкта до експлуатації</t>
  </si>
  <si>
    <t>капітальний ремонт шаф управління мережами зовнішнього освітлення м.Запоріжжя</t>
  </si>
  <si>
    <t>капітальний ремонт мереж зовнішнього освітлення дошкільного навчального закладу (дитячий садок) комбінованого типу №297 "Здоровячок" Запорізької міської ради Запорізької області,  вул.Руставі,18</t>
  </si>
  <si>
    <t>капітальний ремонт мереж зовнішнього освітлення Запорізької загальноосвітньої школи  І-ІІІ ступенів №33 Запорізької міської ради Запорізької області, вул.Ніжінська,40</t>
  </si>
  <si>
    <t>отримання ліцензії на захоронення ТПВ</t>
  </si>
  <si>
    <t>посадка дерев та чагарників, укладання рулонного газону</t>
  </si>
  <si>
    <t>догляд за зеленими насадженнями парків, скверів, пляжів</t>
  </si>
  <si>
    <t xml:space="preserve">Утримання та розвиток автомобільних доріг та дорожньої інфраструктури </t>
  </si>
  <si>
    <t>Капітальний ремонт об'єктів благоустрою, в тому числі:</t>
  </si>
  <si>
    <t>Поточний ремонт об’єктів дорожньої інфраструктури, в тому числі:</t>
  </si>
  <si>
    <t>Будівництво, реконструкція та капітальний ремонт об’єктів дорожньої інфраструктури, в тому числі:</t>
  </si>
  <si>
    <t>капітальний ремонт об’єктів дорожньої інфраструктури</t>
  </si>
  <si>
    <t>забезпечення  проектування, будівництва та реконструкції об'єктів дорожньої інфраструктури</t>
  </si>
  <si>
    <t>Утримання об'єктів дорожньої інфраструктури, в тому числі:</t>
  </si>
  <si>
    <t>Організація благоустрою міста</t>
  </si>
  <si>
    <t>Інша діяльність у сфері комунального господарства</t>
  </si>
  <si>
    <t>Будівництво об'єктів комунального господарства</t>
  </si>
  <si>
    <t>Будівництво об'єктів комунального господарства, в тому числі: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</si>
</sst>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;[Red]0.00"/>
  </numFmts>
  <fonts count="11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3">
    <xf numFmtId="0" fontId="0" fillId="0" borderId="0" xfId="0"/>
    <xf numFmtId="0" fontId="2" fillId="2" borderId="2" xfId="0" applyFont="1" applyFill="1" applyBorder="1" applyAlignment="1">
      <alignment vertical="top" wrapText="1"/>
    </xf>
    <xf numFmtId="165" fontId="2" fillId="0" borderId="2" xfId="1" applyNumberFormat="1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vertical="center" wrapText="1"/>
    </xf>
    <xf numFmtId="0" fontId="2" fillId="0" borderId="2" xfId="2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164" fontId="8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3">
    <cellStyle name="Звичайний" xfId="0" builtinId="0"/>
    <cellStyle name="Обычный 13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95"/>
  <sheetViews>
    <sheetView tabSelected="1" view="pageBreakPreview" topLeftCell="A68" zoomScaleNormal="75" zoomScaleSheetLayoutView="100" workbookViewId="0">
      <selection activeCell="F87" sqref="F87"/>
    </sheetView>
  </sheetViews>
  <sheetFormatPr defaultColWidth="9.140625" defaultRowHeight="12.75" x14ac:dyDescent="0.2"/>
  <cols>
    <col min="1" max="1" width="29.7109375" style="7" customWidth="1"/>
    <col min="2" max="2" width="32.85546875" style="7" customWidth="1"/>
    <col min="3" max="3" width="22.7109375" style="12" customWidth="1"/>
    <col min="4" max="4" width="22.28515625" style="12" customWidth="1"/>
    <col min="5" max="5" width="14.85546875" style="12" customWidth="1"/>
    <col min="6" max="6" width="16.85546875" style="12" customWidth="1"/>
    <col min="7" max="7" width="16.140625" style="12" customWidth="1"/>
    <col min="8" max="8" width="14.5703125" style="12" customWidth="1"/>
    <col min="9" max="9" width="11.42578125" style="7" bestFit="1" customWidth="1"/>
    <col min="10" max="10" width="10.5703125" style="7" bestFit="1" customWidth="1"/>
    <col min="11" max="16384" width="9.140625" style="7"/>
  </cols>
  <sheetData>
    <row r="1" spans="1:9" ht="23.25" customHeight="1" x14ac:dyDescent="0.2">
      <c r="C1" s="8"/>
      <c r="D1" s="8"/>
      <c r="E1" s="8"/>
      <c r="F1" s="52" t="s">
        <v>32</v>
      </c>
      <c r="G1" s="52"/>
      <c r="H1" s="52"/>
    </row>
    <row r="2" spans="1:9" ht="23.25" customHeight="1" x14ac:dyDescent="0.2">
      <c r="C2" s="8"/>
      <c r="D2" s="8"/>
      <c r="E2" s="8"/>
      <c r="F2" s="52" t="s">
        <v>33</v>
      </c>
      <c r="G2" s="52"/>
      <c r="H2" s="52"/>
    </row>
    <row r="3" spans="1:9" ht="23.25" customHeight="1" x14ac:dyDescent="0.2">
      <c r="C3" s="8"/>
      <c r="D3" s="8"/>
      <c r="E3" s="8"/>
      <c r="F3" s="53" t="s">
        <v>40</v>
      </c>
      <c r="G3" s="53"/>
      <c r="H3" s="53"/>
    </row>
    <row r="4" spans="1:9" ht="23.25" x14ac:dyDescent="0.2">
      <c r="C4" s="8"/>
      <c r="D4" s="8"/>
      <c r="E4" s="8"/>
      <c r="F4" s="9"/>
      <c r="G4" s="9"/>
      <c r="H4" s="9"/>
    </row>
    <row r="5" spans="1:9" s="10" customFormat="1" ht="25.5" customHeight="1" x14ac:dyDescent="0.2">
      <c r="C5" s="8"/>
      <c r="D5" s="8"/>
      <c r="E5" s="8"/>
      <c r="F5" s="52" t="s">
        <v>41</v>
      </c>
      <c r="G5" s="52"/>
      <c r="H5" s="52"/>
    </row>
    <row r="6" spans="1:9" s="10" customFormat="1" ht="141" customHeight="1" x14ac:dyDescent="0.2">
      <c r="C6" s="11"/>
      <c r="D6" s="11"/>
      <c r="E6" s="11"/>
      <c r="F6" s="56" t="s">
        <v>47</v>
      </c>
      <c r="G6" s="56"/>
      <c r="H6" s="56"/>
    </row>
    <row r="7" spans="1:9" x14ac:dyDescent="0.2">
      <c r="I7" s="13"/>
    </row>
    <row r="8" spans="1:9" s="10" customFormat="1" ht="22.5" x14ac:dyDescent="0.2">
      <c r="A8" s="55" t="s">
        <v>6</v>
      </c>
      <c r="B8" s="55"/>
      <c r="C8" s="55"/>
      <c r="D8" s="55"/>
      <c r="E8" s="55"/>
      <c r="F8" s="55"/>
      <c r="G8" s="55"/>
      <c r="H8" s="55"/>
    </row>
    <row r="9" spans="1:9" s="10" customFormat="1" ht="20.25" customHeight="1" x14ac:dyDescent="0.2">
      <c r="A9" s="57" t="s">
        <v>46</v>
      </c>
      <c r="B9" s="57"/>
      <c r="C9" s="57"/>
      <c r="D9" s="57"/>
      <c r="E9" s="57"/>
      <c r="F9" s="57"/>
      <c r="G9" s="57"/>
      <c r="H9" s="57"/>
    </row>
    <row r="10" spans="1:9" s="10" customFormat="1" ht="12.75" customHeight="1" x14ac:dyDescent="0.2">
      <c r="A10" s="14"/>
      <c r="B10" s="14"/>
      <c r="C10" s="14"/>
      <c r="D10" s="14"/>
      <c r="E10" s="14"/>
      <c r="F10" s="14"/>
      <c r="G10" s="14"/>
      <c r="H10" s="14"/>
    </row>
    <row r="12" spans="1:9" s="15" customFormat="1" ht="23.25" customHeight="1" x14ac:dyDescent="0.2">
      <c r="A12" s="54" t="s">
        <v>0</v>
      </c>
      <c r="B12" s="54" t="s">
        <v>1</v>
      </c>
      <c r="C12" s="54" t="s">
        <v>2</v>
      </c>
      <c r="D12" s="54" t="s">
        <v>3</v>
      </c>
      <c r="E12" s="54" t="s">
        <v>22</v>
      </c>
      <c r="F12" s="54"/>
      <c r="G12" s="54"/>
      <c r="H12" s="54"/>
    </row>
    <row r="13" spans="1:9" s="15" customFormat="1" ht="23.25" customHeight="1" x14ac:dyDescent="0.2">
      <c r="A13" s="54"/>
      <c r="B13" s="54"/>
      <c r="C13" s="54"/>
      <c r="D13" s="54"/>
      <c r="E13" s="54" t="s">
        <v>4</v>
      </c>
      <c r="F13" s="54" t="s">
        <v>5</v>
      </c>
      <c r="G13" s="54"/>
      <c r="H13" s="54"/>
    </row>
    <row r="14" spans="1:9" s="15" customFormat="1" x14ac:dyDescent="0.2">
      <c r="A14" s="54"/>
      <c r="B14" s="54"/>
      <c r="C14" s="54"/>
      <c r="D14" s="54"/>
      <c r="E14" s="54"/>
      <c r="F14" s="16">
        <v>2018</v>
      </c>
      <c r="G14" s="16">
        <v>2019</v>
      </c>
      <c r="H14" s="16">
        <v>2020</v>
      </c>
    </row>
    <row r="15" spans="1:9" s="15" customFormat="1" x14ac:dyDescent="0.2">
      <c r="A15" s="16">
        <v>1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6">
        <v>8</v>
      </c>
    </row>
    <row r="16" spans="1:9" s="15" customFormat="1" x14ac:dyDescent="0.2">
      <c r="A16" s="46" t="s">
        <v>86</v>
      </c>
      <c r="B16" s="47"/>
      <c r="C16" s="47"/>
      <c r="D16" s="47"/>
      <c r="E16" s="47"/>
      <c r="F16" s="47"/>
      <c r="G16" s="47"/>
      <c r="H16" s="48"/>
    </row>
    <row r="17" spans="1:11" s="15" customFormat="1" ht="12.75" customHeight="1" x14ac:dyDescent="0.2">
      <c r="A17" s="42" t="s">
        <v>87</v>
      </c>
      <c r="B17" s="17"/>
      <c r="C17" s="44" t="s">
        <v>38</v>
      </c>
      <c r="D17" s="44" t="s">
        <v>7</v>
      </c>
      <c r="E17" s="18">
        <f>F17+G17+H17</f>
        <v>386198.26355520007</v>
      </c>
      <c r="F17" s="18">
        <f>SUM(F18:F18)+F19</f>
        <v>120373.985</v>
      </c>
      <c r="G17" s="18">
        <f>SUM(G18:G18)+G19</f>
        <v>129040.91192000001</v>
      </c>
      <c r="H17" s="18">
        <f>SUM(H18:H18)+H19</f>
        <v>136783.36663520001</v>
      </c>
    </row>
    <row r="18" spans="1:11" s="15" customFormat="1" ht="27.75" customHeight="1" x14ac:dyDescent="0.2">
      <c r="A18" s="43"/>
      <c r="B18" s="19" t="s">
        <v>25</v>
      </c>
      <c r="C18" s="45"/>
      <c r="D18" s="45"/>
      <c r="E18" s="5">
        <f>F18+G18+H18</f>
        <v>386198.26355520007</v>
      </c>
      <c r="F18" s="5">
        <f>60732.152+27651.823-9.99+32000</f>
        <v>120373.985</v>
      </c>
      <c r="G18" s="5">
        <f>F18*1.072</f>
        <v>129040.91192000001</v>
      </c>
      <c r="H18" s="5">
        <f>G18*1.06</f>
        <v>136783.36663520001</v>
      </c>
    </row>
    <row r="19" spans="1:11" s="15" customFormat="1" ht="51" hidden="1" x14ac:dyDescent="0.2">
      <c r="A19" s="43"/>
      <c r="B19" s="19" t="s">
        <v>36</v>
      </c>
      <c r="C19" s="45"/>
      <c r="D19" s="45"/>
      <c r="E19" s="5">
        <f>F19+G19+H19</f>
        <v>0</v>
      </c>
      <c r="F19" s="5">
        <v>0</v>
      </c>
      <c r="G19" s="5">
        <f>F19*1.072</f>
        <v>0</v>
      </c>
      <c r="H19" s="5">
        <f>G19*1.06</f>
        <v>0</v>
      </c>
      <c r="I19" s="20"/>
    </row>
    <row r="20" spans="1:11" s="12" customFormat="1" x14ac:dyDescent="0.2">
      <c r="A20" s="49" t="s">
        <v>84</v>
      </c>
      <c r="B20" s="49"/>
      <c r="C20" s="49"/>
      <c r="D20" s="49"/>
      <c r="E20" s="49"/>
      <c r="F20" s="49"/>
      <c r="G20" s="49"/>
      <c r="H20" s="49"/>
    </row>
    <row r="21" spans="1:11" s="12" customFormat="1" ht="12.75" customHeight="1" x14ac:dyDescent="0.2">
      <c r="A21" s="42" t="s">
        <v>12</v>
      </c>
      <c r="B21" s="17"/>
      <c r="C21" s="44" t="s">
        <v>38</v>
      </c>
      <c r="D21" s="44" t="s">
        <v>7</v>
      </c>
      <c r="E21" s="18">
        <f>F21+G21+H21</f>
        <v>376307.80865855998</v>
      </c>
      <c r="F21" s="18">
        <f>SUM(F22:F35)-F22</f>
        <v>117291.23299999999</v>
      </c>
      <c r="G21" s="18">
        <f>SUM(G22:G35)-G22</f>
        <v>125736.201776</v>
      </c>
      <c r="H21" s="18">
        <f>SUM(H22:H35)-H22</f>
        <v>133280.37388256</v>
      </c>
    </row>
    <row r="22" spans="1:11" s="22" customFormat="1" ht="42.75" hidden="1" customHeight="1" x14ac:dyDescent="0.2">
      <c r="A22" s="43"/>
      <c r="B22" s="40" t="s">
        <v>37</v>
      </c>
      <c r="C22" s="45"/>
      <c r="D22" s="45"/>
      <c r="E22" s="21">
        <f t="shared" ref="E22:E55" si="0">F22+G22+H22</f>
        <v>0</v>
      </c>
      <c r="F22" s="21">
        <v>0</v>
      </c>
      <c r="G22" s="5">
        <f t="shared" ref="G22:G35" si="1">F22*1.072</f>
        <v>0</v>
      </c>
      <c r="H22" s="5">
        <f t="shared" ref="H22:H35" si="2">G22*1.06</f>
        <v>0</v>
      </c>
    </row>
    <row r="23" spans="1:11" ht="25.5" x14ac:dyDescent="0.2">
      <c r="A23" s="43"/>
      <c r="B23" s="23" t="s">
        <v>28</v>
      </c>
      <c r="C23" s="45"/>
      <c r="D23" s="45"/>
      <c r="E23" s="5">
        <f t="shared" si="0"/>
        <v>31453.406784000003</v>
      </c>
      <c r="F23" s="5">
        <v>9803.7000000000007</v>
      </c>
      <c r="G23" s="5">
        <f t="shared" si="1"/>
        <v>10509.566400000002</v>
      </c>
      <c r="H23" s="5">
        <f t="shared" si="2"/>
        <v>11140.140384000002</v>
      </c>
    </row>
    <row r="24" spans="1:11" ht="25.5" x14ac:dyDescent="0.2">
      <c r="A24" s="43"/>
      <c r="B24" s="23" t="s">
        <v>44</v>
      </c>
      <c r="C24" s="45"/>
      <c r="D24" s="45"/>
      <c r="E24" s="5">
        <f t="shared" si="0"/>
        <v>99996.917760000011</v>
      </c>
      <c r="F24" s="5">
        <v>31168</v>
      </c>
      <c r="G24" s="5">
        <f t="shared" si="1"/>
        <v>33412.096000000005</v>
      </c>
      <c r="H24" s="5">
        <f t="shared" si="2"/>
        <v>35416.821760000006</v>
      </c>
    </row>
    <row r="25" spans="1:11" x14ac:dyDescent="0.2">
      <c r="A25" s="43"/>
      <c r="B25" s="23" t="s">
        <v>53</v>
      </c>
      <c r="C25" s="45"/>
      <c r="D25" s="45"/>
      <c r="E25" s="5">
        <f t="shared" si="0"/>
        <v>11354.571728639999</v>
      </c>
      <c r="F25" s="5">
        <v>3539.1019999999999</v>
      </c>
      <c r="G25" s="5">
        <f t="shared" si="1"/>
        <v>3793.917344</v>
      </c>
      <c r="H25" s="5">
        <f t="shared" si="2"/>
        <v>4021.5523846400001</v>
      </c>
    </row>
    <row r="26" spans="1:11" x14ac:dyDescent="0.2">
      <c r="A26" s="43"/>
      <c r="B26" s="23" t="s">
        <v>54</v>
      </c>
      <c r="C26" s="45"/>
      <c r="D26" s="45"/>
      <c r="E26" s="5">
        <f t="shared" si="0"/>
        <v>6767.2548345600007</v>
      </c>
      <c r="F26" s="5">
        <v>2109.2829999999999</v>
      </c>
      <c r="G26" s="5">
        <f t="shared" ref="G26" si="3">F26*1.072</f>
        <v>2261.1513760000003</v>
      </c>
      <c r="H26" s="5">
        <f t="shared" ref="H26" si="4">G26*1.06</f>
        <v>2396.8204585600006</v>
      </c>
    </row>
    <row r="27" spans="1:11" ht="38.25" x14ac:dyDescent="0.2">
      <c r="A27" s="43"/>
      <c r="B27" s="23" t="s">
        <v>48</v>
      </c>
      <c r="C27" s="45"/>
      <c r="D27" s="45"/>
      <c r="E27" s="5">
        <f t="shared" si="0"/>
        <v>320.61704256000002</v>
      </c>
      <c r="F27" s="5">
        <v>99.933000000000007</v>
      </c>
      <c r="G27" s="5">
        <f t="shared" ref="G27:G28" si="5">F27*1.072</f>
        <v>107.12817600000001</v>
      </c>
      <c r="H27" s="5">
        <f t="shared" ref="H27:H28" si="6">G27*1.06</f>
        <v>113.55586656000001</v>
      </c>
    </row>
    <row r="28" spans="1:11" ht="25.5" x14ac:dyDescent="0.2">
      <c r="A28" s="43"/>
      <c r="B28" s="23" t="s">
        <v>49</v>
      </c>
      <c r="C28" s="45"/>
      <c r="D28" s="45"/>
      <c r="E28" s="5">
        <f t="shared" si="0"/>
        <v>299.28813120000001</v>
      </c>
      <c r="F28" s="5">
        <v>93.284999999999997</v>
      </c>
      <c r="G28" s="5">
        <f t="shared" si="5"/>
        <v>100.00152</v>
      </c>
      <c r="H28" s="5">
        <f t="shared" si="6"/>
        <v>106.0016112</v>
      </c>
      <c r="K28" s="13"/>
    </row>
    <row r="29" spans="1:11" x14ac:dyDescent="0.2">
      <c r="A29" s="43"/>
      <c r="B29" s="23" t="s">
        <v>55</v>
      </c>
      <c r="C29" s="45"/>
      <c r="D29" s="45"/>
      <c r="E29" s="5">
        <f t="shared" si="0"/>
        <v>1709.7073113599999</v>
      </c>
      <c r="F29" s="5">
        <v>532.89800000000002</v>
      </c>
      <c r="G29" s="5">
        <f t="shared" si="1"/>
        <v>571.26665600000001</v>
      </c>
      <c r="H29" s="5">
        <f t="shared" si="2"/>
        <v>605.54265536000003</v>
      </c>
    </row>
    <row r="30" spans="1:11" ht="25.5" x14ac:dyDescent="0.2">
      <c r="A30" s="43"/>
      <c r="B30" s="23" t="s">
        <v>56</v>
      </c>
      <c r="C30" s="45"/>
      <c r="D30" s="45"/>
      <c r="E30" s="5">
        <f t="shared" si="0"/>
        <v>3978.3424665600005</v>
      </c>
      <c r="F30" s="5">
        <v>1240.008</v>
      </c>
      <c r="G30" s="5">
        <f t="shared" si="1"/>
        <v>1329.2885760000001</v>
      </c>
      <c r="H30" s="5">
        <f t="shared" si="2"/>
        <v>1409.0458905600003</v>
      </c>
    </row>
    <row r="31" spans="1:11" x14ac:dyDescent="0.2">
      <c r="A31" s="43"/>
      <c r="B31" s="23" t="s">
        <v>57</v>
      </c>
      <c r="C31" s="45"/>
      <c r="D31" s="45"/>
      <c r="E31" s="5">
        <f t="shared" si="0"/>
        <v>2977.0739193600002</v>
      </c>
      <c r="F31" s="5">
        <v>927.923</v>
      </c>
      <c r="G31" s="5">
        <f t="shared" ref="G31:G34" si="7">F31*1.072</f>
        <v>994.73345600000005</v>
      </c>
      <c r="H31" s="5">
        <f t="shared" ref="H31:H34" si="8">G31*1.06</f>
        <v>1054.4174633600001</v>
      </c>
    </row>
    <row r="32" spans="1:11" x14ac:dyDescent="0.2">
      <c r="A32" s="43"/>
      <c r="B32" s="23" t="s">
        <v>10</v>
      </c>
      <c r="C32" s="45"/>
      <c r="D32" s="45"/>
      <c r="E32" s="5">
        <f t="shared" si="0"/>
        <v>180476.10421632</v>
      </c>
      <c r="F32" s="5">
        <f>56000+252.526</f>
        <v>56252.525999999998</v>
      </c>
      <c r="G32" s="5">
        <f t="shared" ref="G32:G33" si="9">F32*1.072</f>
        <v>60302.707871999999</v>
      </c>
      <c r="H32" s="5">
        <f t="shared" ref="H32:H33" si="10">G32*1.06</f>
        <v>63920.870344319999</v>
      </c>
    </row>
    <row r="33" spans="1:8" ht="25.5" x14ac:dyDescent="0.2">
      <c r="A33" s="43"/>
      <c r="B33" s="23" t="s">
        <v>76</v>
      </c>
      <c r="C33" s="45"/>
      <c r="D33" s="45"/>
      <c r="E33" s="5">
        <f t="shared" si="0"/>
        <v>7377.7724639999997</v>
      </c>
      <c r="F33" s="5">
        <v>2299.5749999999998</v>
      </c>
      <c r="G33" s="5">
        <f t="shared" si="9"/>
        <v>2465.1444000000001</v>
      </c>
      <c r="H33" s="5">
        <f t="shared" si="10"/>
        <v>2613.0530640000002</v>
      </c>
    </row>
    <row r="34" spans="1:8" ht="25.5" x14ac:dyDescent="0.2">
      <c r="A34" s="43"/>
      <c r="B34" s="19" t="s">
        <v>11</v>
      </c>
      <c r="C34" s="45"/>
      <c r="D34" s="45"/>
      <c r="E34" s="5">
        <f t="shared" si="0"/>
        <v>8421.84</v>
      </c>
      <c r="F34" s="5">
        <v>2625</v>
      </c>
      <c r="G34" s="5">
        <f t="shared" si="7"/>
        <v>2814</v>
      </c>
      <c r="H34" s="5">
        <f t="shared" si="8"/>
        <v>2982.84</v>
      </c>
    </row>
    <row r="35" spans="1:8" x14ac:dyDescent="0.2">
      <c r="A35" s="43"/>
      <c r="B35" s="23" t="s">
        <v>17</v>
      </c>
      <c r="C35" s="45"/>
      <c r="D35" s="45"/>
      <c r="E35" s="5">
        <f t="shared" si="0"/>
        <v>21174.912000000004</v>
      </c>
      <c r="F35" s="5">
        <v>6600</v>
      </c>
      <c r="G35" s="5">
        <f t="shared" si="1"/>
        <v>7075.2000000000007</v>
      </c>
      <c r="H35" s="5">
        <f t="shared" si="2"/>
        <v>7499.7120000000014</v>
      </c>
    </row>
    <row r="36" spans="1:8" x14ac:dyDescent="0.2">
      <c r="A36" s="50" t="s">
        <v>15</v>
      </c>
      <c r="B36" s="23"/>
      <c r="C36" s="45"/>
      <c r="D36" s="45"/>
      <c r="E36" s="18">
        <f>F36+G36+H36</f>
        <v>31559.281344000003</v>
      </c>
      <c r="F36" s="18">
        <f>SUM(F37:F42)</f>
        <v>9836.7000000000007</v>
      </c>
      <c r="G36" s="18">
        <f t="shared" ref="G36:H36" si="11">SUM(G37:G42)</f>
        <v>10544.9424</v>
      </c>
      <c r="H36" s="18">
        <f t="shared" si="11"/>
        <v>11177.638944000002</v>
      </c>
    </row>
    <row r="37" spans="1:8" ht="25.5" x14ac:dyDescent="0.2">
      <c r="A37" s="50"/>
      <c r="B37" s="23" t="s">
        <v>27</v>
      </c>
      <c r="C37" s="45"/>
      <c r="D37" s="45"/>
      <c r="E37" s="5">
        <f t="shared" ref="E37:E42" si="12">F37+G37+H37</f>
        <v>2459.4981120000002</v>
      </c>
      <c r="F37" s="5">
        <v>766.6</v>
      </c>
      <c r="G37" s="5">
        <f t="shared" ref="G37:G42" si="13">F37*1.072</f>
        <v>821.79520000000002</v>
      </c>
      <c r="H37" s="5">
        <f t="shared" ref="H37:H42" si="14">G37*1.06</f>
        <v>871.10291200000006</v>
      </c>
    </row>
    <row r="38" spans="1:8" ht="15" customHeight="1" x14ac:dyDescent="0.2">
      <c r="A38" s="50"/>
      <c r="B38" s="23" t="s">
        <v>8</v>
      </c>
      <c r="C38" s="45"/>
      <c r="D38" s="45"/>
      <c r="E38" s="5">
        <f t="shared" si="12"/>
        <v>14437.44</v>
      </c>
      <c r="F38" s="5">
        <v>4500</v>
      </c>
      <c r="G38" s="5">
        <f t="shared" si="13"/>
        <v>4824</v>
      </c>
      <c r="H38" s="5">
        <f t="shared" si="14"/>
        <v>5113.4400000000005</v>
      </c>
    </row>
    <row r="39" spans="1:8" ht="42" customHeight="1" x14ac:dyDescent="0.2">
      <c r="A39" s="50"/>
      <c r="B39" s="23" t="s">
        <v>58</v>
      </c>
      <c r="C39" s="45"/>
      <c r="D39" s="45"/>
      <c r="E39" s="5">
        <f t="shared" si="12"/>
        <v>3693.9633984000002</v>
      </c>
      <c r="F39" s="5">
        <v>1151.3699999999999</v>
      </c>
      <c r="G39" s="5">
        <f t="shared" si="13"/>
        <v>1234.26864</v>
      </c>
      <c r="H39" s="5">
        <f t="shared" si="14"/>
        <v>1308.3247584000001</v>
      </c>
    </row>
    <row r="40" spans="1:8" ht="27.75" customHeight="1" x14ac:dyDescent="0.2">
      <c r="A40" s="50"/>
      <c r="B40" s="23" t="s">
        <v>59</v>
      </c>
      <c r="C40" s="45"/>
      <c r="D40" s="45"/>
      <c r="E40" s="5">
        <f t="shared" si="12"/>
        <v>10544.881593599999</v>
      </c>
      <c r="F40" s="5">
        <v>3286.73</v>
      </c>
      <c r="G40" s="5">
        <f t="shared" si="13"/>
        <v>3523.3745600000002</v>
      </c>
      <c r="H40" s="5">
        <f t="shared" si="14"/>
        <v>3734.7770336000003</v>
      </c>
    </row>
    <row r="41" spans="1:8" ht="38.25" x14ac:dyDescent="0.2">
      <c r="A41" s="50"/>
      <c r="B41" s="23" t="s">
        <v>42</v>
      </c>
      <c r="C41" s="45"/>
      <c r="D41" s="45"/>
      <c r="E41" s="5">
        <f t="shared" si="12"/>
        <v>230.99903999999998</v>
      </c>
      <c r="F41" s="5">
        <v>72</v>
      </c>
      <c r="G41" s="5">
        <f t="shared" si="13"/>
        <v>77.183999999999997</v>
      </c>
      <c r="H41" s="5">
        <f t="shared" si="14"/>
        <v>81.815039999999996</v>
      </c>
    </row>
    <row r="42" spans="1:8" x14ac:dyDescent="0.2">
      <c r="A42" s="50"/>
      <c r="B42" s="23" t="s">
        <v>16</v>
      </c>
      <c r="C42" s="51"/>
      <c r="D42" s="51"/>
      <c r="E42" s="5">
        <f t="shared" si="12"/>
        <v>192.49920000000003</v>
      </c>
      <c r="F42" s="5">
        <v>60</v>
      </c>
      <c r="G42" s="5">
        <f t="shared" si="13"/>
        <v>64.320000000000007</v>
      </c>
      <c r="H42" s="5">
        <f t="shared" si="14"/>
        <v>68.179200000000009</v>
      </c>
    </row>
    <row r="43" spans="1:8" ht="12.75" customHeight="1" x14ac:dyDescent="0.2">
      <c r="A43" s="42" t="s">
        <v>13</v>
      </c>
      <c r="B43" s="23"/>
      <c r="C43" s="44" t="s">
        <v>38</v>
      </c>
      <c r="D43" s="44" t="s">
        <v>7</v>
      </c>
      <c r="E43" s="18">
        <f t="shared" si="0"/>
        <v>115543.12748544</v>
      </c>
      <c r="F43" s="18">
        <f>SUM(F44:F49)</f>
        <v>36013.592000000004</v>
      </c>
      <c r="G43" s="18">
        <f>SUM(G44:G49)</f>
        <v>38606.570624</v>
      </c>
      <c r="H43" s="18">
        <f>SUM(H44:H49)</f>
        <v>40922.964861439999</v>
      </c>
    </row>
    <row r="44" spans="1:8" x14ac:dyDescent="0.2">
      <c r="A44" s="43"/>
      <c r="B44" s="23" t="s">
        <v>26</v>
      </c>
      <c r="C44" s="45"/>
      <c r="D44" s="45"/>
      <c r="E44" s="5">
        <f t="shared" si="0"/>
        <v>105239.31264</v>
      </c>
      <c r="F44" s="5">
        <v>32802</v>
      </c>
      <c r="G44" s="5">
        <f t="shared" ref="G44" si="15">F44*1.072</f>
        <v>35163.743999999999</v>
      </c>
      <c r="H44" s="5">
        <f t="shared" ref="H44" si="16">G44*1.06</f>
        <v>37273.568639999998</v>
      </c>
    </row>
    <row r="45" spans="1:8" ht="25.5" x14ac:dyDescent="0.2">
      <c r="A45" s="43"/>
      <c r="B45" s="19" t="s">
        <v>9</v>
      </c>
      <c r="C45" s="45"/>
      <c r="D45" s="45"/>
      <c r="E45" s="5">
        <f t="shared" si="0"/>
        <v>5297.9982739200004</v>
      </c>
      <c r="F45" s="5">
        <v>1651.3309999999999</v>
      </c>
      <c r="G45" s="5">
        <f t="shared" ref="G45:G49" si="17">F45*1.072</f>
        <v>1770.2268320000001</v>
      </c>
      <c r="H45" s="5">
        <f t="shared" ref="H45:H49" si="18">G45*1.06</f>
        <v>1876.4404419200002</v>
      </c>
    </row>
    <row r="46" spans="1:8" x14ac:dyDescent="0.2">
      <c r="A46" s="43"/>
      <c r="B46" s="19" t="s">
        <v>60</v>
      </c>
      <c r="C46" s="45"/>
      <c r="D46" s="45"/>
      <c r="E46" s="5">
        <f t="shared" si="0"/>
        <v>962.45750016000011</v>
      </c>
      <c r="F46" s="5">
        <v>299.988</v>
      </c>
      <c r="G46" s="5">
        <f t="shared" ref="G46:G48" si="19">F46*1.072</f>
        <v>321.58713600000004</v>
      </c>
      <c r="H46" s="5">
        <f t="shared" ref="H46:H48" si="20">G46*1.06</f>
        <v>340.88236416000007</v>
      </c>
    </row>
    <row r="47" spans="1:8" x14ac:dyDescent="0.2">
      <c r="A47" s="43"/>
      <c r="B47" s="19" t="s">
        <v>61</v>
      </c>
      <c r="C47" s="45"/>
      <c r="D47" s="45"/>
      <c r="E47" s="5">
        <f t="shared" si="0"/>
        <v>461.70933120000001</v>
      </c>
      <c r="F47" s="5">
        <v>143.91</v>
      </c>
      <c r="G47" s="5">
        <f t="shared" si="19"/>
        <v>154.27152000000001</v>
      </c>
      <c r="H47" s="5">
        <f t="shared" si="20"/>
        <v>163.52781120000003</v>
      </c>
    </row>
    <row r="48" spans="1:8" x14ac:dyDescent="0.2">
      <c r="A48" s="43"/>
      <c r="B48" s="19" t="s">
        <v>62</v>
      </c>
      <c r="C48" s="45"/>
      <c r="D48" s="45"/>
      <c r="E48" s="5">
        <f t="shared" si="0"/>
        <v>2898.4700793600005</v>
      </c>
      <c r="F48" s="5">
        <v>903.423</v>
      </c>
      <c r="G48" s="5">
        <f t="shared" si="19"/>
        <v>968.46945600000004</v>
      </c>
      <c r="H48" s="5">
        <f t="shared" si="20"/>
        <v>1026.5776233600002</v>
      </c>
    </row>
    <row r="49" spans="1:8" ht="41.25" customHeight="1" x14ac:dyDescent="0.2">
      <c r="A49" s="43"/>
      <c r="B49" s="23" t="s">
        <v>67</v>
      </c>
      <c r="C49" s="45"/>
      <c r="D49" s="45"/>
      <c r="E49" s="5">
        <f t="shared" si="0"/>
        <v>683.17966079999997</v>
      </c>
      <c r="F49" s="5">
        <v>212.94</v>
      </c>
      <c r="G49" s="5">
        <f t="shared" si="17"/>
        <v>228.27168</v>
      </c>
      <c r="H49" s="5">
        <f t="shared" si="18"/>
        <v>241.96798080000002</v>
      </c>
    </row>
    <row r="50" spans="1:8" ht="12.75" customHeight="1" x14ac:dyDescent="0.2">
      <c r="A50" s="49" t="s">
        <v>14</v>
      </c>
      <c r="B50" s="37"/>
      <c r="C50" s="44" t="s">
        <v>38</v>
      </c>
      <c r="D50" s="44" t="s">
        <v>7</v>
      </c>
      <c r="E50" s="18">
        <f t="shared" si="0"/>
        <v>629.07134399999995</v>
      </c>
      <c r="F50" s="18">
        <f>SUM(F51:F54)</f>
        <v>196.07499999999999</v>
      </c>
      <c r="G50" s="18">
        <f t="shared" ref="G50:H50" si="21">SUM(G51:G54)</f>
        <v>210.19240000000002</v>
      </c>
      <c r="H50" s="18">
        <f t="shared" si="21"/>
        <v>222.803944</v>
      </c>
    </row>
    <row r="51" spans="1:8" ht="25.5" x14ac:dyDescent="0.2">
      <c r="A51" s="49"/>
      <c r="B51" s="37" t="s">
        <v>63</v>
      </c>
      <c r="C51" s="45"/>
      <c r="D51" s="45"/>
      <c r="E51" s="5">
        <f t="shared" si="0"/>
        <v>48.445632000000003</v>
      </c>
      <c r="F51" s="5">
        <v>15.1</v>
      </c>
      <c r="G51" s="5">
        <f>F51*1.072</f>
        <v>16.187200000000001</v>
      </c>
      <c r="H51" s="5">
        <f>G51*1.06</f>
        <v>17.158432000000001</v>
      </c>
    </row>
    <row r="52" spans="1:8" ht="25.5" x14ac:dyDescent="0.2">
      <c r="A52" s="49"/>
      <c r="B52" s="37" t="s">
        <v>64</v>
      </c>
      <c r="C52" s="45"/>
      <c r="D52" s="45"/>
      <c r="E52" s="5">
        <f t="shared" si="0"/>
        <v>67.400386560000001</v>
      </c>
      <c r="F52" s="5">
        <v>21.007999999999999</v>
      </c>
      <c r="G52" s="5">
        <f t="shared" ref="G52:G54" si="22">F52*1.072</f>
        <v>22.520576000000002</v>
      </c>
      <c r="H52" s="5">
        <f t="shared" ref="H52:H54" si="23">G52*1.06</f>
        <v>23.871810560000004</v>
      </c>
    </row>
    <row r="53" spans="1:8" ht="25.5" x14ac:dyDescent="0.2">
      <c r="A53" s="49"/>
      <c r="B53" s="37" t="s">
        <v>65</v>
      </c>
      <c r="C53" s="45"/>
      <c r="D53" s="45"/>
      <c r="E53" s="5">
        <f t="shared" si="0"/>
        <v>310.00071167999999</v>
      </c>
      <c r="F53" s="5">
        <v>96.623999999999995</v>
      </c>
      <c r="G53" s="5">
        <f t="shared" si="22"/>
        <v>103.580928</v>
      </c>
      <c r="H53" s="5">
        <f t="shared" si="23"/>
        <v>109.79578368</v>
      </c>
    </row>
    <row r="54" spans="1:8" ht="38.25" x14ac:dyDescent="0.2">
      <c r="A54" s="49"/>
      <c r="B54" s="37" t="s">
        <v>66</v>
      </c>
      <c r="C54" s="45"/>
      <c r="D54" s="45"/>
      <c r="E54" s="5">
        <f t="shared" si="0"/>
        <v>203.22461376000001</v>
      </c>
      <c r="F54" s="5">
        <v>63.343000000000004</v>
      </c>
      <c r="G54" s="5">
        <f t="shared" si="22"/>
        <v>67.903696000000011</v>
      </c>
      <c r="H54" s="5">
        <f t="shared" si="23"/>
        <v>71.977917760000011</v>
      </c>
    </row>
    <row r="55" spans="1:8" x14ac:dyDescent="0.2">
      <c r="A55" s="42" t="s">
        <v>78</v>
      </c>
      <c r="B55" s="37"/>
      <c r="C55" s="45"/>
      <c r="D55" s="45"/>
      <c r="E55" s="18">
        <f t="shared" si="0"/>
        <v>92660.635290239996</v>
      </c>
      <c r="F55" s="18">
        <f>SUM(F56:F62)</f>
        <v>28881.357</v>
      </c>
      <c r="G55" s="18">
        <f t="shared" ref="G55:H55" si="24">SUM(G56:G62)</f>
        <v>30960.814704</v>
      </c>
      <c r="H55" s="18">
        <f t="shared" si="24"/>
        <v>32818.463586240003</v>
      </c>
    </row>
    <row r="56" spans="1:8" ht="41.25" customHeight="1" x14ac:dyDescent="0.2">
      <c r="A56" s="43"/>
      <c r="B56" s="25" t="s">
        <v>68</v>
      </c>
      <c r="C56" s="45"/>
      <c r="D56" s="45"/>
      <c r="E56" s="5">
        <f t="shared" ref="E56:E62" si="25">F56+G56+H56</f>
        <v>70391.522545920001</v>
      </c>
      <c r="F56" s="5">
        <v>21940.306</v>
      </c>
      <c r="G56" s="5">
        <f t="shared" ref="G56:G62" si="26">F56*1.072</f>
        <v>23520.008032000002</v>
      </c>
      <c r="H56" s="5">
        <f t="shared" ref="H56:H61" si="27">G56*1.06</f>
        <v>24931.208513920003</v>
      </c>
    </row>
    <row r="57" spans="1:8" ht="40.5" customHeight="1" x14ac:dyDescent="0.2">
      <c r="A57" s="43"/>
      <c r="B57" s="2" t="s">
        <v>69</v>
      </c>
      <c r="C57" s="45"/>
      <c r="D57" s="45"/>
      <c r="E57" s="5">
        <f t="shared" si="25"/>
        <v>5698.4254848</v>
      </c>
      <c r="F57" s="5">
        <v>1776.14</v>
      </c>
      <c r="G57" s="5">
        <f t="shared" si="26"/>
        <v>1904.0220800000002</v>
      </c>
      <c r="H57" s="5">
        <f t="shared" si="27"/>
        <v>2018.2634048000002</v>
      </c>
    </row>
    <row r="58" spans="1:8" ht="39" customHeight="1" x14ac:dyDescent="0.2">
      <c r="A58" s="43"/>
      <c r="B58" s="2" t="s">
        <v>71</v>
      </c>
      <c r="C58" s="45"/>
      <c r="D58" s="45"/>
      <c r="E58" s="5">
        <f t="shared" si="25"/>
        <v>5821.4966400000003</v>
      </c>
      <c r="F58" s="5">
        <v>1814.5</v>
      </c>
      <c r="G58" s="5">
        <f t="shared" si="26"/>
        <v>1945.144</v>
      </c>
      <c r="H58" s="5">
        <f t="shared" si="27"/>
        <v>2061.8526400000001</v>
      </c>
    </row>
    <row r="59" spans="1:8" ht="82.5" customHeight="1" x14ac:dyDescent="0.2">
      <c r="A59" s="43"/>
      <c r="B59" s="3" t="s">
        <v>72</v>
      </c>
      <c r="C59" s="45"/>
      <c r="D59" s="45"/>
      <c r="E59" s="5">
        <f t="shared" si="25"/>
        <v>723.85474176000002</v>
      </c>
      <c r="F59" s="5">
        <v>225.61799999999999</v>
      </c>
      <c r="G59" s="5">
        <f t="shared" si="26"/>
        <v>241.86249600000002</v>
      </c>
      <c r="H59" s="5">
        <f t="shared" si="27"/>
        <v>256.37424576000001</v>
      </c>
    </row>
    <row r="60" spans="1:8" ht="67.5" customHeight="1" x14ac:dyDescent="0.2">
      <c r="A60" s="43"/>
      <c r="B60" s="4" t="s">
        <v>73</v>
      </c>
      <c r="C60" s="45"/>
      <c r="D60" s="45"/>
      <c r="E60" s="5">
        <f t="shared" si="25"/>
        <v>437.61484800000005</v>
      </c>
      <c r="F60" s="5">
        <v>136.4</v>
      </c>
      <c r="G60" s="5">
        <f t="shared" si="26"/>
        <v>146.22080000000003</v>
      </c>
      <c r="H60" s="5">
        <f t="shared" si="27"/>
        <v>154.99404800000002</v>
      </c>
    </row>
    <row r="61" spans="1:8" ht="25.5" customHeight="1" x14ac:dyDescent="0.2">
      <c r="A61" s="43"/>
      <c r="B61" s="4" t="s">
        <v>75</v>
      </c>
      <c r="C61" s="45"/>
      <c r="D61" s="45"/>
      <c r="E61" s="5">
        <f t="shared" si="25"/>
        <v>6379.4010297599998</v>
      </c>
      <c r="F61" s="5">
        <v>1988.393</v>
      </c>
      <c r="G61" s="5">
        <f t="shared" si="26"/>
        <v>2131.557296</v>
      </c>
      <c r="H61" s="5">
        <f t="shared" si="27"/>
        <v>2259.4507337600003</v>
      </c>
    </row>
    <row r="62" spans="1:8" ht="25.5" x14ac:dyDescent="0.2">
      <c r="A62" s="62"/>
      <c r="B62" s="23" t="s">
        <v>43</v>
      </c>
      <c r="C62" s="51"/>
      <c r="D62" s="51"/>
      <c r="E62" s="5">
        <f t="shared" si="25"/>
        <v>3208.32</v>
      </c>
      <c r="F62" s="5">
        <v>1000</v>
      </c>
      <c r="G62" s="5">
        <f t="shared" si="26"/>
        <v>1072</v>
      </c>
      <c r="H62" s="5">
        <f>G62*1.06</f>
        <v>1136.3200000000002</v>
      </c>
    </row>
    <row r="63" spans="1:8" x14ac:dyDescent="0.2">
      <c r="A63" s="49" t="s">
        <v>77</v>
      </c>
      <c r="B63" s="49"/>
      <c r="C63" s="49"/>
      <c r="D63" s="49"/>
      <c r="E63" s="49"/>
      <c r="F63" s="49"/>
      <c r="G63" s="49"/>
      <c r="H63" s="49"/>
    </row>
    <row r="64" spans="1:8" x14ac:dyDescent="0.2">
      <c r="A64" s="50" t="s">
        <v>83</v>
      </c>
      <c r="B64" s="41"/>
      <c r="C64" s="44" t="s">
        <v>38</v>
      </c>
      <c r="D64" s="44" t="s">
        <v>7</v>
      </c>
      <c r="E64" s="39">
        <f t="shared" ref="E64" si="28">F64+G64+H64</f>
        <v>362860.99200000003</v>
      </c>
      <c r="F64" s="39">
        <f>SUM(F65:F66)</f>
        <v>113100</v>
      </c>
      <c r="G64" s="39">
        <f t="shared" ref="G64:H64" si="29">SUM(G65:G66)</f>
        <v>121243.2</v>
      </c>
      <c r="H64" s="39">
        <f t="shared" si="29"/>
        <v>128517.79200000002</v>
      </c>
    </row>
    <row r="65" spans="1:8" ht="12.75" customHeight="1" x14ac:dyDescent="0.2">
      <c r="A65" s="50"/>
      <c r="B65" s="1" t="s">
        <v>39</v>
      </c>
      <c r="C65" s="45"/>
      <c r="D65" s="45"/>
      <c r="E65" s="5">
        <f>F65+G65+H65</f>
        <v>352915.20000000001</v>
      </c>
      <c r="F65" s="5">
        <v>110000</v>
      </c>
      <c r="G65" s="5">
        <f>F65*1.072</f>
        <v>117920</v>
      </c>
      <c r="H65" s="5">
        <f>G65*1.06</f>
        <v>124995.20000000001</v>
      </c>
    </row>
    <row r="66" spans="1:8" s="22" customFormat="1" x14ac:dyDescent="0.2">
      <c r="A66" s="50"/>
      <c r="B66" s="1" t="s">
        <v>34</v>
      </c>
      <c r="C66" s="45"/>
      <c r="D66" s="45"/>
      <c r="E66" s="5">
        <f t="shared" ref="E66" si="30">F66+G66+H66</f>
        <v>9945.7920000000013</v>
      </c>
      <c r="F66" s="5">
        <v>3100</v>
      </c>
      <c r="G66" s="5">
        <f t="shared" ref="G66" si="31">F66*1.072</f>
        <v>3323.2000000000003</v>
      </c>
      <c r="H66" s="5">
        <f t="shared" ref="H66" si="32">G66*1.06</f>
        <v>3522.5920000000006</v>
      </c>
    </row>
    <row r="67" spans="1:8" ht="12.75" customHeight="1" x14ac:dyDescent="0.2">
      <c r="A67" s="60" t="s">
        <v>79</v>
      </c>
      <c r="B67" s="38"/>
      <c r="C67" s="45"/>
      <c r="D67" s="45"/>
      <c r="E67" s="39">
        <f t="shared" ref="E67:E71" si="33">F67+G67+H67</f>
        <v>446277.31200000003</v>
      </c>
      <c r="F67" s="39">
        <f>SUM(F68:F70)</f>
        <v>139100</v>
      </c>
      <c r="G67" s="39">
        <f>SUM(G68:G70)</f>
        <v>149115.20000000001</v>
      </c>
      <c r="H67" s="39">
        <f>SUM(H68:H70)</f>
        <v>158062.11200000002</v>
      </c>
    </row>
    <row r="68" spans="1:8" x14ac:dyDescent="0.2">
      <c r="A68" s="60"/>
      <c r="B68" s="23" t="s">
        <v>50</v>
      </c>
      <c r="C68" s="45"/>
      <c r="D68" s="45"/>
      <c r="E68" s="5">
        <f>F68+G68+H68</f>
        <v>356444.35200000001</v>
      </c>
      <c r="F68" s="5">
        <v>111100</v>
      </c>
      <c r="G68" s="5">
        <f>F68*1.072</f>
        <v>119099.20000000001</v>
      </c>
      <c r="H68" s="5">
        <f>G68*1.06</f>
        <v>126245.15200000002</v>
      </c>
    </row>
    <row r="69" spans="1:8" ht="25.5" x14ac:dyDescent="0.2">
      <c r="A69" s="60"/>
      <c r="B69" s="23" t="s">
        <v>51</v>
      </c>
      <c r="C69" s="45"/>
      <c r="D69" s="45"/>
      <c r="E69" s="5">
        <f t="shared" ref="E69:E70" si="34">F69+G69+H69</f>
        <v>44916.480000000003</v>
      </c>
      <c r="F69" s="5">
        <v>14000</v>
      </c>
      <c r="G69" s="5">
        <f t="shared" ref="G69:G70" si="35">F69*1.072</f>
        <v>15008</v>
      </c>
      <c r="H69" s="5">
        <f t="shared" ref="H69:H70" si="36">G69*1.06</f>
        <v>15908.480000000001</v>
      </c>
    </row>
    <row r="70" spans="1:8" x14ac:dyDescent="0.2">
      <c r="A70" s="60"/>
      <c r="B70" s="23" t="s">
        <v>52</v>
      </c>
      <c r="C70" s="45"/>
      <c r="D70" s="45"/>
      <c r="E70" s="5">
        <f t="shared" si="34"/>
        <v>44916.480000000003</v>
      </c>
      <c r="F70" s="5">
        <v>14000</v>
      </c>
      <c r="G70" s="5">
        <f t="shared" si="35"/>
        <v>15008</v>
      </c>
      <c r="H70" s="5">
        <f t="shared" si="36"/>
        <v>15908.480000000001</v>
      </c>
    </row>
    <row r="71" spans="1:8" x14ac:dyDescent="0.2">
      <c r="A71" s="59" t="s">
        <v>80</v>
      </c>
      <c r="B71" s="19"/>
      <c r="C71" s="45"/>
      <c r="D71" s="45"/>
      <c r="E71" s="18">
        <f t="shared" si="33"/>
        <v>957915.83124288009</v>
      </c>
      <c r="F71" s="18">
        <f>SUM(F72:F73)</f>
        <v>298572.40899999999</v>
      </c>
      <c r="G71" s="18">
        <f>SUM(G72:G73)</f>
        <v>320069.62244800001</v>
      </c>
      <c r="H71" s="18">
        <f>SUM(H72:H73)</f>
        <v>339273.79979488009</v>
      </c>
    </row>
    <row r="72" spans="1:8" ht="38.25" x14ac:dyDescent="0.2">
      <c r="A72" s="60"/>
      <c r="B72" s="23" t="s">
        <v>82</v>
      </c>
      <c r="C72" s="45"/>
      <c r="D72" s="45"/>
      <c r="E72" s="5">
        <f t="shared" ref="E72:E73" si="37">F72+G72+H72</f>
        <v>532862.02124928008</v>
      </c>
      <c r="F72" s="6">
        <v>166087.554</v>
      </c>
      <c r="G72" s="5">
        <f t="shared" ref="G72:G73" si="38">F72*1.072</f>
        <v>178045.85788800003</v>
      </c>
      <c r="H72" s="5">
        <f t="shared" ref="H72:H73" si="39">G72*1.06</f>
        <v>188728.60936128005</v>
      </c>
    </row>
    <row r="73" spans="1:8" ht="25.5" x14ac:dyDescent="0.2">
      <c r="A73" s="60"/>
      <c r="B73" s="23" t="s">
        <v>81</v>
      </c>
      <c r="C73" s="51"/>
      <c r="D73" s="51"/>
      <c r="E73" s="5">
        <f t="shared" si="37"/>
        <v>425053.80999360001</v>
      </c>
      <c r="F73" s="24">
        <v>132484.85500000001</v>
      </c>
      <c r="G73" s="5">
        <f t="shared" si="38"/>
        <v>142023.76456000001</v>
      </c>
      <c r="H73" s="5">
        <f t="shared" si="39"/>
        <v>150545.19043360002</v>
      </c>
    </row>
    <row r="74" spans="1:8" x14ac:dyDescent="0.2">
      <c r="A74" s="46" t="s">
        <v>85</v>
      </c>
      <c r="B74" s="47"/>
      <c r="C74" s="47"/>
      <c r="D74" s="47"/>
      <c r="E74" s="47"/>
      <c r="F74" s="47"/>
      <c r="G74" s="47"/>
      <c r="H74" s="48"/>
    </row>
    <row r="75" spans="1:8" x14ac:dyDescent="0.2">
      <c r="A75" s="42" t="s">
        <v>85</v>
      </c>
      <c r="B75" s="23"/>
      <c r="C75" s="44" t="s">
        <v>38</v>
      </c>
      <c r="D75" s="61" t="s">
        <v>7</v>
      </c>
      <c r="E75" s="18">
        <f t="shared" ref="E75" si="40">F75+G75+H75</f>
        <v>9796.6189999999988</v>
      </c>
      <c r="F75" s="18">
        <f>F77+F76</f>
        <v>3171.6590000000001</v>
      </c>
      <c r="G75" s="18">
        <f>G77</f>
        <v>3216</v>
      </c>
      <c r="H75" s="18">
        <f>H77</f>
        <v>3408.96</v>
      </c>
    </row>
    <row r="76" spans="1:8" ht="25.5" x14ac:dyDescent="0.2">
      <c r="A76" s="43"/>
      <c r="B76" s="23" t="s">
        <v>70</v>
      </c>
      <c r="C76" s="45"/>
      <c r="D76" s="61"/>
      <c r="E76" s="5">
        <f>F76+G76+H76</f>
        <v>550.73700288000009</v>
      </c>
      <c r="F76" s="5">
        <v>171.65899999999999</v>
      </c>
      <c r="G76" s="5">
        <f>F76*1.072</f>
        <v>184.01844800000001</v>
      </c>
      <c r="H76" s="5">
        <f>G76*1.06</f>
        <v>195.05955488000001</v>
      </c>
    </row>
    <row r="77" spans="1:8" ht="21.75" customHeight="1" x14ac:dyDescent="0.2">
      <c r="A77" s="62"/>
      <c r="B77" s="23" t="s">
        <v>74</v>
      </c>
      <c r="C77" s="51"/>
      <c r="D77" s="61"/>
      <c r="E77" s="5">
        <f>F77+G77+H77</f>
        <v>9624.9599999999991</v>
      </c>
      <c r="F77" s="5">
        <v>3000</v>
      </c>
      <c r="G77" s="5">
        <f>F77*1.072</f>
        <v>3216</v>
      </c>
      <c r="H77" s="5">
        <f>G77*1.06</f>
        <v>3408.96</v>
      </c>
    </row>
    <row r="78" spans="1:8" x14ac:dyDescent="0.2">
      <c r="A78" s="49" t="s">
        <v>20</v>
      </c>
      <c r="B78" s="49"/>
      <c r="C78" s="49"/>
      <c r="D78" s="49"/>
      <c r="E78" s="49"/>
      <c r="F78" s="49"/>
      <c r="G78" s="49"/>
      <c r="H78" s="49"/>
    </row>
    <row r="79" spans="1:8" ht="15.75" customHeight="1" x14ac:dyDescent="0.2">
      <c r="A79" s="58" t="s">
        <v>21</v>
      </c>
      <c r="B79" s="26"/>
      <c r="C79" s="61" t="s">
        <v>38</v>
      </c>
      <c r="D79" s="61" t="s">
        <v>7</v>
      </c>
      <c r="E79" s="18">
        <f>F79+G79+H79</f>
        <v>3581.3962828800004</v>
      </c>
      <c r="F79" s="18">
        <f>F80</f>
        <v>1116.2840000000001</v>
      </c>
      <c r="G79" s="18">
        <f>G80</f>
        <v>1196.6564480000002</v>
      </c>
      <c r="H79" s="18">
        <f>H80</f>
        <v>1268.4558348800003</v>
      </c>
    </row>
    <row r="80" spans="1:8" ht="69" customHeight="1" x14ac:dyDescent="0.2">
      <c r="A80" s="58"/>
      <c r="B80" s="19" t="s">
        <v>45</v>
      </c>
      <c r="C80" s="61"/>
      <c r="D80" s="61"/>
      <c r="E80" s="5">
        <f>F80+G80+H80</f>
        <v>3581.3962828800004</v>
      </c>
      <c r="F80" s="5">
        <v>1116.2840000000001</v>
      </c>
      <c r="G80" s="5">
        <f>F80*1.072</f>
        <v>1196.6564480000002</v>
      </c>
      <c r="H80" s="5">
        <f>G80*1.06</f>
        <v>1268.4558348800003</v>
      </c>
    </row>
    <row r="81" spans="1:65" x14ac:dyDescent="0.2">
      <c r="A81" s="49" t="s">
        <v>30</v>
      </c>
      <c r="B81" s="49"/>
      <c r="C81" s="49"/>
      <c r="D81" s="49"/>
      <c r="E81" s="49"/>
      <c r="F81" s="49"/>
      <c r="G81" s="49"/>
      <c r="H81" s="49"/>
      <c r="J81" s="13"/>
    </row>
    <row r="82" spans="1:65" x14ac:dyDescent="0.2">
      <c r="A82" s="42" t="s">
        <v>19</v>
      </c>
      <c r="B82" s="26"/>
      <c r="C82" s="44" t="s">
        <v>38</v>
      </c>
      <c r="D82" s="44" t="s">
        <v>7</v>
      </c>
      <c r="E82" s="18">
        <f>F82+G82+H82</f>
        <v>914.37120000000004</v>
      </c>
      <c r="F82" s="18">
        <f>F83</f>
        <v>285</v>
      </c>
      <c r="G82" s="18">
        <f>G83</f>
        <v>305.52000000000004</v>
      </c>
      <c r="H82" s="18">
        <f>H83</f>
        <v>323.85120000000006</v>
      </c>
    </row>
    <row r="83" spans="1:65" ht="67.5" customHeight="1" x14ac:dyDescent="0.2">
      <c r="A83" s="43"/>
      <c r="B83" s="19" t="s">
        <v>18</v>
      </c>
      <c r="C83" s="45"/>
      <c r="D83" s="45"/>
      <c r="E83" s="5">
        <f>F83+G83+H83</f>
        <v>914.37120000000004</v>
      </c>
      <c r="F83" s="5">
        <v>285</v>
      </c>
      <c r="G83" s="27">
        <f>F83*1.072</f>
        <v>305.52000000000004</v>
      </c>
      <c r="H83" s="27">
        <f>G83*1.06</f>
        <v>323.85120000000006</v>
      </c>
    </row>
    <row r="84" spans="1:65" x14ac:dyDescent="0.2">
      <c r="A84" s="49" t="s">
        <v>31</v>
      </c>
      <c r="B84" s="49"/>
      <c r="C84" s="49"/>
      <c r="D84" s="49"/>
      <c r="E84" s="49"/>
      <c r="F84" s="49"/>
      <c r="G84" s="49"/>
      <c r="H84" s="49"/>
    </row>
    <row r="85" spans="1:65" x14ac:dyDescent="0.2">
      <c r="A85" s="50" t="s">
        <v>31</v>
      </c>
      <c r="B85" s="19"/>
      <c r="C85" s="61" t="s">
        <v>38</v>
      </c>
      <c r="D85" s="61" t="s">
        <v>7</v>
      </c>
      <c r="E85" s="18">
        <f>F85+G85+H85</f>
        <v>256.66559999999998</v>
      </c>
      <c r="F85" s="18">
        <f>F86</f>
        <v>80</v>
      </c>
      <c r="G85" s="18">
        <f>G86</f>
        <v>85.76</v>
      </c>
      <c r="H85" s="18">
        <f>H86</f>
        <v>90.905600000000007</v>
      </c>
    </row>
    <row r="86" spans="1:65" ht="40.5" customHeight="1" x14ac:dyDescent="0.2">
      <c r="A86" s="50"/>
      <c r="B86" s="19" t="s">
        <v>29</v>
      </c>
      <c r="C86" s="61"/>
      <c r="D86" s="61"/>
      <c r="E86" s="5">
        <f>F86+G86+H86</f>
        <v>256.66559999999998</v>
      </c>
      <c r="F86" s="5">
        <v>80</v>
      </c>
      <c r="G86" s="5">
        <f>F86*1.072</f>
        <v>85.76</v>
      </c>
      <c r="H86" s="5">
        <f>G86*1.06</f>
        <v>90.905600000000007</v>
      </c>
    </row>
    <row r="87" spans="1:65" x14ac:dyDescent="0.2">
      <c r="A87" s="28" t="s">
        <v>23</v>
      </c>
      <c r="B87" s="28"/>
      <c r="C87" s="26"/>
      <c r="D87" s="26"/>
      <c r="E87" s="18">
        <f>F87+G87+H87</f>
        <v>2784880.4530060794</v>
      </c>
      <c r="F87" s="18">
        <f>F85+F82+F79+F75+F71+F67+F64+F55+F50+F43+F36+F21+F17</f>
        <v>868018.29399999988</v>
      </c>
      <c r="G87" s="18">
        <f>F87*1.072</f>
        <v>930515.61116799992</v>
      </c>
      <c r="H87" s="18">
        <f>G87*1.06</f>
        <v>986346.54783807998</v>
      </c>
      <c r="I87" s="29"/>
      <c r="J87" s="30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</row>
    <row r="88" spans="1:65" x14ac:dyDescent="0.2">
      <c r="A88" s="31"/>
      <c r="B88" s="31"/>
      <c r="D88" s="32"/>
      <c r="E88" s="32"/>
      <c r="F88" s="33"/>
      <c r="G88" s="32"/>
      <c r="H88" s="32"/>
    </row>
    <row r="89" spans="1:65" ht="23.25" x14ac:dyDescent="0.2">
      <c r="A89" s="52" t="s">
        <v>24</v>
      </c>
      <c r="B89" s="52"/>
      <c r="C89" s="34"/>
      <c r="D89" s="34"/>
      <c r="E89" s="34"/>
      <c r="F89" s="35"/>
      <c r="G89" s="52" t="s">
        <v>35</v>
      </c>
      <c r="H89" s="52"/>
    </row>
    <row r="90" spans="1:65" s="10" customFormat="1" ht="18.75" x14ac:dyDescent="0.2">
      <c r="A90" s="7"/>
      <c r="B90" s="7"/>
      <c r="C90" s="12"/>
      <c r="D90" s="12"/>
      <c r="E90" s="12"/>
      <c r="F90" s="36"/>
      <c r="G90" s="12"/>
      <c r="H90" s="12"/>
    </row>
    <row r="92" spans="1:65" x14ac:dyDescent="0.2">
      <c r="F92" s="36"/>
      <c r="G92" s="36"/>
    </row>
    <row r="93" spans="1:65" x14ac:dyDescent="0.2">
      <c r="F93" s="36"/>
    </row>
    <row r="94" spans="1:65" x14ac:dyDescent="0.2">
      <c r="F94" s="36"/>
    </row>
    <row r="95" spans="1:65" x14ac:dyDescent="0.2">
      <c r="F95" s="36"/>
    </row>
  </sheetData>
  <mergeCells count="54">
    <mergeCell ref="A50:A54"/>
    <mergeCell ref="A63:H63"/>
    <mergeCell ref="A55:A62"/>
    <mergeCell ref="C50:C62"/>
    <mergeCell ref="D50:D62"/>
    <mergeCell ref="A64:A66"/>
    <mergeCell ref="C64:C73"/>
    <mergeCell ref="D64:D73"/>
    <mergeCell ref="G89:H89"/>
    <mergeCell ref="C82:C83"/>
    <mergeCell ref="A89:B89"/>
    <mergeCell ref="D85:D86"/>
    <mergeCell ref="C85:C86"/>
    <mergeCell ref="A85:A86"/>
    <mergeCell ref="A84:H84"/>
    <mergeCell ref="D82:D83"/>
    <mergeCell ref="A82:A83"/>
    <mergeCell ref="A81:H81"/>
    <mergeCell ref="A67:A70"/>
    <mergeCell ref="A78:H78"/>
    <mergeCell ref="C79:C80"/>
    <mergeCell ref="A79:A80"/>
    <mergeCell ref="A71:A73"/>
    <mergeCell ref="D79:D80"/>
    <mergeCell ref="A74:H74"/>
    <mergeCell ref="A75:A77"/>
    <mergeCell ref="C75:C77"/>
    <mergeCell ref="D75:D77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43:A49"/>
    <mergeCell ref="D43:D49"/>
    <mergeCell ref="A21:A35"/>
    <mergeCell ref="C43:C49"/>
    <mergeCell ref="A16:H16"/>
    <mergeCell ref="D17:D19"/>
    <mergeCell ref="C17:C19"/>
    <mergeCell ref="A17:A19"/>
    <mergeCell ref="A20:H20"/>
    <mergeCell ref="A36:A42"/>
    <mergeCell ref="C21:C42"/>
    <mergeCell ref="D21:D42"/>
  </mergeCells>
  <phoneticPr fontId="0" type="noConversion"/>
  <printOptions horizontalCentered="1"/>
  <pageMargins left="0.39370078740157483" right="0" top="1.1811023622047245" bottom="0" header="0" footer="0"/>
  <pageSetup paperSize="9" scale="79" fitToHeight="30" orientation="landscape" r:id="rId1"/>
  <headerFooter differentFirst="1" alignWithMargins="0">
    <oddHeader>&amp;C&amp;P</oddHeader>
  </headerFooter>
  <rowBreaks count="1" manualBreakCount="1"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2017-12-15T11:19:27Z</cp:lastPrinted>
  <dcterms:created xsi:type="dcterms:W3CDTF">1996-10-08T23:32:33Z</dcterms:created>
  <dcterms:modified xsi:type="dcterms:W3CDTF">2017-12-15T11:29:26Z</dcterms:modified>
</cp:coreProperties>
</file>