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800" windowWidth="28800" windowHeight="12030"/>
  </bookViews>
  <sheets>
    <sheet name="Додаток 3.1.ДІБ" sheetId="2" r:id="rId1"/>
  </sheets>
  <definedNames>
    <definedName name="_xlnm.Print_Area" localSheetId="0">'Додаток 3.1.ДІБ'!$A$1:$H$102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  <c r="G52" i="2" l="1"/>
  <c r="F52" i="2"/>
  <c r="G50" i="2"/>
  <c r="F50" i="2"/>
  <c r="G72" i="2"/>
  <c r="H72" i="2"/>
  <c r="F72" i="2"/>
  <c r="F59" i="2"/>
  <c r="G35" i="2" l="1"/>
  <c r="F35" i="2"/>
  <c r="D86" i="2" l="1"/>
  <c r="F75" i="2" l="1"/>
  <c r="F74" i="2" l="1"/>
  <c r="F20" i="2" l="1"/>
  <c r="D85" i="2" l="1"/>
  <c r="D56" i="2" l="1"/>
  <c r="G36" i="2" l="1"/>
  <c r="F36" i="2"/>
  <c r="E43" i="2" l="1"/>
  <c r="G43" i="2" l="1"/>
  <c r="F43" i="2"/>
  <c r="D45" i="2" l="1"/>
  <c r="G38" i="2"/>
  <c r="F38" i="2"/>
  <c r="E35" i="2" l="1"/>
  <c r="E75" i="2" l="1"/>
  <c r="E22" i="2"/>
  <c r="E21" i="2"/>
  <c r="E19" i="2"/>
  <c r="D100" i="2" l="1"/>
  <c r="H99" i="2"/>
  <c r="E41" i="2" l="1"/>
  <c r="E66" i="2" l="1"/>
  <c r="E20" i="2"/>
  <c r="E50" i="2" l="1"/>
  <c r="D84" i="2" l="1"/>
  <c r="D87" i="2"/>
  <c r="D59" i="2" l="1"/>
  <c r="D20" i="2" l="1"/>
  <c r="D21" i="2"/>
  <c r="D22" i="2"/>
  <c r="D81" i="2" l="1"/>
  <c r="D58" i="2"/>
  <c r="D42" i="2"/>
  <c r="D39" i="2"/>
  <c r="D36" i="2"/>
  <c r="D37" i="2"/>
  <c r="D34" i="2"/>
  <c r="D35" i="2"/>
  <c r="D30" i="2"/>
  <c r="D25" i="2"/>
  <c r="D26" i="2"/>
  <c r="D80" i="2" l="1"/>
  <c r="D43" i="2" l="1"/>
  <c r="D54" i="2"/>
  <c r="D66" i="2" l="1"/>
  <c r="D73" i="2" l="1"/>
  <c r="D74" i="2"/>
  <c r="D75" i="2"/>
  <c r="D61" i="2"/>
  <c r="D62" i="2"/>
  <c r="D60" i="2"/>
  <c r="D19" i="2"/>
  <c r="D97" i="2" l="1"/>
  <c r="D96" i="2"/>
  <c r="D82" i="2"/>
  <c r="D72" i="2"/>
  <c r="D71" i="2"/>
  <c r="D44" i="2"/>
  <c r="D46" i="2"/>
  <c r="D41" i="2" l="1"/>
  <c r="E38" i="2" l="1"/>
  <c r="D38" i="2" s="1"/>
  <c r="D79" i="2" l="1"/>
  <c r="D92" i="2" l="1"/>
  <c r="D70" i="2" l="1"/>
  <c r="D49" i="2" l="1"/>
  <c r="D50" i="2"/>
  <c r="D52" i="2" l="1"/>
  <c r="D48" i="2"/>
</calcChain>
</file>

<file path=xl/sharedStrings.xml><?xml version="1.0" encoding="utf-8"?>
<sst xmlns="http://schemas.openxmlformats.org/spreadsheetml/2006/main" count="154" uniqueCount="106">
  <si>
    <t>ЗАТВЕРДЖЕНО</t>
  </si>
  <si>
    <t>Рішення міської ради</t>
  </si>
  <si>
    <t>______________ №____</t>
  </si>
  <si>
    <t>Очікувані результати</t>
  </si>
  <si>
    <t>Найменування завдання</t>
  </si>
  <si>
    <t>Найменування показників виконання завдання</t>
  </si>
  <si>
    <t>Одиниця виміру</t>
  </si>
  <si>
    <t>Значення показників</t>
  </si>
  <si>
    <t>усього</t>
  </si>
  <si>
    <t>у тому числі за роками</t>
  </si>
  <si>
    <t>експлуатація та утримання доріг</t>
  </si>
  <si>
    <t>тис.кв.м.</t>
  </si>
  <si>
    <t>од.</t>
  </si>
  <si>
    <t>га</t>
  </si>
  <si>
    <t>Енергопостачання об'єктів благоустрою, в тому числі:</t>
  </si>
  <si>
    <t xml:space="preserve">освітлення міста </t>
  </si>
  <si>
    <t xml:space="preserve">енергопостачання засобів регулювання дорожнього руху </t>
  </si>
  <si>
    <t>Водопостачання та водовідведення об'єктів благоустрою, в тому числі:</t>
  </si>
  <si>
    <t>Проведення заходів з забезпечення підготовки та завершення святкування Новорічних і Різдвяних свят в місті Запоріжжя, в тому числі:</t>
  </si>
  <si>
    <t>Секретар міської ради</t>
  </si>
  <si>
    <t>тис.м куб</t>
  </si>
  <si>
    <t>тис.кВт/год</t>
  </si>
  <si>
    <t>утримання та поточний ремонт мереж зовнішнього освітлення (світлоточок)</t>
  </si>
  <si>
    <t>Організація благоустрою міста</t>
  </si>
  <si>
    <t xml:space="preserve">Утримання та розвиток автомобільних доріг та дорожньої інфраструктури </t>
  </si>
  <si>
    <t>Утримання об'єктів дорожньої інфраструктури, в тому числі:</t>
  </si>
  <si>
    <t>Головний розпорядник бюджетних коштів - департамент інфраструктури та благоустрою Запорізької міської ради</t>
  </si>
  <si>
    <t>Утримання та поточний ремонт об'єктів благоустрою, в тому числі:</t>
  </si>
  <si>
    <t>утримання та поточний ремонт фонтанів</t>
  </si>
  <si>
    <t>забезпечення функціонування туалетів</t>
  </si>
  <si>
    <t xml:space="preserve">утримання міських кладовищ та поточний ремонт їх елементів </t>
  </si>
  <si>
    <t>од</t>
  </si>
  <si>
    <t>водопостачання та водовідведення об'єктів благоустрою (парків, пляжів, фонтанів, туалетів)</t>
  </si>
  <si>
    <t>Інша діяльність у сфері комунального господарства</t>
  </si>
  <si>
    <t>Інша діяльність у сфері комунального господарства, в тому числі:</t>
  </si>
  <si>
    <t xml:space="preserve">утримання парків, скверів та поточний ремонт їх елементів </t>
  </si>
  <si>
    <t xml:space="preserve">утримання міських пляжів та поточний ремонт їх елементів </t>
  </si>
  <si>
    <t>Підготовка територій міста Запоріжжя для проведення загальноміських заходів та святкування Новорічних і Різдвяних свят</t>
  </si>
  <si>
    <t>Підготовка територій для проведення загальноміських заходів, в тому числі:</t>
  </si>
  <si>
    <t>захід</t>
  </si>
  <si>
    <t>забезпечення належного санітарного стану та святкового оформлення територій міста, надання джерел живлення для технічних засобів під час та після проведення загальноміських заходів</t>
  </si>
  <si>
    <t>виконання робіт з монтажу та демонтажу міської новорічної ялинки, новорічних гірлянд та інші заходи з підготовки та проведення новорічних і різдвяних свят</t>
  </si>
  <si>
    <t>енергопостачання об'єктів благоустрою (парків, пляжів, фонтанів, туалетів)</t>
  </si>
  <si>
    <t>Внески до статутного капіталу суб'єктів господарювання</t>
  </si>
  <si>
    <t>Внески до статутного капіталу суб'єктів господарювання, в тому числі:</t>
  </si>
  <si>
    <t>підприємство</t>
  </si>
  <si>
    <t>внески у статутні капітали комунальних  підприємств міста (придбання спеціальної техніки та обладнання)</t>
  </si>
  <si>
    <t>До Програми розвитку інфраструктури та комплексного благоустрою міста Запоріжжя на 2020-2022 роки</t>
  </si>
  <si>
    <t>виконання Програми розвитку інфраструктури  та комплексного благоустрою міста Запоріжжя на 2020-2022 роки</t>
  </si>
  <si>
    <t>догляд за зеленими насадженнями</t>
  </si>
  <si>
    <t>обстеження та очистка дна акваторії Центрального і Правобережного пляжів</t>
  </si>
  <si>
    <t>перевезення експертних трупів</t>
  </si>
  <si>
    <t>нанесення дорожньої розмітки</t>
  </si>
  <si>
    <t>видалення несанкціонованих надписів типу «графіті» на об’єктах благоустрою (зафарбовування графіті)</t>
  </si>
  <si>
    <t>кв.м</t>
  </si>
  <si>
    <t>експлуатація та утримання мостів</t>
  </si>
  <si>
    <t>поточний ремонт доріг</t>
  </si>
  <si>
    <t>отримання сертифікатів про готовність об'єкту до експлуатації</t>
  </si>
  <si>
    <t>забезпечення збереження (охорони) об’єкту незавершеного будівництва</t>
  </si>
  <si>
    <t>об'єкт</t>
  </si>
  <si>
    <t>Надання ритуальних послуг окремим категоріям громадян</t>
  </si>
  <si>
    <t>Надання ритуальних послуг окремим категоріям громадян, в тому числі:</t>
  </si>
  <si>
    <t xml:space="preserve">поховання померлих одиноких громадян, осіб без певного місця проживання, громадян, від поховання яких відмовилися рідні, знайдених невпізнаних трупів  </t>
  </si>
  <si>
    <t>поховання померлих почесних громадян міста</t>
  </si>
  <si>
    <t>Додаток 3.1</t>
  </si>
  <si>
    <t>Будівництво об'єктів комунального господарства, в тому числі:</t>
  </si>
  <si>
    <t>Будівництво об'єктів комунального господарства</t>
  </si>
  <si>
    <t>забезпечення  проектування, будівництва та реконструкції об'єктів</t>
  </si>
  <si>
    <t>Розробка схеми організації дорожнього руху, в тому числі:</t>
  </si>
  <si>
    <t>розробка схеми органзіації дорожнього руху</t>
  </si>
  <si>
    <t>Капітальний ремонт об'єктів благоустрою, в тому числі:</t>
  </si>
  <si>
    <t xml:space="preserve">капітальний ремонт об'єктів благоустрою </t>
  </si>
  <si>
    <t>капітальний ремонт світлофорних об'єктів</t>
  </si>
  <si>
    <t>капітальний ремонт об'єктів зовнішнього освітлення</t>
  </si>
  <si>
    <t>поточний ремонт тротуарів</t>
  </si>
  <si>
    <t>забезпечення  проектування, будівництва та реконструкції об'єктів дорожньої інфраструктури</t>
  </si>
  <si>
    <t>капітальний ремонт об’єктів дорожньої інфраструктури</t>
  </si>
  <si>
    <t>Будівництво, реконструкція та капітальний ремонт об’єктів дорожньої інфраструктури, в тому числі:</t>
  </si>
  <si>
    <t>Поточний ремонт об’єктів дорожньої інфраструктури, в тому числі:</t>
  </si>
  <si>
    <t>кв.м.</t>
  </si>
  <si>
    <t>Головний розпорядник бюджетних коштів - інспекція з благоустрою Запорізької міської ради</t>
  </si>
  <si>
    <t>Демонтаж об'єктів благоустрою, в тому числі:</t>
  </si>
  <si>
    <t>демонтаж самовільно розміщеного об’єкта</t>
  </si>
  <si>
    <t>Геологічно-розвідувальні роботи:</t>
  </si>
  <si>
    <t>геологічно-розвідувальні роботи</t>
  </si>
  <si>
    <t>формування страхового фонду документації</t>
  </si>
  <si>
    <t>Головний розпорядник бюджетних коштів - департамент фінансової та бюджетної політики Запорізької міської ради</t>
  </si>
  <si>
    <t>тис.грн.</t>
  </si>
  <si>
    <t>встановлення малих архітектурних форм</t>
  </si>
  <si>
    <t>проведення будівельно-технічної експертизи</t>
  </si>
  <si>
    <t>субвенція з місцевого бюджету обласному бюджету на співфінансування інвестиційного проекту «Реконструкція площі Фестивальної в м. Запоріжжі»</t>
  </si>
  <si>
    <t>Будівництво, реконструкція та капітальний ремонт об'єктів комунального господарства, в тому числі:</t>
  </si>
  <si>
    <t xml:space="preserve">встановлення засобів регулювання дорожнього руху </t>
  </si>
  <si>
    <t>поповнення обігових коштів підприємства для забезпечення роботи об'єктів електроенергетики та виконання робіт з технічного обслуговування і утримання їх в робочому стані</t>
  </si>
  <si>
    <t>поточний ремонт та технічне обслуговування засобів регулювання дорожнього руху</t>
  </si>
  <si>
    <t>поповнення обігових коштів підприємства на придбання обладнання та придбання матеріалів для малої архітектурної форми "Альтанка" з їх кріпленням</t>
  </si>
  <si>
    <t>Інші кошти</t>
  </si>
  <si>
    <t>Поповнення обігових коштів для забезпечення стабільної роботи підприємства</t>
  </si>
  <si>
    <t>визнання поворотної фінансової допомоги, наданої комунальному підприємству «Центральний парк культури та відпочинку «Дубовий гай» комунальним підприємством «Градпроект» на виконання рішення виконавчого комітету міської ради від 14.08.2020 №313 «Про надання фінансової допомоги» у розмірі 250 000 (двісті п'ятдесят тисяч) грн., безповоротною.</t>
  </si>
  <si>
    <t>послуга</t>
  </si>
  <si>
    <t xml:space="preserve">супроводження проходження процедури оцінки впливу на довкілля </t>
  </si>
  <si>
    <t>тис.п.м.</t>
  </si>
  <si>
    <t xml:space="preserve">утримання мереж зливової каналізації </t>
  </si>
  <si>
    <t>поповнення обігових коштів підприємства для впровадження автоматичної системи комерційного обліку електроенергії (АСКОЕ)</t>
  </si>
  <si>
    <t>Г.Б. Наумов</t>
  </si>
  <si>
    <t>поповнення обігових коштів підприємства на придбання автоматизованої системи керування дорожнім рухом (АСКДР)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</si>
</sst>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0"/>
    <numFmt numFmtId="166" formatCode="0.0"/>
    <numFmt numFmtId="167" formatCode="0.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02">
    <xf numFmtId="0" fontId="0" fillId="0" borderId="0" xfId="0"/>
    <xf numFmtId="0" fontId="2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top" wrapText="1"/>
    </xf>
    <xf numFmtId="3" fontId="3" fillId="2" borderId="0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9" fillId="2" borderId="1" xfId="1" applyFont="1" applyFill="1" applyBorder="1" applyAlignment="1">
      <alignment vertical="center" wrapText="1"/>
    </xf>
    <xf numFmtId="0" fontId="9" fillId="2" borderId="0" xfId="1" applyFont="1" applyFill="1" applyAlignment="1">
      <alignment vertical="center" wrapText="1"/>
    </xf>
    <xf numFmtId="0" fontId="9" fillId="2" borderId="1" xfId="1" applyFont="1" applyFill="1" applyBorder="1" applyAlignment="1">
      <alignment vertical="top" wrapText="1"/>
    </xf>
    <xf numFmtId="3" fontId="9" fillId="2" borderId="1" xfId="1" applyNumberFormat="1" applyFont="1" applyFill="1" applyBorder="1" applyAlignment="1">
      <alignment horizontal="center" vertical="top" wrapText="1"/>
    </xf>
    <xf numFmtId="0" fontId="9" fillId="2" borderId="3" xfId="1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5" fontId="9" fillId="2" borderId="1" xfId="1" applyNumberFormat="1" applyFont="1" applyFill="1" applyBorder="1" applyAlignment="1">
      <alignment horizontal="center" vertical="top" wrapText="1"/>
    </xf>
    <xf numFmtId="0" fontId="9" fillId="2" borderId="1" xfId="1" applyNumberFormat="1" applyFont="1" applyFill="1" applyBorder="1" applyAlignment="1">
      <alignment horizontal="left" vertical="top" wrapText="1"/>
    </xf>
    <xf numFmtId="165" fontId="9" fillId="2" borderId="0" xfId="1" applyNumberFormat="1" applyFont="1" applyFill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top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center" vertical="top" wrapText="1"/>
    </xf>
    <xf numFmtId="3" fontId="10" fillId="2" borderId="1" xfId="1" applyNumberFormat="1" applyFont="1" applyFill="1" applyBorder="1" applyAlignment="1">
      <alignment horizontal="center" vertical="top" wrapText="1"/>
    </xf>
    <xf numFmtId="165" fontId="10" fillId="2" borderId="1" xfId="1" applyNumberFormat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distributed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3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167" fontId="10" fillId="2" borderId="1" xfId="1" applyNumberFormat="1" applyFont="1" applyFill="1" applyBorder="1" applyAlignment="1">
      <alignment horizontal="center" vertical="center" wrapText="1"/>
    </xf>
    <xf numFmtId="167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left" vertical="top" wrapText="1"/>
    </xf>
    <xf numFmtId="0" fontId="8" fillId="2" borderId="7" xfId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justify" wrapText="1"/>
    </xf>
    <xf numFmtId="0" fontId="9" fillId="2" borderId="1" xfId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left" vertical="top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8" fillId="2" borderId="6" xfId="1" applyFont="1" applyFill="1" applyBorder="1" applyAlignment="1">
      <alignment horizontal="center" vertical="top" wrapText="1"/>
    </xf>
    <xf numFmtId="0" fontId="8" fillId="2" borderId="7" xfId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9" fillId="2" borderId="5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top" wrapText="1"/>
    </xf>
    <xf numFmtId="0" fontId="4" fillId="2" borderId="0" xfId="1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justify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</cellXfs>
  <cellStyles count="4">
    <cellStyle name="Звичайний" xfId="0" builtinId="0"/>
    <cellStyle name="Звичайний 2" xfId="1"/>
    <cellStyle name="Обычный 13" xfId="3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10"/>
  <sheetViews>
    <sheetView tabSelected="1" view="pageBreakPreview" topLeftCell="A84" zoomScaleSheetLayoutView="100" workbookViewId="0">
      <selection activeCell="E97" sqref="E97"/>
    </sheetView>
  </sheetViews>
  <sheetFormatPr defaultColWidth="9.140625" defaultRowHeight="12.75" x14ac:dyDescent="0.25"/>
  <cols>
    <col min="1" max="1" width="36.7109375" style="1" customWidth="1"/>
    <col min="2" max="2" width="49.42578125" style="2" customWidth="1"/>
    <col min="3" max="3" width="15.42578125" style="3" customWidth="1"/>
    <col min="4" max="4" width="16.42578125" style="2" customWidth="1"/>
    <col min="5" max="5" width="16.7109375" style="2" customWidth="1"/>
    <col min="6" max="6" width="16.28515625" style="2" customWidth="1"/>
    <col min="7" max="7" width="16.42578125" style="2" customWidth="1"/>
    <col min="8" max="8" width="0.140625" style="2" hidden="1" customWidth="1"/>
    <col min="9" max="9" width="9.140625" style="2"/>
    <col min="10" max="10" width="22.42578125" style="2" customWidth="1"/>
    <col min="11" max="11" width="19.5703125" style="2" customWidth="1"/>
    <col min="12" max="16384" width="9.140625" style="2"/>
  </cols>
  <sheetData>
    <row r="1" spans="1:8" ht="23.25" x14ac:dyDescent="0.25">
      <c r="E1" s="94" t="s">
        <v>0</v>
      </c>
      <c r="F1" s="94"/>
      <c r="G1" s="4"/>
    </row>
    <row r="2" spans="1:8" ht="23.25" x14ac:dyDescent="0.25">
      <c r="E2" s="94" t="s">
        <v>1</v>
      </c>
      <c r="F2" s="94"/>
      <c r="G2" s="4"/>
    </row>
    <row r="3" spans="1:8" ht="23.25" customHeight="1" x14ac:dyDescent="0.25">
      <c r="E3" s="95" t="s">
        <v>2</v>
      </c>
      <c r="F3" s="95"/>
      <c r="G3" s="95"/>
    </row>
    <row r="4" spans="1:8" ht="23.25" x14ac:dyDescent="0.25">
      <c r="E4" s="4"/>
      <c r="F4" s="4"/>
      <c r="G4" s="4"/>
    </row>
    <row r="5" spans="1:8" ht="23.25" x14ac:dyDescent="0.25">
      <c r="A5" s="2"/>
      <c r="B5" s="5"/>
      <c r="C5" s="6"/>
      <c r="E5" s="96" t="s">
        <v>64</v>
      </c>
      <c r="F5" s="96"/>
      <c r="G5" s="4"/>
    </row>
    <row r="6" spans="1:8" ht="123.75" customHeight="1" x14ac:dyDescent="0.25">
      <c r="A6" s="2"/>
      <c r="B6" s="5"/>
      <c r="C6" s="5"/>
      <c r="D6" s="5"/>
      <c r="E6" s="96" t="s">
        <v>47</v>
      </c>
      <c r="F6" s="96"/>
      <c r="G6" s="96"/>
    </row>
    <row r="7" spans="1:8" ht="16.5" customHeight="1" x14ac:dyDescent="0.25">
      <c r="A7" s="2"/>
    </row>
    <row r="8" spans="1:8" s="5" customFormat="1" ht="22.5" x14ac:dyDescent="0.25">
      <c r="A8" s="91" t="s">
        <v>3</v>
      </c>
      <c r="B8" s="91"/>
      <c r="C8" s="91"/>
      <c r="D8" s="91"/>
      <c r="E8" s="91"/>
      <c r="F8" s="91"/>
      <c r="G8" s="91"/>
    </row>
    <row r="9" spans="1:8" s="5" customFormat="1" ht="24" customHeight="1" x14ac:dyDescent="0.25">
      <c r="A9" s="92" t="s">
        <v>48</v>
      </c>
      <c r="B9" s="92"/>
      <c r="C9" s="92"/>
      <c r="D9" s="92"/>
      <c r="E9" s="92"/>
      <c r="F9" s="92"/>
      <c r="G9" s="92"/>
    </row>
    <row r="10" spans="1:8" s="5" customFormat="1" ht="10.5" customHeight="1" x14ac:dyDescent="0.25">
      <c r="A10" s="6"/>
      <c r="B10" s="6"/>
      <c r="C10" s="6"/>
      <c r="D10" s="6"/>
      <c r="E10" s="6"/>
      <c r="F10" s="6"/>
      <c r="G10" s="6"/>
    </row>
    <row r="12" spans="1:8" s="16" customFormat="1" ht="15.75" x14ac:dyDescent="0.25">
      <c r="A12" s="93" t="s">
        <v>4</v>
      </c>
      <c r="B12" s="93" t="s">
        <v>5</v>
      </c>
      <c r="C12" s="93" t="s">
        <v>6</v>
      </c>
      <c r="D12" s="93" t="s">
        <v>7</v>
      </c>
      <c r="E12" s="93"/>
      <c r="F12" s="93"/>
      <c r="G12" s="93"/>
      <c r="H12" s="15"/>
    </row>
    <row r="13" spans="1:8" s="16" customFormat="1" ht="15.75" x14ac:dyDescent="0.25">
      <c r="A13" s="93"/>
      <c r="B13" s="93"/>
      <c r="C13" s="93"/>
      <c r="D13" s="93" t="s">
        <v>8</v>
      </c>
      <c r="E13" s="93" t="s">
        <v>9</v>
      </c>
      <c r="F13" s="93"/>
      <c r="G13" s="93"/>
      <c r="H13" s="15"/>
    </row>
    <row r="14" spans="1:8" s="16" customFormat="1" ht="24" customHeight="1" x14ac:dyDescent="0.25">
      <c r="A14" s="93"/>
      <c r="B14" s="93"/>
      <c r="C14" s="93"/>
      <c r="D14" s="93"/>
      <c r="E14" s="62">
        <v>2020</v>
      </c>
      <c r="F14" s="62">
        <v>2021</v>
      </c>
      <c r="G14" s="62">
        <v>2022</v>
      </c>
      <c r="H14" s="15"/>
    </row>
    <row r="15" spans="1:8" s="63" customFormat="1" ht="15.75" x14ac:dyDescent="0.25">
      <c r="A15" s="62">
        <v>1</v>
      </c>
      <c r="B15" s="62">
        <v>2</v>
      </c>
      <c r="C15" s="62">
        <v>3</v>
      </c>
      <c r="D15" s="62">
        <v>4</v>
      </c>
      <c r="E15" s="62">
        <v>5</v>
      </c>
      <c r="F15" s="62">
        <v>6</v>
      </c>
      <c r="G15" s="62">
        <v>7</v>
      </c>
      <c r="H15" s="62"/>
    </row>
    <row r="16" spans="1:8" s="63" customFormat="1" ht="15.75" x14ac:dyDescent="0.25">
      <c r="A16" s="82" t="s">
        <v>66</v>
      </c>
      <c r="B16" s="83"/>
      <c r="C16" s="83"/>
      <c r="D16" s="83"/>
      <c r="E16" s="83"/>
      <c r="F16" s="83"/>
      <c r="G16" s="83"/>
      <c r="H16" s="84"/>
    </row>
    <row r="17" spans="1:8" s="63" customFormat="1" ht="15.75" x14ac:dyDescent="0.25">
      <c r="A17" s="65" t="s">
        <v>26</v>
      </c>
      <c r="B17" s="65"/>
      <c r="C17" s="65"/>
      <c r="D17" s="65"/>
      <c r="E17" s="65"/>
      <c r="F17" s="65"/>
      <c r="G17" s="65"/>
      <c r="H17" s="62"/>
    </row>
    <row r="18" spans="1:8" s="63" customFormat="1" ht="15.75" customHeight="1" x14ac:dyDescent="0.25">
      <c r="A18" s="88" t="s">
        <v>91</v>
      </c>
      <c r="B18" s="62"/>
      <c r="C18" s="62"/>
      <c r="D18" s="62"/>
      <c r="E18" s="62"/>
      <c r="F18" s="62"/>
      <c r="G18" s="62"/>
      <c r="H18" s="62"/>
    </row>
    <row r="19" spans="1:8" s="63" customFormat="1" ht="30.75" customHeight="1" x14ac:dyDescent="0.25">
      <c r="A19" s="89"/>
      <c r="B19" s="31" t="s">
        <v>67</v>
      </c>
      <c r="C19" s="62" t="s">
        <v>59</v>
      </c>
      <c r="D19" s="62">
        <f>SUM(E19:G19)</f>
        <v>93</v>
      </c>
      <c r="E19" s="62">
        <f>59-7</f>
        <v>52</v>
      </c>
      <c r="F19" s="62">
        <f>33+7+1</f>
        <v>41</v>
      </c>
      <c r="G19" s="62"/>
      <c r="H19" s="62"/>
    </row>
    <row r="20" spans="1:8" s="63" customFormat="1" ht="16.5" customHeight="1" x14ac:dyDescent="0.25">
      <c r="A20" s="89"/>
      <c r="B20" s="31" t="s">
        <v>71</v>
      </c>
      <c r="C20" s="62" t="s">
        <v>59</v>
      </c>
      <c r="D20" s="62">
        <f t="shared" ref="D20:D22" si="0">SUM(E20:G20)</f>
        <v>7</v>
      </c>
      <c r="E20" s="62">
        <f>3+1+1</f>
        <v>5</v>
      </c>
      <c r="F20" s="62">
        <f>1+1</f>
        <v>2</v>
      </c>
      <c r="G20" s="62"/>
      <c r="H20" s="62"/>
    </row>
    <row r="21" spans="1:8" s="63" customFormat="1" ht="17.25" customHeight="1" x14ac:dyDescent="0.25">
      <c r="A21" s="89"/>
      <c r="B21" s="31" t="s">
        <v>72</v>
      </c>
      <c r="C21" s="62" t="s">
        <v>59</v>
      </c>
      <c r="D21" s="62">
        <f t="shared" si="0"/>
        <v>5</v>
      </c>
      <c r="E21" s="62">
        <f>5-1-1</f>
        <v>3</v>
      </c>
      <c r="F21" s="62">
        <v>2</v>
      </c>
      <c r="G21" s="62"/>
      <c r="H21" s="62"/>
    </row>
    <row r="22" spans="1:8" s="63" customFormat="1" ht="30.75" customHeight="1" x14ac:dyDescent="0.25">
      <c r="A22" s="90"/>
      <c r="B22" s="31" t="s">
        <v>73</v>
      </c>
      <c r="C22" s="62" t="s">
        <v>59</v>
      </c>
      <c r="D22" s="62">
        <f t="shared" si="0"/>
        <v>8</v>
      </c>
      <c r="E22" s="62">
        <f>7+2-1-2</f>
        <v>6</v>
      </c>
      <c r="F22" s="62">
        <v>2</v>
      </c>
      <c r="G22" s="62"/>
      <c r="H22" s="62"/>
    </row>
    <row r="23" spans="1:8" s="63" customFormat="1" ht="15.75" hidden="1" x14ac:dyDescent="0.25">
      <c r="A23" s="85" t="s">
        <v>86</v>
      </c>
      <c r="B23" s="86"/>
      <c r="C23" s="86"/>
      <c r="D23" s="86"/>
      <c r="E23" s="86"/>
      <c r="F23" s="86"/>
      <c r="G23" s="87"/>
      <c r="H23" s="62"/>
    </row>
    <row r="24" spans="1:8" s="63" customFormat="1" ht="15.75" hidden="1" x14ac:dyDescent="0.25">
      <c r="A24" s="76" t="s">
        <v>65</v>
      </c>
      <c r="B24" s="62"/>
      <c r="C24" s="62"/>
      <c r="D24" s="62"/>
      <c r="E24" s="62"/>
      <c r="F24" s="62"/>
      <c r="G24" s="62"/>
      <c r="H24" s="62"/>
    </row>
    <row r="25" spans="1:8" s="63" customFormat="1" ht="15.75" hidden="1" x14ac:dyDescent="0.25">
      <c r="A25" s="76"/>
      <c r="B25" s="74" t="s">
        <v>90</v>
      </c>
      <c r="C25" s="62" t="s">
        <v>87</v>
      </c>
      <c r="D25" s="23">
        <f>E25</f>
        <v>50000</v>
      </c>
      <c r="E25" s="23">
        <v>50000</v>
      </c>
      <c r="F25" s="58"/>
      <c r="G25" s="58"/>
      <c r="H25" s="62"/>
    </row>
    <row r="26" spans="1:8" s="63" customFormat="1" ht="52.5" hidden="1" customHeight="1" x14ac:dyDescent="0.25">
      <c r="A26" s="76"/>
      <c r="B26" s="75"/>
      <c r="C26" s="58" t="s">
        <v>12</v>
      </c>
      <c r="D26" s="58">
        <f>E26</f>
        <v>1</v>
      </c>
      <c r="E26" s="58">
        <v>1</v>
      </c>
      <c r="F26" s="58"/>
      <c r="G26" s="58"/>
      <c r="H26" s="62"/>
    </row>
    <row r="27" spans="1:8" s="63" customFormat="1" ht="15.75" x14ac:dyDescent="0.25">
      <c r="A27" s="66" t="s">
        <v>43</v>
      </c>
      <c r="B27" s="66"/>
      <c r="C27" s="66"/>
      <c r="D27" s="66"/>
      <c r="E27" s="66"/>
      <c r="F27" s="66"/>
      <c r="G27" s="66"/>
      <c r="H27" s="62"/>
    </row>
    <row r="28" spans="1:8" s="63" customFormat="1" ht="14.25" customHeight="1" x14ac:dyDescent="0.25">
      <c r="A28" s="65" t="s">
        <v>26</v>
      </c>
      <c r="B28" s="65"/>
      <c r="C28" s="65"/>
      <c r="D28" s="65"/>
      <c r="E28" s="65"/>
      <c r="F28" s="65"/>
      <c r="G28" s="65"/>
      <c r="H28" s="62"/>
    </row>
    <row r="29" spans="1:8" s="63" customFormat="1" ht="15.75" x14ac:dyDescent="0.25">
      <c r="A29" s="80" t="s">
        <v>44</v>
      </c>
      <c r="B29" s="17"/>
      <c r="C29" s="58"/>
      <c r="D29" s="18"/>
      <c r="E29" s="58"/>
      <c r="F29" s="58"/>
      <c r="G29" s="58"/>
      <c r="H29" s="62"/>
    </row>
    <row r="30" spans="1:8" s="63" customFormat="1" ht="51.75" customHeight="1" x14ac:dyDescent="0.25">
      <c r="A30" s="80"/>
      <c r="B30" s="17" t="s">
        <v>46</v>
      </c>
      <c r="C30" s="62" t="s">
        <v>45</v>
      </c>
      <c r="D30" s="62">
        <f>E30</f>
        <v>2</v>
      </c>
      <c r="E30" s="62">
        <v>2</v>
      </c>
      <c r="F30" s="62">
        <v>1</v>
      </c>
      <c r="G30" s="62">
        <v>1</v>
      </c>
      <c r="H30" s="62"/>
    </row>
    <row r="31" spans="1:8" s="63" customFormat="1" ht="14.25" customHeight="1" x14ac:dyDescent="0.25">
      <c r="A31" s="66" t="s">
        <v>23</v>
      </c>
      <c r="B31" s="66"/>
      <c r="C31" s="66"/>
      <c r="D31" s="66"/>
      <c r="E31" s="66"/>
      <c r="F31" s="66"/>
      <c r="G31" s="66"/>
      <c r="H31" s="66"/>
    </row>
    <row r="32" spans="1:8" s="63" customFormat="1" ht="15.75" customHeight="1" x14ac:dyDescent="0.25">
      <c r="A32" s="65" t="s">
        <v>26</v>
      </c>
      <c r="B32" s="65"/>
      <c r="C32" s="65"/>
      <c r="D32" s="65"/>
      <c r="E32" s="65"/>
      <c r="F32" s="65"/>
      <c r="G32" s="65"/>
      <c r="H32" s="62"/>
    </row>
    <row r="33" spans="1:10" s="63" customFormat="1" ht="12.75" customHeight="1" x14ac:dyDescent="0.25">
      <c r="A33" s="67" t="s">
        <v>27</v>
      </c>
      <c r="B33" s="58"/>
      <c r="C33" s="62"/>
      <c r="D33" s="62"/>
      <c r="E33" s="62"/>
      <c r="F33" s="62"/>
      <c r="G33" s="62"/>
      <c r="H33" s="62"/>
    </row>
    <row r="34" spans="1:10" s="63" customFormat="1" ht="31.5" x14ac:dyDescent="0.25">
      <c r="A34" s="68"/>
      <c r="B34" s="19" t="s">
        <v>22</v>
      </c>
      <c r="C34" s="62" t="s">
        <v>12</v>
      </c>
      <c r="D34" s="50">
        <f>E34</f>
        <v>25150</v>
      </c>
      <c r="E34" s="50">
        <v>25150</v>
      </c>
      <c r="F34" s="50">
        <v>23018</v>
      </c>
      <c r="G34" s="50">
        <v>23018</v>
      </c>
      <c r="H34" s="18">
        <v>43779</v>
      </c>
    </row>
    <row r="35" spans="1:10" s="63" customFormat="1" ht="31.5" x14ac:dyDescent="0.25">
      <c r="A35" s="68"/>
      <c r="B35" s="20" t="s">
        <v>35</v>
      </c>
      <c r="C35" s="62" t="s">
        <v>13</v>
      </c>
      <c r="D35" s="51">
        <f t="shared" ref="D35:D39" si="1">E35</f>
        <v>61.769999999999996</v>
      </c>
      <c r="E35" s="53">
        <f>39.5+15.43+6.84</f>
        <v>61.769999999999996</v>
      </c>
      <c r="F35" s="53">
        <f>39.5+6.84+9.53+2.7489+54.6+12.7+10.3+0.63+0.37+1.72</f>
        <v>138.93890000000002</v>
      </c>
      <c r="G35" s="53">
        <f>39.5+6.84+9.53+2.7489+54.6+12.7+10.3+0.63+0.37+1.72</f>
        <v>138.93890000000002</v>
      </c>
      <c r="H35" s="62"/>
    </row>
    <row r="36" spans="1:10" s="63" customFormat="1" ht="31.5" x14ac:dyDescent="0.25">
      <c r="A36" s="68"/>
      <c r="B36" s="20" t="s">
        <v>36</v>
      </c>
      <c r="C36" s="62" t="s">
        <v>13</v>
      </c>
      <c r="D36" s="54">
        <f t="shared" si="1"/>
        <v>9.9</v>
      </c>
      <c r="E36" s="55">
        <v>9.9</v>
      </c>
      <c r="F36" s="55">
        <f>9.9</f>
        <v>9.9</v>
      </c>
      <c r="G36" s="53">
        <f>9.9+2.37</f>
        <v>12.27</v>
      </c>
      <c r="H36" s="62"/>
    </row>
    <row r="37" spans="1:10" s="63" customFormat="1" ht="15.75" x14ac:dyDescent="0.25">
      <c r="A37" s="68"/>
      <c r="B37" s="20" t="s">
        <v>49</v>
      </c>
      <c r="C37" s="62" t="s">
        <v>13</v>
      </c>
      <c r="D37" s="51">
        <f t="shared" si="1"/>
        <v>831.98</v>
      </c>
      <c r="E37" s="53">
        <v>831.98</v>
      </c>
      <c r="F37" s="55">
        <v>705.5</v>
      </c>
      <c r="G37" s="55">
        <v>705.5</v>
      </c>
      <c r="H37" s="62"/>
    </row>
    <row r="38" spans="1:10" s="63" customFormat="1" ht="31.5" x14ac:dyDescent="0.25">
      <c r="A38" s="68"/>
      <c r="B38" s="20" t="s">
        <v>50</v>
      </c>
      <c r="C38" s="62" t="s">
        <v>13</v>
      </c>
      <c r="D38" s="51">
        <f t="shared" si="1"/>
        <v>5.42</v>
      </c>
      <c r="E38" s="53">
        <f>5.42</f>
        <v>5.42</v>
      </c>
      <c r="F38" s="53">
        <f>5.42</f>
        <v>5.42</v>
      </c>
      <c r="G38" s="53">
        <f>5.42</f>
        <v>5.42</v>
      </c>
      <c r="H38" s="62"/>
    </row>
    <row r="39" spans="1:10" s="63" customFormat="1" ht="15.75" x14ac:dyDescent="0.25">
      <c r="A39" s="68"/>
      <c r="B39" s="22" t="s">
        <v>28</v>
      </c>
      <c r="C39" s="62" t="s">
        <v>31</v>
      </c>
      <c r="D39" s="50">
        <f t="shared" si="1"/>
        <v>37</v>
      </c>
      <c r="E39" s="62">
        <v>37</v>
      </c>
      <c r="F39" s="62">
        <v>37</v>
      </c>
      <c r="G39" s="62">
        <v>37</v>
      </c>
      <c r="H39" s="62"/>
    </row>
    <row r="40" spans="1:10" s="63" customFormat="1" ht="15.75" x14ac:dyDescent="0.25">
      <c r="A40" s="68"/>
      <c r="B40" s="22" t="s">
        <v>29</v>
      </c>
      <c r="C40" s="62" t="s">
        <v>31</v>
      </c>
      <c r="D40" s="50">
        <v>116</v>
      </c>
      <c r="E40" s="50">
        <v>116</v>
      </c>
      <c r="F40" s="50">
        <v>118</v>
      </c>
      <c r="G40" s="50">
        <v>118</v>
      </c>
      <c r="H40" s="62"/>
    </row>
    <row r="41" spans="1:10" s="63" customFormat="1" ht="14.25" customHeight="1" x14ac:dyDescent="0.25">
      <c r="A41" s="68"/>
      <c r="B41" s="22" t="s">
        <v>51</v>
      </c>
      <c r="C41" s="62" t="s">
        <v>31</v>
      </c>
      <c r="D41" s="50">
        <f t="shared" ref="D41:D46" si="2">SUM(E41:G41)</f>
        <v>12730</v>
      </c>
      <c r="E41" s="62">
        <f>3720+250</f>
        <v>3970</v>
      </c>
      <c r="F41" s="62">
        <v>4380</v>
      </c>
      <c r="G41" s="62">
        <v>4380</v>
      </c>
      <c r="H41" s="62"/>
    </row>
    <row r="42" spans="1:10" s="63" customFormat="1" ht="31.5" x14ac:dyDescent="0.25">
      <c r="A42" s="68"/>
      <c r="B42" s="22" t="s">
        <v>30</v>
      </c>
      <c r="C42" s="62" t="s">
        <v>13</v>
      </c>
      <c r="D42" s="51">
        <f>E42</f>
        <v>295.14999999999998</v>
      </c>
      <c r="E42" s="62">
        <v>295.14999999999998</v>
      </c>
      <c r="F42" s="62">
        <v>295.14999999999998</v>
      </c>
      <c r="G42" s="62">
        <v>295.14999999999998</v>
      </c>
      <c r="H42" s="62"/>
    </row>
    <row r="43" spans="1:10" s="63" customFormat="1" ht="31.5" x14ac:dyDescent="0.25">
      <c r="A43" s="68"/>
      <c r="B43" s="22" t="s">
        <v>94</v>
      </c>
      <c r="C43" s="62" t="s">
        <v>31</v>
      </c>
      <c r="D43" s="50">
        <f>E43</f>
        <v>1685</v>
      </c>
      <c r="E43" s="62">
        <f>185+1500</f>
        <v>1685</v>
      </c>
      <c r="F43" s="62">
        <f>180+1235</f>
        <v>1415</v>
      </c>
      <c r="G43" s="62">
        <f>180+1235</f>
        <v>1415</v>
      </c>
      <c r="H43" s="62"/>
    </row>
    <row r="44" spans="1:10" s="63" customFormat="1" ht="15.75" x14ac:dyDescent="0.25">
      <c r="A44" s="68"/>
      <c r="B44" s="22" t="s">
        <v>52</v>
      </c>
      <c r="C44" s="62" t="s">
        <v>11</v>
      </c>
      <c r="D44" s="52">
        <f t="shared" si="2"/>
        <v>72.356000000000009</v>
      </c>
      <c r="E44" s="57">
        <v>19.085999999999999</v>
      </c>
      <c r="F44" s="62">
        <v>26.635000000000002</v>
      </c>
      <c r="G44" s="62">
        <v>26.635000000000002</v>
      </c>
      <c r="H44" s="62"/>
    </row>
    <row r="45" spans="1:10" s="63" customFormat="1" ht="15.75" x14ac:dyDescent="0.25">
      <c r="A45" s="68"/>
      <c r="B45" s="22" t="s">
        <v>102</v>
      </c>
      <c r="C45" s="62" t="s">
        <v>101</v>
      </c>
      <c r="D45" s="52">
        <f>F45</f>
        <v>12.0099</v>
      </c>
      <c r="E45" s="56"/>
      <c r="F45" s="57">
        <v>12.0099</v>
      </c>
      <c r="G45" s="62"/>
      <c r="H45" s="62"/>
    </row>
    <row r="46" spans="1:10" s="63" customFormat="1" ht="31.5" customHeight="1" x14ac:dyDescent="0.25">
      <c r="A46" s="73"/>
      <c r="B46" s="22" t="s">
        <v>53</v>
      </c>
      <c r="C46" s="62" t="s">
        <v>54</v>
      </c>
      <c r="D46" s="50">
        <f t="shared" si="2"/>
        <v>2450</v>
      </c>
      <c r="E46" s="62">
        <v>564</v>
      </c>
      <c r="F46" s="62">
        <v>943</v>
      </c>
      <c r="G46" s="62">
        <v>943</v>
      </c>
      <c r="H46" s="62"/>
    </row>
    <row r="47" spans="1:10" s="63" customFormat="1" ht="12.75" customHeight="1" x14ac:dyDescent="0.25">
      <c r="A47" s="67" t="s">
        <v>14</v>
      </c>
      <c r="B47" s="24"/>
      <c r="C47" s="62"/>
      <c r="D47" s="62"/>
      <c r="E47" s="62"/>
      <c r="F47" s="62"/>
      <c r="G47" s="62"/>
      <c r="H47" s="62"/>
    </row>
    <row r="48" spans="1:10" s="63" customFormat="1" ht="15.75" x14ac:dyDescent="0.25">
      <c r="A48" s="68"/>
      <c r="B48" s="24" t="s">
        <v>15</v>
      </c>
      <c r="C48" s="62" t="s">
        <v>21</v>
      </c>
      <c r="D48" s="52">
        <f>E48+F48+G48</f>
        <v>47738.247000000003</v>
      </c>
      <c r="E48" s="52">
        <v>14808.277</v>
      </c>
      <c r="F48" s="52">
        <v>16464.985000000001</v>
      </c>
      <c r="G48" s="52">
        <v>16464.985000000001</v>
      </c>
      <c r="H48" s="62"/>
      <c r="J48" s="25"/>
    </row>
    <row r="49" spans="1:8" s="63" customFormat="1" ht="31.5" x14ac:dyDescent="0.25">
      <c r="A49" s="68"/>
      <c r="B49" s="17" t="s">
        <v>16</v>
      </c>
      <c r="C49" s="62" t="s">
        <v>21</v>
      </c>
      <c r="D49" s="52">
        <f>E49+F49+G49</f>
        <v>2044.873</v>
      </c>
      <c r="E49" s="52">
        <v>564.50900000000001</v>
      </c>
      <c r="F49" s="52">
        <v>740.18200000000002</v>
      </c>
      <c r="G49" s="52">
        <v>740.18200000000002</v>
      </c>
      <c r="H49" s="62"/>
    </row>
    <row r="50" spans="1:8" s="63" customFormat="1" ht="31.5" x14ac:dyDescent="0.25">
      <c r="A50" s="68"/>
      <c r="B50" s="13" t="s">
        <v>42</v>
      </c>
      <c r="C50" s="62" t="s">
        <v>21</v>
      </c>
      <c r="D50" s="52">
        <f>E50+F50+G50</f>
        <v>2250.29</v>
      </c>
      <c r="E50" s="52">
        <f>865.27-310.614</f>
        <v>554.65599999999995</v>
      </c>
      <c r="F50" s="52">
        <f>835.843+2.79+9.184</f>
        <v>847.81699999999989</v>
      </c>
      <c r="G50" s="52">
        <f>835.843+2.79+9.184</f>
        <v>847.81699999999989</v>
      </c>
      <c r="H50" s="18">
        <v>98810</v>
      </c>
    </row>
    <row r="51" spans="1:8" s="63" customFormat="1" ht="12.75" customHeight="1" x14ac:dyDescent="0.25">
      <c r="A51" s="69" t="s">
        <v>17</v>
      </c>
      <c r="B51" s="24"/>
      <c r="C51" s="62"/>
      <c r="D51" s="62"/>
      <c r="E51" s="62"/>
      <c r="F51" s="62"/>
      <c r="G51" s="62"/>
      <c r="H51" s="62"/>
    </row>
    <row r="52" spans="1:8" s="63" customFormat="1" ht="36.75" customHeight="1" x14ac:dyDescent="0.25">
      <c r="A52" s="69"/>
      <c r="B52" s="26" t="s">
        <v>32</v>
      </c>
      <c r="C52" s="62" t="s">
        <v>20</v>
      </c>
      <c r="D52" s="52">
        <f>E52+F52+G52</f>
        <v>93.920999999999992</v>
      </c>
      <c r="E52" s="52">
        <v>22.847000000000001</v>
      </c>
      <c r="F52" s="52">
        <f>26.427+8.525+0.585</f>
        <v>35.536999999999999</v>
      </c>
      <c r="G52" s="52">
        <f>26.427+8.525+0.585</f>
        <v>35.536999999999999</v>
      </c>
      <c r="H52" s="62"/>
    </row>
    <row r="53" spans="1:8" s="63" customFormat="1" ht="15.75" customHeight="1" x14ac:dyDescent="0.25">
      <c r="A53" s="67" t="s">
        <v>83</v>
      </c>
      <c r="B53" s="26"/>
      <c r="C53" s="62"/>
      <c r="D53" s="52"/>
      <c r="E53" s="52"/>
      <c r="F53" s="52"/>
      <c r="G53" s="52"/>
      <c r="H53" s="62"/>
    </row>
    <row r="54" spans="1:8" s="63" customFormat="1" ht="19.5" customHeight="1" x14ac:dyDescent="0.25">
      <c r="A54" s="73"/>
      <c r="B54" s="26" t="s">
        <v>84</v>
      </c>
      <c r="C54" s="62" t="s">
        <v>12</v>
      </c>
      <c r="D54" s="50">
        <f>E54</f>
        <v>1</v>
      </c>
      <c r="E54" s="50">
        <v>1</v>
      </c>
      <c r="F54" s="52"/>
      <c r="G54" s="52"/>
      <c r="H54" s="62"/>
    </row>
    <row r="55" spans="1:8" s="63" customFormat="1" ht="13.5" customHeight="1" x14ac:dyDescent="0.25">
      <c r="A55" s="67" t="s">
        <v>68</v>
      </c>
      <c r="B55" s="26"/>
      <c r="C55" s="62"/>
      <c r="D55" s="52"/>
      <c r="E55" s="52"/>
      <c r="F55" s="52"/>
      <c r="G55" s="52"/>
      <c r="H55" s="62"/>
    </row>
    <row r="56" spans="1:8" s="63" customFormat="1" ht="21" customHeight="1" x14ac:dyDescent="0.25">
      <c r="A56" s="73"/>
      <c r="B56" s="26" t="s">
        <v>69</v>
      </c>
      <c r="C56" s="62" t="s">
        <v>12</v>
      </c>
      <c r="D56" s="50">
        <f>SUM(E56:G56)</f>
        <v>4</v>
      </c>
      <c r="E56" s="50">
        <v>3</v>
      </c>
      <c r="F56" s="50">
        <v>1</v>
      </c>
      <c r="G56" s="52"/>
      <c r="H56" s="62"/>
    </row>
    <row r="57" spans="1:8" s="63" customFormat="1" ht="15.75" customHeight="1" x14ac:dyDescent="0.25">
      <c r="A57" s="67" t="s">
        <v>70</v>
      </c>
      <c r="B57" s="26"/>
      <c r="C57" s="62"/>
      <c r="D57" s="52"/>
      <c r="E57" s="52"/>
      <c r="F57" s="52"/>
      <c r="G57" s="52"/>
      <c r="H57" s="62"/>
    </row>
    <row r="58" spans="1:8" s="63" customFormat="1" ht="18" customHeight="1" x14ac:dyDescent="0.25">
      <c r="A58" s="68"/>
      <c r="B58" s="26" t="s">
        <v>88</v>
      </c>
      <c r="C58" s="62" t="s">
        <v>12</v>
      </c>
      <c r="D58" s="50">
        <f>E58</f>
        <v>98</v>
      </c>
      <c r="E58" s="50">
        <v>98</v>
      </c>
      <c r="F58" s="50">
        <v>76</v>
      </c>
      <c r="G58" s="52"/>
      <c r="H58" s="62"/>
    </row>
    <row r="59" spans="1:8" s="63" customFormat="1" ht="33" customHeight="1" x14ac:dyDescent="0.25">
      <c r="A59" s="68"/>
      <c r="B59" s="26" t="s">
        <v>92</v>
      </c>
      <c r="C59" s="62" t="s">
        <v>12</v>
      </c>
      <c r="D59" s="50">
        <f>E59</f>
        <v>135</v>
      </c>
      <c r="E59" s="50">
        <v>135</v>
      </c>
      <c r="F59" s="50">
        <f>65+16</f>
        <v>81</v>
      </c>
      <c r="G59" s="52"/>
      <c r="H59" s="62"/>
    </row>
    <row r="60" spans="1:8" s="38" customFormat="1" ht="20.25" hidden="1" customHeight="1" x14ac:dyDescent="0.25">
      <c r="A60" s="68"/>
      <c r="B60" s="33" t="s">
        <v>71</v>
      </c>
      <c r="C60" s="34" t="s">
        <v>59</v>
      </c>
      <c r="D60" s="35">
        <f>SUM(E60:G60)</f>
        <v>3</v>
      </c>
      <c r="E60" s="35">
        <v>3</v>
      </c>
      <c r="F60" s="36"/>
      <c r="G60" s="36"/>
      <c r="H60" s="37"/>
    </row>
    <row r="61" spans="1:8" s="38" customFormat="1" ht="18.75" hidden="1" customHeight="1" x14ac:dyDescent="0.25">
      <c r="A61" s="68"/>
      <c r="B61" s="33" t="s">
        <v>72</v>
      </c>
      <c r="C61" s="34" t="s">
        <v>59</v>
      </c>
      <c r="D61" s="35">
        <f t="shared" ref="D61:D62" si="3">SUM(E61:G61)</f>
        <v>5</v>
      </c>
      <c r="E61" s="35">
        <v>5</v>
      </c>
      <c r="F61" s="36"/>
      <c r="G61" s="36"/>
      <c r="H61" s="37"/>
    </row>
    <row r="62" spans="1:8" s="38" customFormat="1" ht="30" hidden="1" customHeight="1" x14ac:dyDescent="0.25">
      <c r="A62" s="73"/>
      <c r="B62" s="33" t="s">
        <v>73</v>
      </c>
      <c r="C62" s="34" t="s">
        <v>59</v>
      </c>
      <c r="D62" s="35">
        <f t="shared" si="3"/>
        <v>7</v>
      </c>
      <c r="E62" s="35">
        <v>7</v>
      </c>
      <c r="F62" s="36"/>
      <c r="G62" s="36"/>
      <c r="H62" s="37"/>
    </row>
    <row r="63" spans="1:8" s="63" customFormat="1" ht="16.5" customHeight="1" x14ac:dyDescent="0.25">
      <c r="A63" s="70" t="s">
        <v>23</v>
      </c>
      <c r="B63" s="71"/>
      <c r="C63" s="71"/>
      <c r="D63" s="71"/>
      <c r="E63" s="71"/>
      <c r="F63" s="71"/>
      <c r="G63" s="72"/>
      <c r="H63" s="62"/>
    </row>
    <row r="64" spans="1:8" s="63" customFormat="1" ht="16.5" customHeight="1" x14ac:dyDescent="0.25">
      <c r="A64" s="65" t="s">
        <v>80</v>
      </c>
      <c r="B64" s="65"/>
      <c r="C64" s="65"/>
      <c r="D64" s="65"/>
      <c r="E64" s="65"/>
      <c r="F64" s="65"/>
      <c r="G64" s="65"/>
      <c r="H64" s="62"/>
    </row>
    <row r="65" spans="1:10" s="63" customFormat="1" ht="16.5" customHeight="1" x14ac:dyDescent="0.25">
      <c r="A65" s="67" t="s">
        <v>81</v>
      </c>
      <c r="B65" s="26"/>
      <c r="C65" s="58"/>
      <c r="D65" s="18"/>
      <c r="E65" s="18"/>
      <c r="F65" s="23"/>
      <c r="G65" s="23"/>
      <c r="H65" s="62"/>
    </row>
    <row r="66" spans="1:10" s="63" customFormat="1" ht="17.25" customHeight="1" x14ac:dyDescent="0.25">
      <c r="A66" s="73"/>
      <c r="B66" s="26" t="s">
        <v>82</v>
      </c>
      <c r="C66" s="62" t="s">
        <v>79</v>
      </c>
      <c r="D66" s="50">
        <f>E66</f>
        <v>700</v>
      </c>
      <c r="E66" s="50">
        <f>500+200</f>
        <v>700</v>
      </c>
      <c r="F66" s="50">
        <v>1004</v>
      </c>
      <c r="G66" s="52"/>
      <c r="H66" s="62"/>
    </row>
    <row r="67" spans="1:10" s="63" customFormat="1" ht="15.75" x14ac:dyDescent="0.25">
      <c r="A67" s="66" t="s">
        <v>24</v>
      </c>
      <c r="B67" s="66"/>
      <c r="C67" s="66"/>
      <c r="D67" s="66"/>
      <c r="E67" s="66"/>
      <c r="F67" s="66"/>
      <c r="G67" s="66"/>
      <c r="H67" s="66"/>
    </row>
    <row r="68" spans="1:10" s="63" customFormat="1" ht="15.75" x14ac:dyDescent="0.25">
      <c r="A68" s="65" t="s">
        <v>26</v>
      </c>
      <c r="B68" s="65"/>
      <c r="C68" s="65"/>
      <c r="D68" s="65"/>
      <c r="E68" s="65"/>
      <c r="F68" s="65"/>
      <c r="G68" s="65"/>
      <c r="H68" s="59"/>
    </row>
    <row r="69" spans="1:10" s="63" customFormat="1" ht="13.5" customHeight="1" x14ac:dyDescent="0.25">
      <c r="A69" s="77" t="s">
        <v>25</v>
      </c>
      <c r="B69" s="59"/>
      <c r="C69" s="59"/>
      <c r="D69" s="59"/>
      <c r="E69" s="59"/>
      <c r="F69" s="59"/>
      <c r="G69" s="59"/>
      <c r="H69" s="59"/>
    </row>
    <row r="70" spans="1:10" s="63" customFormat="1" ht="18.75" customHeight="1" x14ac:dyDescent="0.25">
      <c r="A70" s="78"/>
      <c r="B70" s="17" t="s">
        <v>10</v>
      </c>
      <c r="C70" s="62" t="s">
        <v>11</v>
      </c>
      <c r="D70" s="51">
        <f>SUM(E70:G70)</f>
        <v>25392</v>
      </c>
      <c r="E70" s="51">
        <v>8464</v>
      </c>
      <c r="F70" s="51">
        <v>8464</v>
      </c>
      <c r="G70" s="51">
        <v>8464</v>
      </c>
      <c r="H70" s="21">
        <v>5323.3</v>
      </c>
    </row>
    <row r="71" spans="1:10" s="63" customFormat="1" ht="15" customHeight="1" x14ac:dyDescent="0.25">
      <c r="A71" s="79"/>
      <c r="B71" s="17" t="s">
        <v>55</v>
      </c>
      <c r="C71" s="62" t="s">
        <v>12</v>
      </c>
      <c r="D71" s="50">
        <f>SUM(E71:G71)</f>
        <v>141</v>
      </c>
      <c r="E71" s="50">
        <v>47</v>
      </c>
      <c r="F71" s="50">
        <v>47</v>
      </c>
      <c r="G71" s="50">
        <v>47</v>
      </c>
      <c r="H71" s="21"/>
    </row>
    <row r="72" spans="1:10" s="63" customFormat="1" ht="15" customHeight="1" x14ac:dyDescent="0.25">
      <c r="A72" s="77" t="s">
        <v>78</v>
      </c>
      <c r="B72" s="17" t="s">
        <v>56</v>
      </c>
      <c r="C72" s="62" t="s">
        <v>11</v>
      </c>
      <c r="D72" s="52">
        <f>SUM(E72:G72)</f>
        <v>444.99400000000003</v>
      </c>
      <c r="E72" s="52">
        <v>169.26599999999999</v>
      </c>
      <c r="F72" s="52">
        <f>133.8+4.064</f>
        <v>137.864</v>
      </c>
      <c r="G72" s="52">
        <f t="shared" ref="G72:H72" si="4">133.8+4.064</f>
        <v>137.864</v>
      </c>
      <c r="H72" s="52">
        <f t="shared" si="4"/>
        <v>137.864</v>
      </c>
      <c r="J72" s="97"/>
    </row>
    <row r="73" spans="1:10" s="63" customFormat="1" ht="32.25" customHeight="1" x14ac:dyDescent="0.25">
      <c r="A73" s="79"/>
      <c r="B73" s="17" t="s">
        <v>74</v>
      </c>
      <c r="C73" s="62" t="s">
        <v>11</v>
      </c>
      <c r="D73" s="52">
        <f t="shared" ref="D73:D75" si="5">SUM(E73:G73)</f>
        <v>10.385999999999999</v>
      </c>
      <c r="E73" s="52">
        <v>5.9859999999999998</v>
      </c>
      <c r="F73" s="52">
        <v>2.2000000000000002</v>
      </c>
      <c r="G73" s="52">
        <v>2.2000000000000002</v>
      </c>
      <c r="H73" s="21"/>
      <c r="J73" s="97"/>
    </row>
    <row r="74" spans="1:10" s="63" customFormat="1" ht="35.25" customHeight="1" x14ac:dyDescent="0.25">
      <c r="A74" s="77" t="s">
        <v>77</v>
      </c>
      <c r="B74" s="13" t="s">
        <v>75</v>
      </c>
      <c r="C74" s="62" t="s">
        <v>59</v>
      </c>
      <c r="D74" s="50">
        <f t="shared" si="5"/>
        <v>17</v>
      </c>
      <c r="E74" s="50">
        <v>8</v>
      </c>
      <c r="F74" s="50">
        <f>5+1+3</f>
        <v>9</v>
      </c>
      <c r="G74" s="51"/>
      <c r="H74" s="21"/>
    </row>
    <row r="75" spans="1:10" s="63" customFormat="1" ht="31.5" x14ac:dyDescent="0.25">
      <c r="A75" s="79"/>
      <c r="B75" s="13" t="s">
        <v>76</v>
      </c>
      <c r="C75" s="62" t="s">
        <v>59</v>
      </c>
      <c r="D75" s="50">
        <f t="shared" si="5"/>
        <v>14</v>
      </c>
      <c r="E75" s="50">
        <f>6+2-1+3-1-1</f>
        <v>8</v>
      </c>
      <c r="F75" s="50">
        <f>5+1</f>
        <v>6</v>
      </c>
      <c r="G75" s="51"/>
      <c r="H75" s="21"/>
    </row>
    <row r="76" spans="1:10" s="63" customFormat="1" ht="18" customHeight="1" x14ac:dyDescent="0.25">
      <c r="A76" s="66" t="s">
        <v>33</v>
      </c>
      <c r="B76" s="66"/>
      <c r="C76" s="66"/>
      <c r="D76" s="66"/>
      <c r="E76" s="66"/>
      <c r="F76" s="66"/>
      <c r="G76" s="66"/>
      <c r="H76" s="66"/>
    </row>
    <row r="77" spans="1:10" s="63" customFormat="1" ht="15.75" x14ac:dyDescent="0.25">
      <c r="A77" s="65" t="s">
        <v>26</v>
      </c>
      <c r="B77" s="65"/>
      <c r="C77" s="65"/>
      <c r="D77" s="65"/>
      <c r="E77" s="65"/>
      <c r="F77" s="65"/>
      <c r="G77" s="65"/>
      <c r="H77" s="27"/>
    </row>
    <row r="78" spans="1:10" s="63" customFormat="1" ht="11.25" customHeight="1" x14ac:dyDescent="0.25">
      <c r="A78" s="77" t="s">
        <v>34</v>
      </c>
      <c r="B78" s="28"/>
      <c r="C78" s="58"/>
      <c r="D78" s="18"/>
      <c r="E78" s="18"/>
      <c r="F78" s="18"/>
      <c r="G78" s="18"/>
      <c r="H78" s="27"/>
    </row>
    <row r="79" spans="1:10" s="63" customFormat="1" ht="31.5" x14ac:dyDescent="0.25">
      <c r="A79" s="78"/>
      <c r="B79" s="28" t="s">
        <v>57</v>
      </c>
      <c r="C79" s="62" t="s">
        <v>12</v>
      </c>
      <c r="D79" s="50">
        <f>E79</f>
        <v>50</v>
      </c>
      <c r="E79" s="50">
        <v>50</v>
      </c>
      <c r="F79" s="50">
        <v>28</v>
      </c>
      <c r="G79" s="50"/>
      <c r="H79" s="27"/>
    </row>
    <row r="80" spans="1:10" s="63" customFormat="1" ht="15.75" x14ac:dyDescent="0.25">
      <c r="A80" s="78"/>
      <c r="B80" s="32" t="s">
        <v>85</v>
      </c>
      <c r="C80" s="62" t="s">
        <v>12</v>
      </c>
      <c r="D80" s="50">
        <f>E80</f>
        <v>14</v>
      </c>
      <c r="E80" s="50">
        <v>14</v>
      </c>
      <c r="F80" s="50">
        <v>2</v>
      </c>
      <c r="G80" s="50"/>
      <c r="H80" s="27"/>
    </row>
    <row r="81" spans="1:17" s="63" customFormat="1" ht="15.75" x14ac:dyDescent="0.25">
      <c r="A81" s="78"/>
      <c r="B81" s="39" t="s">
        <v>89</v>
      </c>
      <c r="C81" s="62" t="s">
        <v>12</v>
      </c>
      <c r="D81" s="50">
        <f>E81</f>
        <v>7</v>
      </c>
      <c r="E81" s="50">
        <v>7</v>
      </c>
      <c r="F81" s="50"/>
      <c r="G81" s="50"/>
      <c r="H81" s="27"/>
    </row>
    <row r="82" spans="1:17" s="63" customFormat="1" ht="31.5" x14ac:dyDescent="0.25">
      <c r="A82" s="78"/>
      <c r="B82" s="28" t="s">
        <v>58</v>
      </c>
      <c r="C82" s="62" t="s">
        <v>59</v>
      </c>
      <c r="D82" s="50">
        <f>E82</f>
        <v>1</v>
      </c>
      <c r="E82" s="50">
        <v>1</v>
      </c>
      <c r="F82" s="50">
        <v>1</v>
      </c>
      <c r="G82" s="50"/>
      <c r="H82" s="27"/>
    </row>
    <row r="83" spans="1:17" s="63" customFormat="1" ht="31.5" x14ac:dyDescent="0.25">
      <c r="A83" s="78"/>
      <c r="B83" s="28" t="s">
        <v>100</v>
      </c>
      <c r="C83" s="62" t="s">
        <v>99</v>
      </c>
      <c r="D83" s="50">
        <v>1</v>
      </c>
      <c r="E83" s="50">
        <v>1</v>
      </c>
      <c r="F83" s="50">
        <v>1</v>
      </c>
      <c r="G83" s="50"/>
      <c r="H83" s="27"/>
    </row>
    <row r="84" spans="1:17" s="63" customFormat="1" ht="63" x14ac:dyDescent="0.25">
      <c r="A84" s="78"/>
      <c r="B84" s="28" t="s">
        <v>93</v>
      </c>
      <c r="C84" s="62" t="s">
        <v>45</v>
      </c>
      <c r="D84" s="50">
        <f t="shared" ref="D84:D87" si="6">E84</f>
        <v>1</v>
      </c>
      <c r="E84" s="50">
        <v>1</v>
      </c>
      <c r="F84" s="50">
        <v>1</v>
      </c>
      <c r="G84" s="50"/>
      <c r="H84" s="27"/>
    </row>
    <row r="85" spans="1:17" s="63" customFormat="1" ht="47.25" x14ac:dyDescent="0.25">
      <c r="A85" s="78"/>
      <c r="B85" s="28" t="s">
        <v>103</v>
      </c>
      <c r="C85" s="62" t="s">
        <v>45</v>
      </c>
      <c r="D85" s="50">
        <f>SUM(E85:G85)</f>
        <v>1</v>
      </c>
      <c r="E85" s="50"/>
      <c r="F85" s="50">
        <v>1</v>
      </c>
      <c r="G85" s="50"/>
      <c r="H85" s="27"/>
    </row>
    <row r="86" spans="1:17" s="63" customFormat="1" ht="47.25" x14ac:dyDescent="0.25">
      <c r="A86" s="78"/>
      <c r="B86" s="28" t="s">
        <v>105</v>
      </c>
      <c r="C86" s="62" t="s">
        <v>45</v>
      </c>
      <c r="D86" s="50">
        <f>SUM(E86:G86)</f>
        <v>1</v>
      </c>
      <c r="E86" s="50"/>
      <c r="F86" s="50">
        <v>1</v>
      </c>
      <c r="G86" s="50"/>
      <c r="H86" s="27"/>
    </row>
    <row r="87" spans="1:17" s="63" customFormat="1" ht="63" x14ac:dyDescent="0.25">
      <c r="A87" s="79"/>
      <c r="B87" s="28" t="s">
        <v>95</v>
      </c>
      <c r="C87" s="62" t="s">
        <v>45</v>
      </c>
      <c r="D87" s="50">
        <f t="shared" si="6"/>
        <v>1</v>
      </c>
      <c r="E87" s="50">
        <v>1</v>
      </c>
      <c r="F87" s="50"/>
      <c r="G87" s="50"/>
      <c r="H87" s="27"/>
    </row>
    <row r="88" spans="1:17" s="63" customFormat="1" ht="15.75" x14ac:dyDescent="0.25">
      <c r="A88" s="81" t="s">
        <v>37</v>
      </c>
      <c r="B88" s="81"/>
      <c r="C88" s="81"/>
      <c r="D88" s="81"/>
      <c r="E88" s="81"/>
      <c r="F88" s="81"/>
      <c r="G88" s="81"/>
      <c r="H88" s="27"/>
      <c r="I88" s="27"/>
      <c r="J88" s="27"/>
      <c r="K88" s="27"/>
      <c r="L88" s="27"/>
      <c r="M88" s="27"/>
      <c r="N88" s="27"/>
      <c r="O88" s="27"/>
      <c r="P88" s="27"/>
      <c r="Q88" s="27"/>
    </row>
    <row r="89" spans="1:17" s="63" customFormat="1" ht="20.25" customHeight="1" x14ac:dyDescent="0.25">
      <c r="A89" s="65" t="s">
        <v>26</v>
      </c>
      <c r="B89" s="65"/>
      <c r="C89" s="65"/>
      <c r="D89" s="65"/>
      <c r="E89" s="65"/>
      <c r="F89" s="65"/>
      <c r="G89" s="65"/>
      <c r="H89" s="27"/>
      <c r="I89" s="27"/>
      <c r="J89" s="27"/>
      <c r="K89" s="27"/>
      <c r="L89" s="27"/>
      <c r="M89" s="27"/>
      <c r="N89" s="27"/>
      <c r="O89" s="27"/>
      <c r="P89" s="27"/>
      <c r="Q89" s="27"/>
    </row>
    <row r="90" spans="1:17" s="63" customFormat="1" ht="15.75" x14ac:dyDescent="0.25">
      <c r="A90" s="69" t="s">
        <v>18</v>
      </c>
      <c r="B90" s="29"/>
      <c r="C90" s="62"/>
      <c r="D90" s="15"/>
      <c r="E90" s="15"/>
      <c r="F90" s="15"/>
      <c r="G90" s="15"/>
      <c r="H90" s="27"/>
      <c r="I90" s="27"/>
      <c r="J90" s="27"/>
      <c r="K90" s="27"/>
      <c r="L90" s="27"/>
      <c r="M90" s="27"/>
      <c r="N90" s="27"/>
      <c r="O90" s="27"/>
      <c r="P90" s="27"/>
      <c r="Q90" s="27"/>
    </row>
    <row r="91" spans="1:17" s="63" customFormat="1" ht="63" x14ac:dyDescent="0.25">
      <c r="A91" s="69"/>
      <c r="B91" s="17" t="s">
        <v>41</v>
      </c>
      <c r="C91" s="62" t="s">
        <v>12</v>
      </c>
      <c r="D91" s="62">
        <v>1</v>
      </c>
      <c r="E91" s="62">
        <v>1</v>
      </c>
      <c r="F91" s="62">
        <v>1</v>
      </c>
      <c r="G91" s="62">
        <v>1</v>
      </c>
      <c r="H91" s="27"/>
      <c r="I91" s="27"/>
      <c r="J91" s="27"/>
      <c r="K91" s="27"/>
      <c r="L91" s="27"/>
      <c r="M91" s="27"/>
      <c r="N91" s="27"/>
      <c r="O91" s="27"/>
      <c r="P91" s="27"/>
      <c r="Q91" s="27"/>
    </row>
    <row r="92" spans="1:17" s="63" customFormat="1" ht="68.25" customHeight="1" x14ac:dyDescent="0.25">
      <c r="A92" s="60" t="s">
        <v>38</v>
      </c>
      <c r="B92" s="17" t="s">
        <v>40</v>
      </c>
      <c r="C92" s="62" t="s">
        <v>39</v>
      </c>
      <c r="D92" s="62">
        <f>E92</f>
        <v>1</v>
      </c>
      <c r="E92" s="62">
        <v>1</v>
      </c>
      <c r="F92" s="62">
        <v>1</v>
      </c>
      <c r="G92" s="62">
        <v>1</v>
      </c>
      <c r="H92" s="27"/>
      <c r="I92" s="27"/>
      <c r="J92" s="27"/>
      <c r="K92" s="27"/>
      <c r="L92" s="27"/>
      <c r="M92" s="27"/>
      <c r="N92" s="27"/>
      <c r="O92" s="27"/>
      <c r="P92" s="27"/>
      <c r="Q92" s="27"/>
    </row>
    <row r="93" spans="1:17" s="63" customFormat="1" ht="15" customHeight="1" x14ac:dyDescent="0.25">
      <c r="A93" s="70" t="s">
        <v>60</v>
      </c>
      <c r="B93" s="71"/>
      <c r="C93" s="71"/>
      <c r="D93" s="71"/>
      <c r="E93" s="71"/>
      <c r="F93" s="71"/>
      <c r="G93" s="72"/>
      <c r="H93" s="27"/>
      <c r="I93" s="27"/>
      <c r="J93" s="27"/>
      <c r="K93" s="27"/>
      <c r="L93" s="27"/>
      <c r="M93" s="27"/>
      <c r="N93" s="27"/>
      <c r="O93" s="27"/>
      <c r="P93" s="27"/>
      <c r="Q93" s="27"/>
    </row>
    <row r="94" spans="1:17" s="63" customFormat="1" ht="15" customHeight="1" x14ac:dyDescent="0.25">
      <c r="A94" s="65" t="s">
        <v>26</v>
      </c>
      <c r="B94" s="65"/>
      <c r="C94" s="65"/>
      <c r="D94" s="65"/>
      <c r="E94" s="65"/>
      <c r="F94" s="65"/>
      <c r="G94" s="65"/>
      <c r="H94" s="27"/>
      <c r="I94" s="27"/>
      <c r="J94" s="27"/>
      <c r="K94" s="27"/>
      <c r="L94" s="27"/>
      <c r="M94" s="27"/>
      <c r="N94" s="27"/>
      <c r="O94" s="27"/>
      <c r="P94" s="27"/>
      <c r="Q94" s="27"/>
    </row>
    <row r="95" spans="1:17" s="63" customFormat="1" ht="15" customHeight="1" x14ac:dyDescent="0.25">
      <c r="A95" s="80" t="s">
        <v>61</v>
      </c>
      <c r="B95" s="61"/>
      <c r="C95" s="29"/>
      <c r="D95" s="29"/>
      <c r="E95" s="29"/>
      <c r="F95" s="29"/>
      <c r="G95" s="29"/>
      <c r="H95" s="27"/>
      <c r="I95" s="27"/>
      <c r="J95" s="27"/>
      <c r="K95" s="27"/>
      <c r="L95" s="27"/>
      <c r="M95" s="27"/>
      <c r="N95" s="27"/>
      <c r="O95" s="27"/>
      <c r="P95" s="27"/>
      <c r="Q95" s="27"/>
    </row>
    <row r="96" spans="1:17" s="63" customFormat="1" ht="48" customHeight="1" x14ac:dyDescent="0.25">
      <c r="A96" s="80"/>
      <c r="B96" s="30" t="s">
        <v>62</v>
      </c>
      <c r="C96" s="62" t="s">
        <v>12</v>
      </c>
      <c r="D96" s="62">
        <f t="shared" ref="D96:D97" si="7">E96</f>
        <v>360</v>
      </c>
      <c r="E96" s="62">
        <v>360</v>
      </c>
      <c r="F96" s="62">
        <v>360</v>
      </c>
      <c r="G96" s="62">
        <v>360</v>
      </c>
      <c r="H96" s="27"/>
      <c r="I96" s="27"/>
      <c r="J96" s="27"/>
      <c r="K96" s="27"/>
      <c r="L96" s="27"/>
      <c r="M96" s="27"/>
      <c r="N96" s="27"/>
      <c r="O96" s="27"/>
      <c r="P96" s="27"/>
      <c r="Q96" s="27"/>
    </row>
    <row r="97" spans="1:17" s="63" customFormat="1" ht="36" customHeight="1" x14ac:dyDescent="0.25">
      <c r="A97" s="80"/>
      <c r="B97" s="30" t="s">
        <v>63</v>
      </c>
      <c r="C97" s="62" t="s">
        <v>12</v>
      </c>
      <c r="D97" s="62">
        <f t="shared" si="7"/>
        <v>5</v>
      </c>
      <c r="E97" s="62">
        <v>5</v>
      </c>
      <c r="F97" s="62">
        <v>5</v>
      </c>
      <c r="G97" s="62">
        <v>5</v>
      </c>
      <c r="H97" s="27"/>
      <c r="I97" s="27"/>
      <c r="J97" s="27"/>
      <c r="K97" s="27"/>
      <c r="L97" s="27"/>
      <c r="M97" s="27"/>
      <c r="N97" s="27"/>
      <c r="O97" s="27"/>
      <c r="P97" s="27"/>
      <c r="Q97" s="27"/>
    </row>
    <row r="98" spans="1:17" s="41" customFormat="1" ht="15.75" x14ac:dyDescent="0.25">
      <c r="A98" s="99" t="s">
        <v>96</v>
      </c>
      <c r="B98" s="100"/>
      <c r="C98" s="100"/>
      <c r="D98" s="100"/>
      <c r="E98" s="100"/>
      <c r="F98" s="100"/>
      <c r="G98" s="100"/>
      <c r="H98" s="101"/>
      <c r="I98" s="40"/>
    </row>
    <row r="99" spans="1:17" s="41" customFormat="1" ht="15.75" x14ac:dyDescent="0.25">
      <c r="A99" s="77" t="s">
        <v>97</v>
      </c>
      <c r="B99" s="42"/>
      <c r="C99" s="59"/>
      <c r="D99" s="59"/>
      <c r="E99" s="43"/>
      <c r="F99" s="43"/>
      <c r="G99" s="43"/>
      <c r="H99" s="44">
        <f>H100</f>
        <v>0</v>
      </c>
      <c r="I99" s="40"/>
    </row>
    <row r="100" spans="1:17" s="41" customFormat="1" ht="141.75" x14ac:dyDescent="0.25">
      <c r="A100" s="79"/>
      <c r="B100" s="45" t="s">
        <v>98</v>
      </c>
      <c r="C100" s="46" t="s">
        <v>45</v>
      </c>
      <c r="D100" s="47">
        <f>E100</f>
        <v>1</v>
      </c>
      <c r="E100" s="47">
        <v>1</v>
      </c>
      <c r="F100" s="48"/>
      <c r="G100" s="48"/>
      <c r="H100" s="49">
        <v>0</v>
      </c>
      <c r="I100" s="40"/>
    </row>
    <row r="101" spans="1:17" ht="77.25" customHeight="1" x14ac:dyDescent="0.25">
      <c r="A101" s="14"/>
      <c r="B101" s="9"/>
      <c r="C101" s="8"/>
      <c r="D101" s="8"/>
      <c r="E101" s="10"/>
      <c r="F101" s="10"/>
      <c r="G101" s="10"/>
      <c r="H101" s="7"/>
    </row>
    <row r="102" spans="1:17" ht="27.75" customHeight="1" x14ac:dyDescent="0.25">
      <c r="A102" s="64" t="s">
        <v>19</v>
      </c>
      <c r="B102" s="64"/>
      <c r="C102" s="64"/>
      <c r="D102" s="64"/>
      <c r="E102" s="64"/>
      <c r="F102" s="98" t="s">
        <v>104</v>
      </c>
      <c r="G102" s="98"/>
      <c r="H102" s="11"/>
    </row>
    <row r="103" spans="1:17" x14ac:dyDescent="0.25">
      <c r="H103" s="11"/>
    </row>
    <row r="104" spans="1:17" x14ac:dyDescent="0.25">
      <c r="H104" s="11"/>
    </row>
    <row r="105" spans="1:17" x14ac:dyDescent="0.25">
      <c r="H105" s="11"/>
    </row>
    <row r="106" spans="1:17" x14ac:dyDescent="0.25">
      <c r="H106" s="12"/>
    </row>
    <row r="107" spans="1:17" s="5" customFormat="1" ht="18.75" customHeight="1" x14ac:dyDescent="0.25">
      <c r="A107" s="1"/>
      <c r="B107" s="2"/>
      <c r="C107" s="3"/>
      <c r="D107" s="2"/>
      <c r="E107" s="2"/>
      <c r="F107" s="2"/>
      <c r="G107" s="2"/>
    </row>
    <row r="108" spans="1:17" s="3" customFormat="1" ht="25.5" customHeight="1" x14ac:dyDescent="0.25">
      <c r="A108" s="1"/>
      <c r="B108" s="2"/>
      <c r="D108" s="2"/>
      <c r="E108" s="2"/>
      <c r="F108" s="2"/>
      <c r="G108" s="2"/>
    </row>
    <row r="109" spans="1:17" s="3" customFormat="1" ht="17.25" customHeight="1" x14ac:dyDescent="0.25">
      <c r="A109" s="1"/>
      <c r="B109" s="2"/>
      <c r="D109" s="2"/>
      <c r="E109" s="2"/>
      <c r="F109" s="2"/>
      <c r="G109" s="2"/>
    </row>
    <row r="110" spans="1:17" s="3" customFormat="1" x14ac:dyDescent="0.25">
      <c r="A110" s="1"/>
      <c r="B110" s="2"/>
      <c r="D110" s="2"/>
      <c r="E110" s="2"/>
      <c r="F110" s="2"/>
      <c r="G110" s="2"/>
    </row>
  </sheetData>
  <mergeCells count="51">
    <mergeCell ref="A78:A87"/>
    <mergeCell ref="J72:J73"/>
    <mergeCell ref="F102:G102"/>
    <mergeCell ref="A95:A97"/>
    <mergeCell ref="A98:H98"/>
    <mergeCell ref="A99:A100"/>
    <mergeCell ref="A90:A91"/>
    <mergeCell ref="E1:F1"/>
    <mergeCell ref="E2:F2"/>
    <mergeCell ref="E3:G3"/>
    <mergeCell ref="E5:F5"/>
    <mergeCell ref="E6:G6"/>
    <mergeCell ref="A16:H16"/>
    <mergeCell ref="A23:G23"/>
    <mergeCell ref="A18:A22"/>
    <mergeCell ref="A8:G8"/>
    <mergeCell ref="A9:G9"/>
    <mergeCell ref="A12:A14"/>
    <mergeCell ref="B12:B14"/>
    <mergeCell ref="C12:C14"/>
    <mergeCell ref="D12:G12"/>
    <mergeCell ref="D13:D14"/>
    <mergeCell ref="E13:G13"/>
    <mergeCell ref="B25:B26"/>
    <mergeCell ref="A24:A26"/>
    <mergeCell ref="A17:G17"/>
    <mergeCell ref="A55:A56"/>
    <mergeCell ref="A94:G94"/>
    <mergeCell ref="A33:A46"/>
    <mergeCell ref="A27:G27"/>
    <mergeCell ref="A28:G28"/>
    <mergeCell ref="A57:A62"/>
    <mergeCell ref="A69:A71"/>
    <mergeCell ref="A72:A73"/>
    <mergeCell ref="A29:A30"/>
    <mergeCell ref="A88:G88"/>
    <mergeCell ref="A89:G89"/>
    <mergeCell ref="A74:A75"/>
    <mergeCell ref="A93:G93"/>
    <mergeCell ref="A32:G32"/>
    <mergeCell ref="A31:H31"/>
    <mergeCell ref="A47:A50"/>
    <mergeCell ref="A51:A52"/>
    <mergeCell ref="A77:G77"/>
    <mergeCell ref="A68:G68"/>
    <mergeCell ref="A67:H67"/>
    <mergeCell ref="A76:H76"/>
    <mergeCell ref="A63:G63"/>
    <mergeCell ref="A64:G64"/>
    <mergeCell ref="A65:A66"/>
    <mergeCell ref="A53:A54"/>
  </mergeCells>
  <printOptions horizontalCentered="1"/>
  <pageMargins left="0.39370078740157483" right="0" top="1.1811023622047245" bottom="0" header="0" footer="0"/>
  <pageSetup paperSize="9" scale="84" fitToHeight="7" orientation="landscape" r:id="rId1"/>
  <headerFooter differentFirst="1" alignWithMargins="0">
    <oddHeader>&amp;C
&amp;P</oddHeader>
  </headerFooter>
  <rowBreaks count="2" manualBreakCount="2">
    <brk id="28" max="7" man="1"/>
    <brk id="9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3.1.ДІБ</vt:lpstr>
      <vt:lpstr>'Додаток 3.1.ДІБ'!Область_друку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2021-03-24T07:01:16Z</dcterms:modified>
</cp:coreProperties>
</file>