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90" windowHeight="7125"/>
  </bookViews>
  <sheets>
    <sheet name="Додаток 2" sheetId="6" r:id="rId1"/>
    <sheet name="Додаток 3" sheetId="10" r:id="rId2"/>
  </sheets>
  <definedNames>
    <definedName name="_xlnm.Print_Titles" localSheetId="0">'Додаток 2'!$14:$16</definedName>
    <definedName name="_xlnm.Print_Titles" localSheetId="1">'Додаток 3'!$13:$16</definedName>
    <definedName name="_xlnm.Print_Area" localSheetId="0">'Додаток 2'!$A$1:$L$55</definedName>
    <definedName name="_xlnm.Print_Area" localSheetId="1">'Додаток 3'!$A$1:$H$102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3" i="10" l="1"/>
  <c r="F76" i="10"/>
  <c r="F50" i="10"/>
  <c r="F51" i="10" s="1"/>
  <c r="G44" i="10" l="1"/>
  <c r="F25" i="10" l="1"/>
  <c r="G24" i="10"/>
  <c r="F73" i="10" l="1"/>
  <c r="F82" i="10"/>
  <c r="G55" i="10" l="1"/>
  <c r="G36" i="10"/>
  <c r="G35" i="10"/>
  <c r="E33" i="6" l="1"/>
  <c r="F33" i="6"/>
  <c r="G33" i="6"/>
  <c r="H33" i="6"/>
  <c r="I33" i="6"/>
  <c r="J33" i="6"/>
  <c r="K33" i="6"/>
  <c r="L33" i="6"/>
  <c r="D33" i="6"/>
  <c r="G92" i="10" l="1"/>
  <c r="G87" i="10"/>
  <c r="G86" i="10"/>
  <c r="G81" i="10"/>
  <c r="G71" i="10"/>
  <c r="G70" i="10"/>
  <c r="G17" i="10"/>
  <c r="L21" i="6"/>
  <c r="K21" i="6"/>
  <c r="J21" i="6"/>
  <c r="I21" i="6"/>
  <c r="H21" i="6"/>
  <c r="G21" i="6"/>
  <c r="E21" i="6"/>
  <c r="D21" i="6"/>
  <c r="F75" i="10" l="1"/>
  <c r="F74" i="10"/>
  <c r="F89" i="10"/>
  <c r="F88" i="10"/>
  <c r="F94" i="10"/>
  <c r="F93" i="10"/>
  <c r="F57" i="10" l="1"/>
  <c r="F37" i="10" l="1"/>
  <c r="F39" i="10"/>
  <c r="E18" i="10" l="1"/>
  <c r="G91" i="10"/>
  <c r="G85" i="10"/>
  <c r="G84" i="10"/>
  <c r="G68" i="10"/>
  <c r="G67" i="10"/>
  <c r="G53" i="10"/>
  <c r="G50" i="10"/>
  <c r="G82" i="10" l="1"/>
  <c r="G80" i="10"/>
  <c r="G26" i="10"/>
  <c r="G37" i="10"/>
  <c r="G93" i="10"/>
  <c r="G57" i="10"/>
  <c r="G73" i="10"/>
  <c r="G88" i="10"/>
  <c r="G74" i="10"/>
  <c r="G89" i="10"/>
  <c r="L44" i="6"/>
  <c r="L42" i="6" l="1"/>
  <c r="L40" i="6"/>
  <c r="L36" i="6"/>
  <c r="L30" i="6"/>
  <c r="L20" i="6"/>
  <c r="I44" i="6"/>
  <c r="J44" i="6"/>
  <c r="K44" i="6"/>
  <c r="I42" i="6"/>
  <c r="J42" i="6"/>
  <c r="K42" i="6"/>
  <c r="I40" i="6"/>
  <c r="J40" i="6"/>
  <c r="K40" i="6"/>
  <c r="I36" i="6"/>
  <c r="J36" i="6"/>
  <c r="K36" i="6"/>
  <c r="I30" i="6"/>
  <c r="J30" i="6"/>
  <c r="K30" i="6"/>
  <c r="I20" i="6"/>
  <c r="J20" i="6"/>
  <c r="K20" i="6"/>
  <c r="L29" i="6" l="1"/>
  <c r="L17" i="6" s="1"/>
  <c r="K29" i="6"/>
  <c r="K17" i="6" s="1"/>
  <c r="I29" i="6"/>
  <c r="I17" i="6" s="1"/>
  <c r="J29" i="6"/>
  <c r="J17" i="6" s="1"/>
  <c r="H44" i="6" l="1"/>
  <c r="H42" i="6"/>
  <c r="H40" i="6"/>
  <c r="H36" i="6"/>
  <c r="H30" i="6"/>
  <c r="H20" i="6"/>
  <c r="F44" i="6"/>
  <c r="G44" i="6"/>
  <c r="F42" i="6"/>
  <c r="G42" i="6"/>
  <c r="F40" i="6"/>
  <c r="G40" i="6"/>
  <c r="F36" i="6"/>
  <c r="G36" i="6"/>
  <c r="F30" i="6"/>
  <c r="G30" i="6"/>
  <c r="F20" i="6"/>
  <c r="G20" i="6"/>
  <c r="G29" i="6" l="1"/>
  <c r="G17" i="6" s="1"/>
  <c r="F29" i="6"/>
  <c r="F17" i="6" s="1"/>
  <c r="H29" i="6"/>
  <c r="H17" i="6" s="1"/>
  <c r="E44" i="6"/>
  <c r="D44" i="6"/>
  <c r="E42" i="6"/>
  <c r="D42" i="6"/>
  <c r="D40" i="6"/>
  <c r="E40" i="6"/>
  <c r="E36" i="6"/>
  <c r="D36" i="6"/>
  <c r="E30" i="6"/>
  <c r="D30" i="6"/>
  <c r="E20" i="6"/>
  <c r="D20" i="6"/>
  <c r="E29" i="6" l="1"/>
  <c r="E17" i="6" s="1"/>
  <c r="D29" i="6"/>
  <c r="D17" i="6" s="1"/>
</calcChain>
</file>

<file path=xl/sharedStrings.xml><?xml version="1.0" encoding="utf-8"?>
<sst xmlns="http://schemas.openxmlformats.org/spreadsheetml/2006/main" count="418" uniqueCount="218">
  <si>
    <t xml:space="preserve">
</t>
  </si>
  <si>
    <t>Група результативних показників</t>
  </si>
  <si>
    <t>Одиниця виміру</t>
  </si>
  <si>
    <t>Значення показника</t>
  </si>
  <si>
    <t>Причини невиконання</t>
  </si>
  <si>
    <t>план</t>
  </si>
  <si>
    <t>виконано</t>
  </si>
  <si>
    <t>Продукту</t>
  </si>
  <si>
    <t>Якості</t>
  </si>
  <si>
    <t>Витрат</t>
  </si>
  <si>
    <t>Ефективності</t>
  </si>
  <si>
    <t>КПКВК</t>
  </si>
  <si>
    <t xml:space="preserve">Інформація про виконання заходу/завдання </t>
  </si>
  <si>
    <t>Обсяги фінансування програми</t>
  </si>
  <si>
    <t>Затверджено у бюджеті СМТГ (зі змінами)</t>
  </si>
  <si>
    <t>Усього</t>
  </si>
  <si>
    <t>заг. фонд</t>
  </si>
  <si>
    <t>спец. фонд</t>
  </si>
  <si>
    <t>Назва результативного показника/індикатора програми</t>
  </si>
  <si>
    <t>Виконано</t>
  </si>
  <si>
    <t xml:space="preserve">заг. фонд </t>
  </si>
  <si>
    <t xml:space="preserve"> спец. фонд</t>
  </si>
  <si>
    <t>Кількість делегацій від Сумської міської ТГ, відряджених до міст-партнерів, од.</t>
  </si>
  <si>
    <t xml:space="preserve"> тис. грн.</t>
  </si>
  <si>
    <t>Обсяг видатків на оновлення кредитного рейтингу та рейтингу інвестиційної привабливості</t>
  </si>
  <si>
    <t>од.</t>
  </si>
  <si>
    <t>грн.</t>
  </si>
  <si>
    <t>Середні видатки на супровід та доставку 1 гуманітарного вантажу/гуманітарної допомоги</t>
  </si>
  <si>
    <t>Середні видатки на 1 відрядження представників від Сумської міської ТГ</t>
  </si>
  <si>
    <t>Кількість випадків супроводу, доставлених гуманітарних вантажів/гуманітарної допомоги</t>
  </si>
  <si>
    <t>Обсяг видатків на супровід та доставку гуманітарних вантажів/гуманітарної допомоги до міста Суми</t>
  </si>
  <si>
    <t>Середні видатки  на організацію прийому та перебування однієї іноземної офіційної делегації, що братиме участь в урочистих заходах з нагоди святкування Дня міста Суми</t>
  </si>
  <si>
    <t>Кількість офіційних іноземних делегацій, що відвідають Сумську міську ТГ з нагоди Дня міста Суми</t>
  </si>
  <si>
    <t>Обсяг видатків на організацію перебування іноземних офіційних делегацій з нагоди Дня міста Суми</t>
  </si>
  <si>
    <t>Середні видатки на відрядження однієї делегації до міст-партнерів</t>
  </si>
  <si>
    <t>Середні видатки на прийом однієї іноземної делегації</t>
  </si>
  <si>
    <t>Середні видатки на відрядження однієї офіційної делегації від Сумської міської ТГ до міст зарубіжних країн з метою встановлення нових партнерських/дружніх відносин</t>
  </si>
  <si>
    <t>Кількість іноземних делегацій із міст зарубіжних країн, що прибувають до Сумської міської ради з метою встановлення та підтримки партнерських/дружніх відносин</t>
  </si>
  <si>
    <t>Кількість делегацій від Сумської міської ТГ до міст зарубіжних країн з метою встановлення нових партнерських/дружніх відносин</t>
  </si>
  <si>
    <t>Обсяг видатків на відрядження делегацій від Сумської міської ТГ до міст-партнерів (депутати Сумської міської ради, члени Виконавчого комітету, працівники виконавчих органів Сумської міської ради, представники установ, організацій міста Суми на запрошення приймаючої сторони)</t>
  </si>
  <si>
    <t>Обсяг видатків на організацію офіційних прийомів  іноземних делегацій із міст зарубіжних країн, що прибувають до Сумської міської ради з метою встановлення та підтримки партнерських/дружніх відносин</t>
  </si>
  <si>
    <t>Обсяг видатків на відрядження офіційних делегацій від Сумської міської ТГ до міст зарубіжних країн з метою встановлення нових партнерських/дружніх відносин</t>
  </si>
  <si>
    <t>Середні видатки на забезпечення одного навчального візиту з обміну досвідом</t>
  </si>
  <si>
    <t>Середні видатки на проведення однієї робочої зустрічі</t>
  </si>
  <si>
    <t>Кількість здійснених навчальних візитів з обміну досвідом</t>
  </si>
  <si>
    <t>Обсяг видатків на забезпечення навчальних візитів з обміну досвідом (депутати Сумської міської ради та члени Виконавчого комітету Сумської міської ради, що не є посадовими особами виконавчих органів Сумської міської ради)</t>
  </si>
  <si>
    <t>Обсяг видатків на проведення робочих зустрічей з обміну досвідом</t>
  </si>
  <si>
    <t>Середній розмір одного організаційного внеску</t>
  </si>
  <si>
    <t>Обсяг видатків на розробку та виготовлення демонстраційних матеріалів  для презентації муніципальних інвестиційних проектів</t>
  </si>
  <si>
    <t>Середня вартість одиниці створеної (виготовленої) та/або оновленої відеопрезентації</t>
  </si>
  <si>
    <t>Кількість форумів, виставок, інвестиційних заходів, в яких взято участь</t>
  </si>
  <si>
    <t>Кількість створених (виготовлених) та/або оновлених відеопрезентацій про місто Суми</t>
  </si>
  <si>
    <t>Кількість рішень про оновлення кредитного рейтингу / рейтингу інвестиційної привабливості</t>
  </si>
  <si>
    <t>Обсяг видатків на поширення інформаційних матеріалів про економічний та інвестиційний потенціал міста Суми (трансляція відео, публікації в ЗМІ, розміщення інформації на веб-ресурсах, розповсюдження інформації під час ярмарок, виставок та інших представницьких заходів)</t>
  </si>
  <si>
    <t>Обсяг видатків на створення (виготовлення) та/або оновлення відеопрезентації про місто Суми (відеоролик про науковий, економічний, інвестиційний  потенціал міста Суми)</t>
  </si>
  <si>
    <t xml:space="preserve">Підпрограма 1.  Сприяння  формуванню іміджу міста Суми як інвестиційно привабливого       </t>
  </si>
  <si>
    <t xml:space="preserve">Підпрограма 2. Розвиток міжнародної співпраці Сумської міської територіальної громади                                                                                                                            
</t>
  </si>
  <si>
    <t>0217693</t>
  </si>
  <si>
    <t>21,0</t>
  </si>
  <si>
    <t>21,1</t>
  </si>
  <si>
    <t>15,8</t>
  </si>
  <si>
    <t>10,5</t>
  </si>
  <si>
    <t>150,0</t>
  </si>
  <si>
    <t>172,5</t>
  </si>
  <si>
    <t xml:space="preserve">Підпрограма 1. Сприяння  формуванню іміджу міста Суми як інвестиційно привабливого       </t>
  </si>
  <si>
    <t>Обсяг видатків на виготовлення інформаційних матеріалів про економічний та інвестиційний потенціал міста Суми</t>
  </si>
  <si>
    <t>2/2</t>
  </si>
  <si>
    <t>Середні витрати на оновлення кредитного рейтингу та рейтингу інвестиційної привабливості СМТГ</t>
  </si>
  <si>
    <t>Кількість зарубіжних міст-партнерів та дружніх міст із зарубіжних країн</t>
  </si>
  <si>
    <t>Динаміка кількості зарубіжних міст-партнерів та дружніх міст із зарубіжних країн</t>
  </si>
  <si>
    <t>%</t>
  </si>
  <si>
    <t>Збереження рівня кредитного рейтингу Сумської міської територіальної громади</t>
  </si>
  <si>
    <t>рівень</t>
  </si>
  <si>
    <t>uaА-</t>
  </si>
  <si>
    <t>Збереження рівня рейтингу інвестиційної привабливості Сумської міської територіальної громади</t>
  </si>
  <si>
    <t>invА–</t>
  </si>
  <si>
    <t>Кількість інформаційних матеріалів</t>
  </si>
  <si>
    <t>Обсяг видатків на забезпечення участі у форумах, виставках, інвестиційних заходах  (придбання та/або оренда засобів матеріально-технічного забезпечення, оплата послуг перекладу тощо)</t>
  </si>
  <si>
    <t>Кількість виготовлених комплектів Інвестиційного паспорту міста Суми</t>
  </si>
  <si>
    <t>Кількість виготовлених інформаційних матеріалів про економічний та інвестиційний потенціал міста Суми</t>
  </si>
  <si>
    <t>Кількість заходів з поширення інформаційних матеріалів про економічний та інвестиційний потенціал міста Суми</t>
  </si>
  <si>
    <t>Середня вартість одиниці виготовлених інформаційних матеріалів про економічний та  інвестиційний потенціал міста Суми</t>
  </si>
  <si>
    <t>Середні видатки на один захід з поширення інформаційних матеріалів про економічний та  інвестиційний потенціал міста Суми</t>
  </si>
  <si>
    <t>Середні витрати на участь у форумах, виставках, інвестиційних заходах(придбання та/або оренди засобів матеріально-технічного забезпечення, оплата послуг з перекладу тощо)</t>
  </si>
  <si>
    <t>Динаміка кількості заходів, у яких взято участь</t>
  </si>
  <si>
    <t>Кількість розроблених та виготовлених демонстраційних матеріалів</t>
  </si>
  <si>
    <t>Середня вартість одиниці розробленого та виготовленого демонстраційного матеріалу</t>
  </si>
  <si>
    <t>Динаміка кількості розроблених та виготовлених демонстраційних матеріалів</t>
  </si>
  <si>
    <t>Кількість заходів з підтримки та встановлення зв'язків з між Сумською міською ТГ та містами зарубіжних країн, містами-партнерами, дружніми містами, міжнародними організаціями та донорськими установами, дипломатичними представництвами України за кордоном, дипломатичними та консульськими установами іноземних держав в Україні, іншими закордонними суб'єктами тощо</t>
  </si>
  <si>
    <t>Динаміка кількості заходів</t>
  </si>
  <si>
    <t>Обсяг видатків на сплату організаційних внесків для участі у конференціях, семінарах, форумах, ярмарках, виставках, інших заходах з питань налагодження співпраці тощо</t>
  </si>
  <si>
    <t>Обсяг видатків на забезпечення участі делегацій від Сумської міської ТГ у міжнародних конференціях, семінарах, тренінгах, форумах, ярмарках, виставках, інших заходах з питань налагодження співпраці тощо</t>
  </si>
  <si>
    <t>Кількість сплачених організаційних внесків для участі у конференціях, семінарах, форумах, ярмарках, виставках, інших заходах з питань налагодження співпраці тощо</t>
  </si>
  <si>
    <t>Кількість міжнародних конференцій, семінарів, тренінгів, форумів, ярмарок та виставок, інших заходів з питань налагодження співпраці, в яких взято участь делегаціями від Сумської міської ТГ</t>
  </si>
  <si>
    <t>Середні видатки на участь у міжнародних форумах, ярмарках та виставках, інших заходах з питань налагодження співпраці, участі в міжнародних проєктах та програмах однієї делегації</t>
  </si>
  <si>
    <t>Динаміка кількості міжнародних заходів, у яких взято участь делегаціями від Сумської міської ТГ</t>
  </si>
  <si>
    <t>Кількість проведених робочих зустрічей з обміну досвідом</t>
  </si>
  <si>
    <t>Динаміка кількості заходів з обміну досвідом</t>
  </si>
  <si>
    <t>Динаміка кількості іноземних делегацій із міст зарубіжних країн, що прибувають до Сумської міської ради з метою встановлення та підтримки партнерських/дружніх відносин</t>
  </si>
  <si>
    <t>Динаміка кількісті делегацій від Сумської міської ТГ до міст зарубіжних країн, у т.ч. до міст-партнерів та дружніх міст</t>
  </si>
  <si>
    <t>Обсяг видатків на організацію офіційних прийомів представників  міжнародних організацій та донорських установ, дипломатичних та консульських установ іноземних держав в Україні, інших закордонних суб'єктів, тощо, що прибувають до Сумської міської ради в рамках офіційних візитів</t>
  </si>
  <si>
    <t>Кількість офіційних прийомів представників  міжнародних організацій та донорських установ, дипломатичних та консульських установ іноземних держав в Україні, інших закордонних суб'єктів тощо, що прибувають до Сумської міської ради в рамках офіційних візитів та робочих зустрічей</t>
  </si>
  <si>
    <t>Середні видатки на організацію одного офіційного прийому представників  міжнародних організацій та донорських установ, дипломатичних та консульських установ іноземних держав в Україні, інших закордонних суб'єктів, тощо, що прибувають до Сумської міської ради в рамках офіційних візитів та робочих зустрічей</t>
  </si>
  <si>
    <t>Динаміка кількості прийомів представників  міжнародних організацій та донорських установ, дипломатичних та консульських установ іноземних держав в Україні, інших закордонних суб'єктів, тощо, що прибувають до Сумської міської ради в рамках офіційних візитів та робочих зустрічей</t>
  </si>
  <si>
    <t>Обсяг видатків на відрядження  представників від Сумської міської ТГ (депутати, члени Виконавчого комітету, працівники виконавчих органів Сумської міської ради, представники установ, організацій міста Суми) з метою встановлення нових та підтримки існуючих партнерських відносин, реалізації спільних проектів, оформлення, супроводу, організації та доставки гуманітарних вантажів/гуманітарної допомоги, тощо</t>
  </si>
  <si>
    <t>Кількість відряджень  з метою встановлення нових та підтримки існуючих партнерських відносин, реалізації спільних проектів, оформлення, супроводу, організації та доставки гуманітарних вантажів/гуманітарної допомоги</t>
  </si>
  <si>
    <t>Динаміка кількості гуманітарних вантажів</t>
  </si>
  <si>
    <t xml:space="preserve"> Обсяг видатків на виготовлення та придбання іміджевої продукції для презентації міста (з національною символікою, з символікою міста)</t>
  </si>
  <si>
    <t>Кількість іміджевої продукції з національною символіковою, символікою м. Суми, яку планується виготовити та придбати</t>
  </si>
  <si>
    <t>Середні витрати на виготовлення та придбання одиниці іміджевої продукції для презентації міста  (з національною символікою, з символікою міста)</t>
  </si>
  <si>
    <t>Динаміка кількості іміджевої продукції</t>
  </si>
  <si>
    <t xml:space="preserve">Підпрограма 2. Розвиток міжнародної співпраці Сумської міської територіальної громади    </t>
  </si>
  <si>
    <t>2</t>
  </si>
  <si>
    <t>4</t>
  </si>
  <si>
    <t>6</t>
  </si>
  <si>
    <t>8</t>
  </si>
  <si>
    <t>10</t>
  </si>
  <si>
    <t>12</t>
  </si>
  <si>
    <t>(найменування програми, дата і номер рішення про її затвердження)</t>
  </si>
  <si>
    <t>Захід 1.1.1. Оновлення кредитного рейтингу та рейтингу інвестиційної привабливості СМТГ.</t>
  </si>
  <si>
    <t>Захід 1.1.3.  Виготовлення інформаційних матеріалів про економічний та інвестиційний потенціал міста Суми.</t>
  </si>
  <si>
    <t>Захід 1.1.4. Створення (виготовлення) та/або оновлення відеопрезентації про місто Суми (відеоролик про науковий, економічний, інвестиційний  потенціал міста Суми).</t>
  </si>
  <si>
    <t>Захід 1.1.5. Поширення інформаційних матеріалів про економічний та інвестиційний потенціал міста Суми (трансляція відео, публікації в ЗМІ, розміщення інформації на веб-ресурсах, розповсюдження інформації під час ярмарок, виставок та інших представницьких заходів).</t>
  </si>
  <si>
    <t>Захід 1.1.6. Забезпечення участі у форумах, виставках, інвестиційних заходах  (придбання та/або оренда засобів матеріально-технічного забезпечення, оплата послуг з перекладу  тощо).</t>
  </si>
  <si>
    <t>Завдання 1.2. Розробка та виготовлення демонстраційних матеріалів  для презентації муніципальних інвестиційних проектів.</t>
  </si>
  <si>
    <t>Всього по підпрограмі, у т.ч.:</t>
  </si>
  <si>
    <t>Захід 2.1.1. Сплата організаційних внесків для участі у конференціях, семінарах, тренінгах, форумах, ярмарках, виставках,  інших заходах з питань налагодження співпраці тощо.</t>
  </si>
  <si>
    <t>Захід 2.1.2. Забезпечення участі делегацій від Сумської міської ТГ у міжнародних конференціях, семінарах, тренінгах, форумах, ярмарках, виставках,  інших заходах з питань налагодження співпраці  тощо.</t>
  </si>
  <si>
    <t>Захід 2.2.2. Проведення робочих зустрічей з обміну досвідом.</t>
  </si>
  <si>
    <t>Захід 2.2.3. Забезпечення навчальних візитів з обміну досвідом (депутати Сумської міської ради та члени Виконавчого комітету Сумської міської ради, що не є посадовими особами виконавчих органів Сумської міської ради).</t>
  </si>
  <si>
    <t>Захід 2.3.1. Відрядження офіційних делегацій від Сумської міської ТГ до міст зарубіжних країн з метою встановлення нових партнерських/дружніх відносин.</t>
  </si>
  <si>
    <t>Захід 2.3.3. Відрядження делегацій від Сумської міської ТГ до міст-партнерів (депутати Сумської міської ради, члени Виконавчого комітету, працівники виконавчих органів Сумської міської ради, представники установ, організацій міста Суми на запрошення приймаючої сторони).</t>
  </si>
  <si>
    <t>Захід 2.4.1.Організація прийому та перебування іноземних офіційних делегацій з нагоди проведення Сумською міською радою урочистих заходів всього.</t>
  </si>
  <si>
    <t>Захід 2.5.1.Організація прийому та перебування  представників дипломатичних та консульських установ іноземних держав в Україні, міжнародних організацій та донорських установ, інших закордонних суб'єктів, що прибувають до Сумської міської ради в рамках офіційних візитів; підтримка зв'язків з дипломатичними представництвами України за кордоном, тощо.</t>
  </si>
  <si>
    <t>Захід 2.6.2. Забезпечення супроводу та доставки гуманітарного вантажу/гуманітарної допомоги до міста Суми.</t>
  </si>
  <si>
    <t>Захід 2.6.1. Відрядження представників від Сумської міської ТГ (депутати, члени Виконавчого комітету, працівники виконавчих органів Сумської міської ради, представники установ, організацій міста Суми) з метою встановлення нових та підтримки існуючих партнерських відносин, реалізації спільних проектів, оформлення, супроводу, організації та доставки гуманітарних вантажів/гуманітарної допомоги, тощо.</t>
  </si>
  <si>
    <t>Завдання 2.7. Виготовлення та придбання іміджевої продукції для презентації міста (з національною символікою, з символікою міста).</t>
  </si>
  <si>
    <t>Захід 2.3.2. Офіційний прийом іноземних делегацій із зарубіжних країн, що прибувають до Сумської міської ради з метою встановлення та підтримки партнерських/дружніх відносин.</t>
  </si>
  <si>
    <t xml:space="preserve">        Додаток 3</t>
  </si>
  <si>
    <t>Завдання 1.1. Поширення інформації про науковий, економічний, інвестиційний  потенціал міста Суми,  у т.ч.:</t>
  </si>
  <si>
    <t>Всього на виконання програми за рахунок коштів бюджету ТГ:</t>
  </si>
  <si>
    <t>Завдання 2.1. Участь у міжнародних конференціях, семінарах, тренінгах, форумах, ярмарках, виставках, інших заходах з питань налагодження співпраці  тощо,  у т.ч.:</t>
  </si>
  <si>
    <t>Завдання 2.2. Здійснення заходів з обміну досвідом, у т.ч.:</t>
  </si>
  <si>
    <t>Завдання 2.3. Підтримка зв’язків з містами-партнерами та встановлення нових партнерських/дружніх відносин з містами зарубіжних країн, у т.ч.:</t>
  </si>
  <si>
    <t>Завдання 2.4. Забезпечення перебування іноземних офіційних делегацій під час проведення Сумською міською радою урочистих заходів, у т.ч.:</t>
  </si>
  <si>
    <t>Завдання 2.5. Співпраця з  дипломатичними та консульськими установами іноземних держав в Україні,   дипломатичними представництвами України за кордоном, міжнародними організаціями та донорськими установами, іншими закордонними суб'єктами тощо, у т.ч.:</t>
  </si>
  <si>
    <t>Завдання 2.6. Встановлення нових, підтримка існуючих зв’язків та продовження співпраці з іноземними неприбутковими/ некомерційними організаціями, містами-партнерами, муніципалітетами, представництвами та консульствами зарубіжних країн, іншими закордонними суб'єктами з гуманітарних питань, питань підтримки, відновлення та розбудови Сумської міської ТГ тощо, у т.ч.:</t>
  </si>
  <si>
    <t xml:space="preserve">Звіт про виконання результативних показників/індикаторів програми </t>
  </si>
  <si>
    <t>за 2023 рік</t>
  </si>
  <si>
    <t>Програма розвитку міжнародної співпраці та сприяння формуванню позитивного інвестиційного іміджу Сумської міської територіальної громади на 2022-2024 роки (зі змінами)</t>
  </si>
  <si>
    <t>Індикатор/індикатори Підпрограми 1.</t>
  </si>
  <si>
    <t>Індикатор/індикатори Підпрограми 2.</t>
  </si>
  <si>
    <t>Завдання 1.1. Поширення інформації про науковий, економічний, інвестиційний  потенціал міста Суми.</t>
  </si>
  <si>
    <t>КПКВК 0217693 «Інші заходи, пов’язані з економічною діяльністю»</t>
  </si>
  <si>
    <t>КПКВК 0217693 «Інші заходи, пов’язані з економічною діяльністю».</t>
  </si>
  <si>
    <t xml:space="preserve">У лютому 2023 року в рамках проєкту  ПРООН  «Аналіз кредитної спроможності та впровадження фінансово-кредитних інструментів для територіальних громад Сумської та Чернігівської областей» за підсумками 9 місяців 2022 року було проведене (безкоштовно) рейтингування громади з  оновленням (підтвердженням) кредитного рейтингу СМТГ на рівні –  «uaА-» та рейтингу інвестиційної привабливості громади на рівні – «invА–».
У грудні 2023 року за підсумками І півріччя 2023 року було проведене рейтингування громади з оновленням (підтвердженням) вказаних рейтингів на попередньому рівні. </t>
  </si>
  <si>
    <t>Забезпечено презентацію міста шляхом розповсюдження іміджевої продукції.</t>
  </si>
  <si>
    <t>(назва програми)</t>
  </si>
  <si>
    <t>Департамент фінансів, економіки та інвестицій Сумської міської ради</t>
  </si>
  <si>
    <t xml:space="preserve"> (відповідальний виконавець програми)</t>
  </si>
  <si>
    <t xml:space="preserve">
тис. грн
</t>
  </si>
  <si>
    <t xml:space="preserve">                                                                                                                                            
</t>
  </si>
  <si>
    <t xml:space="preserve">Забезпечено відрядження представників від Сумської міської ТГ для супроводу гуманітарної допомоги з польсько-українського кордону;  участі у заходах, зокрема: у саміті «Світ для України» (м.Жешув (Польща)), у німецько-українській конференції муніципальних партнерств під назвою «Спільно для Європи: солідарність, відбудова, перспективи на майбутнє» (м.Лейпциг (Німеччина)) </t>
  </si>
  <si>
    <t xml:space="preserve">У лютому 2023 року за підсумками 9 місяців 2022 року оновлення кредитного рейтингу та рейтингу інвестиційної привабливості було здійснено безкоштовно завдяки участі у проєкті  ПРООН  «Аналіз кредитної спроможності та впровадження фінансово-кредитних інструментів для територіальних громад Сумської та Чернігівської областей» </t>
  </si>
  <si>
    <t xml:space="preserve"> Завдання 1.2. Розробка та виготовлення демонстраційних матеріалів  для презентації муніципальних інвестиційних проектів. 
</t>
  </si>
  <si>
    <t xml:space="preserve">Завдання 2.5. Співпраця з  дипломатичними та консульськими установами іноземних держав в Україні,   дипломатичними представництвами України за кордоном, міжнародними організаціями та донорськими установами, іншими закордонними суб'єктами, тощо.
</t>
  </si>
  <si>
    <t xml:space="preserve">Завдання 2.6. Встановлення нових, підтримка існуючих зв’язків та продовження співпраці з іноземними неприбутковими/ некомерційними організаціями, містами-партнерами, муніципалітетами, представництвами та консульствами зарубіжних країн, іншими закордонними суб'єктами з гуманітарних питань, питань підтримки, відновлення та розбудови Сумської міської ТГ, тощо.
</t>
  </si>
  <si>
    <t xml:space="preserve">Завдання 2.7. Виготовлення та придбання іміджевої продукції для презентації міста (з національною символікою, з символікою міста).
</t>
  </si>
  <si>
    <t xml:space="preserve">Завдання 2.2. Здійснення заходів з обміну досвідом.
</t>
  </si>
  <si>
    <t xml:space="preserve">Завдання 2.3. Заходи, пов’язані з підтримкою зв’язків з містами-партнерами та встановлення нових партнерських/дружніх відносин з містами зарубіжних країн.
</t>
  </si>
  <si>
    <t>Завдання 2.4. Забезпечення перебування іноземних офіційних делегацій під час проведення Сумською міською радою урочистих заходів.</t>
  </si>
  <si>
    <t xml:space="preserve">Завдання 2.1. Участь у міжнародних конференціях, семінарах, тренінгах, проектах, форумах, ярмарках, виставках, інших заходах з питань налагодження співпраці, участі в міжнародних проєктах та програмах тощо.
</t>
  </si>
  <si>
    <t xml:space="preserve">Програма розвитку міжнародної співпраці та сприяння формуванню позитивного інвестиційного іміджу Сумської міської територіальної громади на 2022-2024 роки (зі змінами), затверджена рішенням Виконавчого комітету Сумської міської ради від 22.07.2022 № 295 </t>
  </si>
  <si>
    <t xml:space="preserve">Забезпечено усний переклад з/на англійську мову під час презентацій інвестиційних проєктів Сумської міської територіальної громади на Координаційному форумі з реалізації Стратегії економічного відновлення та розвитку Сумської області </t>
  </si>
  <si>
    <t>Витрати на міжнародні поштові відправлення</t>
  </si>
  <si>
    <t>Придбання предметів протокольної атрибутики; витрати на міжнародні поштові відправлення</t>
  </si>
  <si>
    <t>*</t>
  </si>
  <si>
    <t>Назва індикатора, завдання, заходу, відповідального виконавця, головного розпорядника бюджетних коштів, найменування КПКВК</t>
  </si>
  <si>
    <t>(звітний період)</t>
  </si>
  <si>
    <t>В зв'язку з обмеженою можливістю участі у заходах в умовах продовження агресії рф проти України і воєнного стану</t>
  </si>
  <si>
    <t>У зв’язку з відсутністю статистичних даних в умовах воєнного стану інформація в відеороліку не оновлювалась</t>
  </si>
  <si>
    <t>Матеріально-технічне забезпечення проведення заходів здійснювалось організаторами</t>
  </si>
  <si>
    <t xml:space="preserve">Профінансовано фактичну вартість послуг відповідно до укладеного договору </t>
  </si>
  <si>
    <t>Сплата оргвнесків організаторами заходів не вимагалася</t>
  </si>
  <si>
    <t>Витрати були здійсненні за рахунок організаторів</t>
  </si>
  <si>
    <t>Витрати на перебування делегації (проживання, харчування) забезпечувались за рахунок приймаючої сторони</t>
  </si>
  <si>
    <r>
      <t xml:space="preserve">Інформація про виконання програми Сумської міської територіальної громади  
</t>
    </r>
    <r>
      <rPr>
        <b/>
        <u/>
        <sz val="14"/>
        <color theme="1"/>
        <rFont val="Times New Roman"/>
        <family val="1"/>
        <charset val="204"/>
      </rPr>
      <t>за 2023 рік</t>
    </r>
  </si>
  <si>
    <r>
      <t>Назва завдання та заходу</t>
    </r>
    <r>
      <rPr>
        <sz val="12"/>
        <color theme="1"/>
        <rFont val="Times New Roman"/>
        <family val="1"/>
        <charset val="204"/>
      </rPr>
      <t xml:space="preserve"> </t>
    </r>
  </si>
  <si>
    <t>Відповідальні виконавці: Департамент фінансів, економіки та інвестицій Сумської міської ради, виконавчий комітет Сумської міської ради (відділ бухгалтерського обліку та звітності Сумської міської ради).</t>
  </si>
  <si>
    <t>Динаміка кількості інформаційних матеріалів</t>
  </si>
  <si>
    <t>В зв'язку з обмеженими можливістями в умовах продовження агресії рф проти України і воєнного стану</t>
  </si>
  <si>
    <t>У зв’язку з відсутністю статистичних даних в умовах воєнного стану інформація, зокрема щодо соціально-економічних показників міста в відеороліку не оновлювалась</t>
  </si>
  <si>
    <t>В зв'язку з обмеженими можливістями в умовах продовження агресії рф проти України і воєнного стану; демонстраційні матеріали були підготовлені власними силами працівників виконавчих органів Сумської міської ради</t>
  </si>
  <si>
    <t>В зв'язку з обмеженими можливістями в умовах продовження агресії рф проти України і воєнного стану відряджень делегацій не відбувалося</t>
  </si>
  <si>
    <t>В зв'язку з обмеженими можливістями в умовах продовження агресії рф проти України і воєнного стану заходи проводилися в онлайн форматі</t>
  </si>
  <si>
    <t>В зв'язку з продовженням агресії рф проти України і воєнного стану відрядження делегацій були обмежені</t>
  </si>
  <si>
    <t>В зв'язку з обмеженими можливістями в умовах продовження агресії рф проти України і воєнного стану заходи проводились в онлайн форматі</t>
  </si>
  <si>
    <t>В зв'язку з  продовженням агресії рф проти України і воєнного стану відрядження делегацій були обмежені</t>
  </si>
  <si>
    <t>В зв'язку з продовженням агресії рф проти України і воєнного стану делегації не приїздили</t>
  </si>
  <si>
    <t>В зв'язку з продовженням агресії рф проти України і воєнного стану візити делегацій були короткостроковими</t>
  </si>
  <si>
    <t>В зв'язку з продовженням агресії рф проти України і воєнного стану була обмежена кількісті відряджень; витрати на перебування делегацій (проживання, харчування) забезпечувались за рахунок організаторів заходу</t>
  </si>
  <si>
    <t>Доставка гуманітарної допомоги здійснювалась переважно за рахунок партнерів/донорів</t>
  </si>
  <si>
    <t>В зв'язку з  продовженням агресії рф проти України і воєнного стану була обмежена кількість відряджень</t>
  </si>
  <si>
    <t>В зв'язку з продовженням агресії рф проти України і воєнного стану була обмежена кількость відряджень; витрати на перебування делегацій (проживання, харчування) забезпечувались за рахунок організаторів заходів</t>
  </si>
  <si>
    <t>Видатки профінансовані в межах фактичної потреби відповідно до укладених договорів</t>
  </si>
  <si>
    <t>Зменшення середньої вартості за рахунок збільшення кількості одиниць придбаної продукції</t>
  </si>
  <si>
    <t>Забезпечено доставку гуманітарної допомоги (автобусів), наданої  містом Гожув-Вєлькопольський (Польща)</t>
  </si>
  <si>
    <t>Забезпечено відрядження представників від Сумської міської ТГ для участі в заході "Молодіжна столиця Європи Люблін 2023" (м. Люблін (Польща))</t>
  </si>
  <si>
    <t>Відсоток виконання кол. 6/ кол.5</t>
  </si>
  <si>
    <t>до рішення Сумської міської ради</t>
  </si>
  <si>
    <t xml:space="preserve">  Додаток 2
</t>
  </si>
  <si>
    <t>за підсумками 2023 року»</t>
  </si>
  <si>
    <t xml:space="preserve">«Про хід виконання Програми розвитку міжнародної співпраці та сприяння формуванню позитивного інвестиційного іміджу Сумської міської територіальної громади на 2022-2024 роки (зі змінами), затвердженої рішенням Виконавчого комітету Сумської міської ради від 22.07.2022 № 295,
</t>
  </si>
  <si>
    <t>Секретар Сумської міської ради</t>
  </si>
  <si>
    <t>Артем КОБЗАР</t>
  </si>
  <si>
    <t>«Про хід виконання Програми розвитку міжнародної співпраці та сприяння формуванню позитивного інвестиційного іміджу Сумської міської територіальної громади на 2022-2024 роки (зі змінами), затвердженої рішенням Виконавчого комітету Сумської міської ради від 22.07.2022 № 295,</t>
  </si>
  <si>
    <t>від 05 червня 2025 року  № 5797 -  МР</t>
  </si>
  <si>
    <t>Виконавець: _________ Лариса СКИРТАЧ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</si>
</sst>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\ _₴"/>
    <numFmt numFmtId="166" formatCode="0.0"/>
    <numFmt numFmtId="167" formatCode="0.0_ 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3"/>
      <name val="Times New Roman"/>
      <family val="1"/>
      <charset val="204"/>
    </font>
    <font>
      <u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2" fillId="0" borderId="0" xfId="0" applyFont="1" applyBorder="1" applyAlignment="1">
      <alignment horizontal="justify" vertic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6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49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/>
    <xf numFmtId="166" fontId="2" fillId="0" borderId="0" xfId="0" applyNumberFormat="1" applyFont="1"/>
    <xf numFmtId="166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1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5" borderId="23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justify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65" fontId="2" fillId="3" borderId="0" xfId="0" applyNumberFormat="1" applyFont="1" applyFill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justify" vertical="center" wrapText="1"/>
    </xf>
    <xf numFmtId="1" fontId="2" fillId="5" borderId="4" xfId="0" applyNumberFormat="1" applyFont="1" applyFill="1" applyBorder="1" applyAlignment="1">
      <alignment horizontal="center" vertical="center" wrapText="1"/>
    </xf>
    <xf numFmtId="166" fontId="2" fillId="5" borderId="4" xfId="0" applyNumberFormat="1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166" fontId="2" fillId="5" borderId="1" xfId="0" applyNumberFormat="1" applyFont="1" applyFill="1" applyBorder="1" applyAlignment="1">
      <alignment horizontal="center" vertical="center" wrapText="1"/>
    </xf>
    <xf numFmtId="166" fontId="2" fillId="5" borderId="18" xfId="0" applyNumberFormat="1" applyFont="1" applyFill="1" applyBorder="1" applyAlignment="1">
      <alignment horizontal="center" vertical="center" wrapText="1"/>
    </xf>
    <xf numFmtId="166" fontId="2" fillId="5" borderId="0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2" fillId="5" borderId="18" xfId="0" applyNumberFormat="1" applyFont="1" applyFill="1" applyBorder="1" applyAlignment="1">
      <alignment horizontal="center" vertical="center" wrapText="1"/>
    </xf>
    <xf numFmtId="49" fontId="2" fillId="5" borderId="0" xfId="0" applyNumberFormat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49" fontId="2" fillId="5" borderId="13" xfId="0" applyNumberFormat="1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1" fontId="2" fillId="5" borderId="0" xfId="0" applyNumberFormat="1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3" fontId="2" fillId="5" borderId="0" xfId="0" applyNumberFormat="1" applyFont="1" applyFill="1" applyBorder="1" applyAlignment="1">
      <alignment horizontal="center" vertical="center" wrapText="1"/>
    </xf>
    <xf numFmtId="4" fontId="2" fillId="5" borderId="0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2" fontId="2" fillId="0" borderId="0" xfId="0" applyNumberFormat="1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top" wrapText="1"/>
    </xf>
    <xf numFmtId="0" fontId="7" fillId="5" borderId="1" xfId="0" applyFont="1" applyFill="1" applyBorder="1" applyAlignment="1">
      <alignment horizontal="justify" vertical="center"/>
    </xf>
    <xf numFmtId="1" fontId="2" fillId="0" borderId="1" xfId="0" applyNumberFormat="1" applyFont="1" applyBorder="1" applyAlignment="1">
      <alignment horizontal="center" vertical="center" wrapText="1"/>
    </xf>
    <xf numFmtId="1" fontId="7" fillId="5" borderId="1" xfId="0" applyNumberFormat="1" applyFont="1" applyFill="1" applyBorder="1" applyAlignment="1">
      <alignment horizontal="center" vertical="center" wrapText="1"/>
    </xf>
    <xf numFmtId="164" fontId="2" fillId="5" borderId="0" xfId="0" applyNumberFormat="1" applyFont="1" applyFill="1" applyBorder="1" applyAlignment="1">
      <alignment horizontal="center" vertical="center" wrapText="1"/>
    </xf>
    <xf numFmtId="167" fontId="2" fillId="5" borderId="0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0" fontId="7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justify" vertical="center" wrapText="1"/>
    </xf>
    <xf numFmtId="166" fontId="2" fillId="5" borderId="2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left" vertical="top" wrapText="1"/>
    </xf>
    <xf numFmtId="1" fontId="4" fillId="5" borderId="19" xfId="0" applyNumberFormat="1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left" vertical="center" wrapText="1"/>
    </xf>
    <xf numFmtId="166" fontId="4" fillId="5" borderId="18" xfId="0" applyNumberFormat="1" applyFont="1" applyFill="1" applyBorder="1" applyAlignment="1">
      <alignment horizontal="center" vertical="center" wrapText="1"/>
    </xf>
    <xf numFmtId="166" fontId="4" fillId="5" borderId="18" xfId="0" applyNumberFormat="1" applyFont="1" applyFill="1" applyBorder="1" applyAlignment="1">
      <alignment horizontal="left" vertical="center" wrapText="1"/>
    </xf>
    <xf numFmtId="49" fontId="4" fillId="5" borderId="18" xfId="0" applyNumberFormat="1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3" fontId="4" fillId="5" borderId="18" xfId="0" applyNumberFormat="1" applyFont="1" applyFill="1" applyBorder="1" applyAlignment="1">
      <alignment horizontal="left" vertical="center" wrapText="1"/>
    </xf>
    <xf numFmtId="4" fontId="4" fillId="5" borderId="18" xfId="0" applyNumberFormat="1" applyFont="1" applyFill="1" applyBorder="1" applyAlignment="1">
      <alignment horizontal="left" vertical="center" wrapText="1"/>
    </xf>
    <xf numFmtId="166" fontId="4" fillId="0" borderId="18" xfId="0" applyNumberFormat="1" applyFont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justify" vertical="center" wrapText="1"/>
    </xf>
    <xf numFmtId="164" fontId="1" fillId="5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distributed" justifyLastLine="1"/>
    </xf>
    <xf numFmtId="0" fontId="2" fillId="0" borderId="0" xfId="0" applyFont="1" applyBorder="1" applyAlignment="1">
      <alignment vertical="distributed" wrapText="1" justifyLastLine="1"/>
    </xf>
    <xf numFmtId="0" fontId="10" fillId="5" borderId="0" xfId="0" applyNumberFormat="1" applyFont="1" applyFill="1" applyAlignment="1" applyProtection="1"/>
    <xf numFmtId="0" fontId="11" fillId="5" borderId="0" xfId="0" applyNumberFormat="1" applyFont="1" applyFill="1" applyAlignment="1" applyProtection="1"/>
    <xf numFmtId="0" fontId="12" fillId="5" borderId="0" xfId="0" applyNumberFormat="1" applyFont="1" applyFill="1" applyAlignment="1" applyProtection="1">
      <alignment horizontal="left"/>
    </xf>
    <xf numFmtId="0" fontId="13" fillId="5" borderId="0" xfId="0" applyNumberFormat="1" applyFont="1" applyFill="1" applyAlignment="1" applyProtection="1"/>
    <xf numFmtId="0" fontId="10" fillId="5" borderId="0" xfId="0" applyFont="1" applyFill="1"/>
    <xf numFmtId="4" fontId="10" fillId="5" borderId="0" xfId="0" applyNumberFormat="1" applyFont="1" applyFill="1" applyAlignment="1" applyProtection="1"/>
    <xf numFmtId="166" fontId="14" fillId="5" borderId="0" xfId="0" applyNumberFormat="1" applyFont="1" applyFill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left" vertical="center" wrapText="1"/>
    </xf>
    <xf numFmtId="166" fontId="2" fillId="0" borderId="0" xfId="0" applyNumberFormat="1" applyFont="1" applyAlignment="1">
      <alignment horizontal="distributed" vertical="distributed" wrapText="1" justifyLastLine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distributed" wrapText="1"/>
    </xf>
    <xf numFmtId="0" fontId="2" fillId="0" borderId="0" xfId="0" applyFont="1" applyBorder="1" applyAlignment="1">
      <alignment horizontal="left" vertical="top" wrapText="1" justifyLastLine="1"/>
    </xf>
    <xf numFmtId="0" fontId="2" fillId="0" borderId="0" xfId="0" applyFont="1" applyBorder="1" applyAlignment="1">
      <alignment horizontal="distributed" vertical="distributed" justifyLastLine="1"/>
    </xf>
    <xf numFmtId="0" fontId="2" fillId="0" borderId="0" xfId="0" applyFont="1" applyBorder="1" applyAlignment="1">
      <alignment horizontal="distributed" vertical="distributed" wrapText="1" justifyLastLine="1"/>
    </xf>
    <xf numFmtId="0" fontId="2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10" fillId="5" borderId="0" xfId="0" applyNumberFormat="1" applyFont="1" applyFill="1" applyAlignment="1" applyProtection="1">
      <alignment horizontal="right"/>
    </xf>
    <xf numFmtId="0" fontId="10" fillId="5" borderId="0" xfId="0" applyNumberFormat="1" applyFont="1" applyFill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99"/>
      <color rgb="FFCCECFF"/>
      <color rgb="FFFFFFCC"/>
      <color rgb="FFCC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view="pageBreakPreview" topLeftCell="A49" zoomScale="72" zoomScaleNormal="72" zoomScaleSheetLayoutView="72" workbookViewId="0">
      <selection activeCell="C52" sqref="C52"/>
    </sheetView>
  </sheetViews>
  <sheetFormatPr defaultColWidth="9.140625" defaultRowHeight="15.75" x14ac:dyDescent="0.25"/>
  <cols>
    <col min="1" max="1" width="62.85546875" style="12" customWidth="1"/>
    <col min="2" max="2" width="15.5703125" style="13" customWidth="1"/>
    <col min="3" max="3" width="51.140625" style="6" customWidth="1"/>
    <col min="4" max="4" width="11" style="14" customWidth="1"/>
    <col min="5" max="5" width="11" style="15" customWidth="1"/>
    <col min="6" max="6" width="11" style="16" customWidth="1"/>
    <col min="7" max="7" width="11" style="17" customWidth="1"/>
    <col min="8" max="9" width="11" style="11" customWidth="1"/>
    <col min="10" max="10" width="11" style="18" customWidth="1"/>
    <col min="11" max="12" width="11" style="11" customWidth="1"/>
    <col min="13" max="16384" width="9.140625" style="6"/>
  </cols>
  <sheetData>
    <row r="1" spans="1:13" ht="21.75" customHeight="1" x14ac:dyDescent="0.25">
      <c r="A1" s="1"/>
      <c r="B1" s="2"/>
      <c r="C1" s="3"/>
      <c r="D1" s="4"/>
      <c r="E1" s="5"/>
      <c r="F1" s="135"/>
      <c r="G1" s="135"/>
      <c r="H1" s="135"/>
      <c r="I1" s="176" t="s">
        <v>210</v>
      </c>
      <c r="J1" s="176"/>
      <c r="K1" s="176"/>
      <c r="L1" s="176"/>
    </row>
    <row r="2" spans="1:13" ht="17.25" customHeight="1" x14ac:dyDescent="0.25">
      <c r="A2" s="1"/>
      <c r="B2" s="2"/>
      <c r="C2" s="3"/>
      <c r="D2" s="4"/>
      <c r="E2" s="5"/>
      <c r="F2" s="136"/>
      <c r="G2" s="137"/>
      <c r="H2" s="142"/>
      <c r="I2" s="174" t="s">
        <v>209</v>
      </c>
      <c r="J2" s="174"/>
      <c r="K2" s="174"/>
      <c r="L2" s="174"/>
    </row>
    <row r="3" spans="1:13" ht="108" customHeight="1" x14ac:dyDescent="0.25">
      <c r="A3" s="1"/>
      <c r="B3" s="2"/>
      <c r="C3" s="3"/>
      <c r="D3" s="4"/>
      <c r="E3" s="5"/>
      <c r="F3" s="136"/>
      <c r="G3" s="137"/>
      <c r="H3" s="143"/>
      <c r="I3" s="175" t="s">
        <v>212</v>
      </c>
      <c r="J3" s="175"/>
      <c r="K3" s="175"/>
      <c r="L3" s="175"/>
    </row>
    <row r="4" spans="1:13" ht="18.75" customHeight="1" x14ac:dyDescent="0.25">
      <c r="A4" s="1"/>
      <c r="B4" s="2"/>
      <c r="C4" s="3"/>
      <c r="D4" s="4"/>
      <c r="E4" s="5"/>
      <c r="F4" s="136"/>
      <c r="G4" s="137"/>
      <c r="H4" s="143"/>
      <c r="I4" s="173" t="s">
        <v>211</v>
      </c>
      <c r="J4" s="173"/>
      <c r="K4" s="173"/>
      <c r="L4" s="173"/>
    </row>
    <row r="5" spans="1:13" ht="21.75" customHeight="1" x14ac:dyDescent="0.25">
      <c r="A5" s="1"/>
      <c r="B5" s="2"/>
      <c r="C5" s="3"/>
      <c r="D5" s="4"/>
      <c r="E5" s="5"/>
      <c r="F5" s="7"/>
      <c r="G5" s="7"/>
      <c r="H5" s="7"/>
      <c r="I5" s="172" t="s">
        <v>216</v>
      </c>
      <c r="J5" s="172"/>
      <c r="K5" s="172"/>
      <c r="L5" s="172"/>
    </row>
    <row r="6" spans="1:13" ht="21.75" customHeight="1" x14ac:dyDescent="0.25">
      <c r="A6" s="1"/>
      <c r="B6" s="2"/>
      <c r="C6" s="3"/>
      <c r="D6" s="4"/>
      <c r="E6" s="5"/>
      <c r="F6" s="138"/>
      <c r="G6" s="1"/>
      <c r="H6" s="165"/>
      <c r="I6" s="165"/>
      <c r="J6" s="165"/>
      <c r="K6" s="165"/>
      <c r="L6" s="165"/>
    </row>
    <row r="7" spans="1:13" ht="42.75" customHeight="1" x14ac:dyDescent="0.25">
      <c r="A7" s="166" t="s">
        <v>186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</row>
    <row r="8" spans="1:13" ht="32.25" customHeight="1" x14ac:dyDescent="0.25">
      <c r="A8" s="164" t="s">
        <v>178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</row>
    <row r="9" spans="1:13" ht="30.75" customHeight="1" x14ac:dyDescent="0.25">
      <c r="A9" s="168" t="s">
        <v>172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</row>
    <row r="10" spans="1:13" ht="37.5" customHeight="1" x14ac:dyDescent="0.25">
      <c r="A10" s="164" t="s">
        <v>118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</row>
    <row r="11" spans="1:13" ht="24" customHeight="1" x14ac:dyDescent="0.25">
      <c r="A11" s="163" t="s">
        <v>158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</row>
    <row r="12" spans="1:13" ht="31.5" customHeight="1" x14ac:dyDescent="0.25">
      <c r="A12" s="164" t="s">
        <v>159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</row>
    <row r="13" spans="1:13" ht="26.25" customHeight="1" x14ac:dyDescent="0.25">
      <c r="A13" s="169" t="s">
        <v>160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</row>
    <row r="14" spans="1:13" ht="60.75" customHeight="1" x14ac:dyDescent="0.25">
      <c r="A14" s="171" t="s">
        <v>187</v>
      </c>
      <c r="B14" s="170" t="s">
        <v>11</v>
      </c>
      <c r="C14" s="156" t="s">
        <v>12</v>
      </c>
      <c r="D14" s="156" t="s">
        <v>13</v>
      </c>
      <c r="E14" s="156"/>
      <c r="F14" s="156"/>
      <c r="G14" s="156" t="s">
        <v>14</v>
      </c>
      <c r="H14" s="156"/>
      <c r="I14" s="157"/>
      <c r="J14" s="158" t="s">
        <v>19</v>
      </c>
      <c r="K14" s="159"/>
      <c r="L14" s="159"/>
    </row>
    <row r="15" spans="1:13" ht="31.5" x14ac:dyDescent="0.25">
      <c r="A15" s="171"/>
      <c r="B15" s="170"/>
      <c r="C15" s="156"/>
      <c r="D15" s="27" t="s">
        <v>15</v>
      </c>
      <c r="E15" s="27" t="s">
        <v>16</v>
      </c>
      <c r="F15" s="28" t="s">
        <v>17</v>
      </c>
      <c r="G15" s="29" t="s">
        <v>15</v>
      </c>
      <c r="H15" s="28" t="s">
        <v>16</v>
      </c>
      <c r="I15" s="29" t="s">
        <v>17</v>
      </c>
      <c r="J15" s="29" t="s">
        <v>15</v>
      </c>
      <c r="K15" s="29" t="s">
        <v>20</v>
      </c>
      <c r="L15" s="28" t="s">
        <v>21</v>
      </c>
      <c r="M15" s="8"/>
    </row>
    <row r="16" spans="1:13" x14ac:dyDescent="0.25">
      <c r="A16" s="30">
        <v>1</v>
      </c>
      <c r="B16" s="31" t="s">
        <v>112</v>
      </c>
      <c r="C16" s="30">
        <v>3</v>
      </c>
      <c r="D16" s="31" t="s">
        <v>113</v>
      </c>
      <c r="E16" s="30">
        <v>5</v>
      </c>
      <c r="F16" s="31" t="s">
        <v>114</v>
      </c>
      <c r="G16" s="30">
        <v>7</v>
      </c>
      <c r="H16" s="31" t="s">
        <v>115</v>
      </c>
      <c r="I16" s="30">
        <v>9</v>
      </c>
      <c r="J16" s="31" t="s">
        <v>116</v>
      </c>
      <c r="K16" s="30">
        <v>11</v>
      </c>
      <c r="L16" s="31" t="s">
        <v>117</v>
      </c>
    </row>
    <row r="17" spans="1:12" s="9" customFormat="1" ht="35.25" customHeight="1" x14ac:dyDescent="0.25">
      <c r="A17" s="32" t="s">
        <v>140</v>
      </c>
      <c r="B17" s="33" t="s">
        <v>57</v>
      </c>
      <c r="C17" s="34"/>
      <c r="D17" s="35">
        <f t="shared" ref="D17:L17" si="0">D20+D29</f>
        <v>2426.4</v>
      </c>
      <c r="E17" s="35">
        <f t="shared" si="0"/>
        <v>2426.4</v>
      </c>
      <c r="F17" s="36">
        <f t="shared" si="0"/>
        <v>0</v>
      </c>
      <c r="G17" s="35">
        <f t="shared" si="0"/>
        <v>1568.8</v>
      </c>
      <c r="H17" s="36">
        <f t="shared" si="0"/>
        <v>1568.8</v>
      </c>
      <c r="I17" s="36">
        <f t="shared" si="0"/>
        <v>0</v>
      </c>
      <c r="J17" s="36">
        <f t="shared" si="0"/>
        <v>490.20000000000005</v>
      </c>
      <c r="K17" s="36">
        <f t="shared" si="0"/>
        <v>490.20000000000005</v>
      </c>
      <c r="L17" s="36">
        <f t="shared" si="0"/>
        <v>0</v>
      </c>
    </row>
    <row r="18" spans="1:12" ht="15" hidden="1" customHeight="1" x14ac:dyDescent="0.25">
      <c r="A18" s="37"/>
      <c r="B18" s="38"/>
      <c r="C18" s="39"/>
      <c r="D18" s="27"/>
      <c r="E18" s="27"/>
      <c r="F18" s="28"/>
      <c r="G18" s="29"/>
      <c r="H18" s="28"/>
      <c r="I18" s="40"/>
      <c r="J18" s="41"/>
      <c r="K18" s="40"/>
      <c r="L18" s="40"/>
    </row>
    <row r="19" spans="1:12" s="9" customFormat="1" ht="24" customHeight="1" x14ac:dyDescent="0.25">
      <c r="A19" s="160" t="s">
        <v>55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2"/>
    </row>
    <row r="20" spans="1:12" ht="35.25" customHeight="1" x14ac:dyDescent="0.25">
      <c r="A20" s="42" t="s">
        <v>125</v>
      </c>
      <c r="B20" s="38" t="s">
        <v>57</v>
      </c>
      <c r="C20" s="22"/>
      <c r="D20" s="27">
        <f t="shared" ref="D20:L20" si="1">D21+D27</f>
        <v>260.5</v>
      </c>
      <c r="E20" s="27">
        <f t="shared" si="1"/>
        <v>260.5</v>
      </c>
      <c r="F20" s="28">
        <f t="shared" si="1"/>
        <v>0</v>
      </c>
      <c r="G20" s="29">
        <f t="shared" si="1"/>
        <v>198</v>
      </c>
      <c r="H20" s="29">
        <f t="shared" si="1"/>
        <v>198</v>
      </c>
      <c r="I20" s="29">
        <f t="shared" si="1"/>
        <v>0</v>
      </c>
      <c r="J20" s="29">
        <f t="shared" si="1"/>
        <v>20</v>
      </c>
      <c r="K20" s="29">
        <f t="shared" si="1"/>
        <v>20</v>
      </c>
      <c r="L20" s="29">
        <f t="shared" si="1"/>
        <v>0</v>
      </c>
    </row>
    <row r="21" spans="1:12" s="9" customFormat="1" ht="60" customHeight="1" x14ac:dyDescent="0.25">
      <c r="A21" s="43" t="s">
        <v>139</v>
      </c>
      <c r="B21" s="44" t="s">
        <v>57</v>
      </c>
      <c r="C21" s="21"/>
      <c r="D21" s="45">
        <f>D22+D23+D24+D25+D26</f>
        <v>110.5</v>
      </c>
      <c r="E21" s="45">
        <f>E22+E23+E24+E25+E26</f>
        <v>110.5</v>
      </c>
      <c r="F21" s="46">
        <v>0</v>
      </c>
      <c r="G21" s="46">
        <f t="shared" ref="G21:L21" si="2">G22+G23+G24+G25+G26</f>
        <v>101</v>
      </c>
      <c r="H21" s="46">
        <f t="shared" si="2"/>
        <v>101</v>
      </c>
      <c r="I21" s="46">
        <f t="shared" si="2"/>
        <v>0</v>
      </c>
      <c r="J21" s="46">
        <f t="shared" si="2"/>
        <v>20</v>
      </c>
      <c r="K21" s="46">
        <f t="shared" si="2"/>
        <v>20</v>
      </c>
      <c r="L21" s="46">
        <f t="shared" si="2"/>
        <v>0</v>
      </c>
    </row>
    <row r="22" spans="1:12" s="9" customFormat="1" ht="198" customHeight="1" x14ac:dyDescent="0.25">
      <c r="A22" s="47" t="s">
        <v>119</v>
      </c>
      <c r="B22" s="38" t="s">
        <v>57</v>
      </c>
      <c r="C22" s="122" t="s">
        <v>155</v>
      </c>
      <c r="D22" s="48">
        <v>42.1</v>
      </c>
      <c r="E22" s="48">
        <v>42.1</v>
      </c>
      <c r="F22" s="29">
        <v>0</v>
      </c>
      <c r="G22" s="29">
        <v>42.1</v>
      </c>
      <c r="H22" s="29">
        <v>42.1</v>
      </c>
      <c r="I22" s="41">
        <v>0</v>
      </c>
      <c r="J22" s="41">
        <v>20</v>
      </c>
      <c r="K22" s="41">
        <v>20</v>
      </c>
      <c r="L22" s="41">
        <v>0</v>
      </c>
    </row>
    <row r="23" spans="1:12" s="9" customFormat="1" ht="50.25" customHeight="1" x14ac:dyDescent="0.25">
      <c r="A23" s="47" t="s">
        <v>120</v>
      </c>
      <c r="B23" s="38" t="s">
        <v>57</v>
      </c>
      <c r="C23" s="20"/>
      <c r="D23" s="48" t="s">
        <v>58</v>
      </c>
      <c r="E23" s="48" t="s">
        <v>58</v>
      </c>
      <c r="F23" s="29">
        <v>0</v>
      </c>
      <c r="G23" s="29">
        <v>21</v>
      </c>
      <c r="H23" s="29">
        <v>21</v>
      </c>
      <c r="I23" s="41">
        <v>0</v>
      </c>
      <c r="J23" s="41">
        <v>0</v>
      </c>
      <c r="K23" s="41">
        <v>0</v>
      </c>
      <c r="L23" s="41">
        <v>0</v>
      </c>
    </row>
    <row r="24" spans="1:12" s="9" customFormat="1" ht="72.75" customHeight="1" x14ac:dyDescent="0.25">
      <c r="A24" s="47" t="s">
        <v>121</v>
      </c>
      <c r="B24" s="38" t="s">
        <v>57</v>
      </c>
      <c r="C24" s="20"/>
      <c r="D24" s="48" t="s">
        <v>59</v>
      </c>
      <c r="E24" s="48" t="s">
        <v>59</v>
      </c>
      <c r="F24" s="29">
        <v>0</v>
      </c>
      <c r="G24" s="29">
        <v>11.6</v>
      </c>
      <c r="H24" s="29">
        <v>11.6</v>
      </c>
      <c r="I24" s="41">
        <v>0</v>
      </c>
      <c r="J24" s="41">
        <v>0</v>
      </c>
      <c r="K24" s="41">
        <v>0</v>
      </c>
      <c r="L24" s="41">
        <v>0</v>
      </c>
    </row>
    <row r="25" spans="1:12" s="9" customFormat="1" ht="94.5" customHeight="1" x14ac:dyDescent="0.25">
      <c r="A25" s="47" t="s">
        <v>122</v>
      </c>
      <c r="B25" s="38" t="s">
        <v>57</v>
      </c>
      <c r="C25" s="20"/>
      <c r="D25" s="48" t="s">
        <v>60</v>
      </c>
      <c r="E25" s="48" t="s">
        <v>60</v>
      </c>
      <c r="F25" s="29">
        <v>0</v>
      </c>
      <c r="G25" s="29">
        <v>15.8</v>
      </c>
      <c r="H25" s="29">
        <v>15.8</v>
      </c>
      <c r="I25" s="41">
        <v>0</v>
      </c>
      <c r="J25" s="41">
        <v>0</v>
      </c>
      <c r="K25" s="41">
        <v>0</v>
      </c>
      <c r="L25" s="41">
        <v>0</v>
      </c>
    </row>
    <row r="26" spans="1:12" s="9" customFormat="1" ht="75.75" customHeight="1" x14ac:dyDescent="0.25">
      <c r="A26" s="47" t="s">
        <v>123</v>
      </c>
      <c r="B26" s="38" t="s">
        <v>57</v>
      </c>
      <c r="C26" s="20"/>
      <c r="D26" s="48" t="s">
        <v>61</v>
      </c>
      <c r="E26" s="48" t="s">
        <v>61</v>
      </c>
      <c r="F26" s="29">
        <v>0</v>
      </c>
      <c r="G26" s="29">
        <v>10.5</v>
      </c>
      <c r="H26" s="29">
        <v>10.5</v>
      </c>
      <c r="I26" s="41">
        <v>0</v>
      </c>
      <c r="J26" s="41">
        <v>0</v>
      </c>
      <c r="K26" s="41">
        <v>0</v>
      </c>
      <c r="L26" s="41">
        <v>0</v>
      </c>
    </row>
    <row r="27" spans="1:12" s="9" customFormat="1" ht="49.5" customHeight="1" x14ac:dyDescent="0.25">
      <c r="A27" s="43" t="s">
        <v>124</v>
      </c>
      <c r="B27" s="44" t="s">
        <v>57</v>
      </c>
      <c r="C27" s="21"/>
      <c r="D27" s="45">
        <v>150</v>
      </c>
      <c r="E27" s="45" t="s">
        <v>62</v>
      </c>
      <c r="F27" s="46">
        <v>0</v>
      </c>
      <c r="G27" s="46">
        <v>97</v>
      </c>
      <c r="H27" s="46">
        <v>97</v>
      </c>
      <c r="I27" s="49">
        <v>0</v>
      </c>
      <c r="J27" s="49">
        <v>0</v>
      </c>
      <c r="K27" s="49">
        <v>0</v>
      </c>
      <c r="L27" s="49">
        <v>0</v>
      </c>
    </row>
    <row r="28" spans="1:12" s="10" customFormat="1" ht="28.5" customHeight="1" x14ac:dyDescent="0.25">
      <c r="A28" s="160" t="s">
        <v>56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2"/>
    </row>
    <row r="29" spans="1:12" ht="21" customHeight="1" x14ac:dyDescent="0.25">
      <c r="A29" s="42" t="s">
        <v>125</v>
      </c>
      <c r="B29" s="50" t="s">
        <v>57</v>
      </c>
      <c r="C29" s="55"/>
      <c r="D29" s="27">
        <f t="shared" ref="D29:L29" si="3">D30+D33+D36+D40+D42+D44+D47</f>
        <v>2165.9</v>
      </c>
      <c r="E29" s="27">
        <f t="shared" si="3"/>
        <v>2165.9</v>
      </c>
      <c r="F29" s="28">
        <f t="shared" si="3"/>
        <v>0</v>
      </c>
      <c r="G29" s="27">
        <f t="shared" si="3"/>
        <v>1370.8</v>
      </c>
      <c r="H29" s="28">
        <f t="shared" si="3"/>
        <v>1370.8</v>
      </c>
      <c r="I29" s="28">
        <f t="shared" si="3"/>
        <v>0</v>
      </c>
      <c r="J29" s="29">
        <f t="shared" si="3"/>
        <v>470.20000000000005</v>
      </c>
      <c r="K29" s="28">
        <f t="shared" si="3"/>
        <v>470.20000000000005</v>
      </c>
      <c r="L29" s="28">
        <f t="shared" si="3"/>
        <v>0</v>
      </c>
    </row>
    <row r="30" spans="1:12" s="9" customFormat="1" ht="66" customHeight="1" x14ac:dyDescent="0.25">
      <c r="A30" s="43" t="s">
        <v>141</v>
      </c>
      <c r="B30" s="51" t="s">
        <v>57</v>
      </c>
      <c r="C30" s="56"/>
      <c r="D30" s="45">
        <f t="shared" ref="D30:L30" si="4">D31+D32</f>
        <v>188.3</v>
      </c>
      <c r="E30" s="45">
        <f t="shared" si="4"/>
        <v>188.3</v>
      </c>
      <c r="F30" s="46">
        <f t="shared" si="4"/>
        <v>0</v>
      </c>
      <c r="G30" s="46">
        <f t="shared" si="4"/>
        <v>170.5</v>
      </c>
      <c r="H30" s="46">
        <f t="shared" si="4"/>
        <v>170.5</v>
      </c>
      <c r="I30" s="46">
        <f t="shared" si="4"/>
        <v>0</v>
      </c>
      <c r="J30" s="46">
        <f t="shared" si="4"/>
        <v>1.4</v>
      </c>
      <c r="K30" s="46">
        <f t="shared" si="4"/>
        <v>1.4</v>
      </c>
      <c r="L30" s="46">
        <f t="shared" si="4"/>
        <v>0</v>
      </c>
    </row>
    <row r="31" spans="1:12" s="9" customFormat="1" ht="65.25" customHeight="1" x14ac:dyDescent="0.25">
      <c r="A31" s="47" t="s">
        <v>126</v>
      </c>
      <c r="B31" s="52" t="s">
        <v>57</v>
      </c>
      <c r="C31" s="57"/>
      <c r="D31" s="48">
        <v>15.8</v>
      </c>
      <c r="E31" s="48" t="s">
        <v>60</v>
      </c>
      <c r="F31" s="29">
        <v>0</v>
      </c>
      <c r="G31" s="29">
        <v>15.8</v>
      </c>
      <c r="H31" s="29">
        <v>15.8</v>
      </c>
      <c r="I31" s="41">
        <v>0</v>
      </c>
      <c r="J31" s="41">
        <v>0</v>
      </c>
      <c r="K31" s="41">
        <v>0</v>
      </c>
      <c r="L31" s="41">
        <v>0</v>
      </c>
    </row>
    <row r="32" spans="1:12" s="9" customFormat="1" ht="97.5" customHeight="1" x14ac:dyDescent="0.25">
      <c r="A32" s="47" t="s">
        <v>127</v>
      </c>
      <c r="B32" s="52" t="s">
        <v>57</v>
      </c>
      <c r="C32" s="58" t="s">
        <v>173</v>
      </c>
      <c r="D32" s="48">
        <v>172.5</v>
      </c>
      <c r="E32" s="48" t="s">
        <v>63</v>
      </c>
      <c r="F32" s="29">
        <v>0</v>
      </c>
      <c r="G32" s="29">
        <v>154.69999999999999</v>
      </c>
      <c r="H32" s="29">
        <v>154.69999999999999</v>
      </c>
      <c r="I32" s="41">
        <v>0</v>
      </c>
      <c r="J32" s="41">
        <v>1.4</v>
      </c>
      <c r="K32" s="41">
        <v>1.4</v>
      </c>
      <c r="L32" s="41">
        <v>0</v>
      </c>
    </row>
    <row r="33" spans="1:12" s="9" customFormat="1" ht="33" customHeight="1" x14ac:dyDescent="0.25">
      <c r="A33" s="43" t="s">
        <v>142</v>
      </c>
      <c r="B33" s="51" t="s">
        <v>57</v>
      </c>
      <c r="C33" s="56"/>
      <c r="D33" s="45">
        <f>D34+D35</f>
        <v>128.9</v>
      </c>
      <c r="E33" s="45">
        <f t="shared" ref="E33:L33" si="5">E34+E35</f>
        <v>128.9</v>
      </c>
      <c r="F33" s="45">
        <f t="shared" si="5"/>
        <v>0</v>
      </c>
      <c r="G33" s="45">
        <f t="shared" si="5"/>
        <v>120.5</v>
      </c>
      <c r="H33" s="45">
        <f t="shared" si="5"/>
        <v>120.5</v>
      </c>
      <c r="I33" s="45">
        <f t="shared" si="5"/>
        <v>0</v>
      </c>
      <c r="J33" s="45">
        <f t="shared" si="5"/>
        <v>0</v>
      </c>
      <c r="K33" s="45">
        <f t="shared" si="5"/>
        <v>0</v>
      </c>
      <c r="L33" s="45">
        <f t="shared" si="5"/>
        <v>0</v>
      </c>
    </row>
    <row r="34" spans="1:12" s="9" customFormat="1" ht="31.5" customHeight="1" x14ac:dyDescent="0.25">
      <c r="A34" s="47" t="s">
        <v>128</v>
      </c>
      <c r="B34" s="52" t="s">
        <v>57</v>
      </c>
      <c r="C34" s="57"/>
      <c r="D34" s="48">
        <v>44.7</v>
      </c>
      <c r="E34" s="48">
        <v>44.7</v>
      </c>
      <c r="F34" s="29">
        <v>0</v>
      </c>
      <c r="G34" s="29">
        <v>36.299999999999997</v>
      </c>
      <c r="H34" s="29">
        <v>36.299999999999997</v>
      </c>
      <c r="I34" s="41">
        <v>0</v>
      </c>
      <c r="J34" s="41">
        <v>0</v>
      </c>
      <c r="K34" s="41">
        <v>0</v>
      </c>
      <c r="L34" s="41">
        <v>0</v>
      </c>
    </row>
    <row r="35" spans="1:12" s="9" customFormat="1" ht="84" customHeight="1" x14ac:dyDescent="0.25">
      <c r="A35" s="47" t="s">
        <v>129</v>
      </c>
      <c r="B35" s="52" t="s">
        <v>57</v>
      </c>
      <c r="C35" s="57"/>
      <c r="D35" s="48">
        <v>84.2</v>
      </c>
      <c r="E35" s="48">
        <v>84.2</v>
      </c>
      <c r="F35" s="29">
        <v>0</v>
      </c>
      <c r="G35" s="29">
        <v>84.2</v>
      </c>
      <c r="H35" s="29">
        <v>84.2</v>
      </c>
      <c r="I35" s="41">
        <v>0</v>
      </c>
      <c r="J35" s="41">
        <v>0</v>
      </c>
      <c r="K35" s="41">
        <v>0</v>
      </c>
      <c r="L35" s="41">
        <v>0</v>
      </c>
    </row>
    <row r="36" spans="1:12" s="9" customFormat="1" ht="49.5" customHeight="1" x14ac:dyDescent="0.25">
      <c r="A36" s="43" t="s">
        <v>143</v>
      </c>
      <c r="B36" s="51" t="s">
        <v>57</v>
      </c>
      <c r="C36" s="56"/>
      <c r="D36" s="45">
        <f t="shared" ref="D36:L36" si="6">D37+D38+D39</f>
        <v>386</v>
      </c>
      <c r="E36" s="45">
        <f t="shared" si="6"/>
        <v>386</v>
      </c>
      <c r="F36" s="46">
        <f t="shared" si="6"/>
        <v>0</v>
      </c>
      <c r="G36" s="46">
        <f t="shared" si="6"/>
        <v>363.5</v>
      </c>
      <c r="H36" s="46">
        <f t="shared" si="6"/>
        <v>363.5</v>
      </c>
      <c r="I36" s="46">
        <f t="shared" si="6"/>
        <v>0</v>
      </c>
      <c r="J36" s="46">
        <f t="shared" si="6"/>
        <v>8.9</v>
      </c>
      <c r="K36" s="46">
        <f t="shared" si="6"/>
        <v>8.9</v>
      </c>
      <c r="L36" s="46">
        <f t="shared" si="6"/>
        <v>0</v>
      </c>
    </row>
    <row r="37" spans="1:12" s="9" customFormat="1" ht="57" customHeight="1" x14ac:dyDescent="0.25">
      <c r="A37" s="47" t="s">
        <v>130</v>
      </c>
      <c r="B37" s="52" t="s">
        <v>57</v>
      </c>
      <c r="C37" s="57"/>
      <c r="D37" s="48">
        <v>61.8</v>
      </c>
      <c r="E37" s="48">
        <v>61.8</v>
      </c>
      <c r="F37" s="29">
        <v>0</v>
      </c>
      <c r="G37" s="29">
        <v>61.8</v>
      </c>
      <c r="H37" s="29">
        <v>61.8</v>
      </c>
      <c r="I37" s="41">
        <v>0</v>
      </c>
      <c r="J37" s="41">
        <v>0</v>
      </c>
      <c r="K37" s="41">
        <v>0</v>
      </c>
      <c r="L37" s="41">
        <v>0</v>
      </c>
    </row>
    <row r="38" spans="1:12" s="9" customFormat="1" ht="70.5" customHeight="1" x14ac:dyDescent="0.25">
      <c r="A38" s="47" t="s">
        <v>137</v>
      </c>
      <c r="B38" s="52" t="s">
        <v>57</v>
      </c>
      <c r="C38" s="57" t="s">
        <v>175</v>
      </c>
      <c r="D38" s="48">
        <v>104.2</v>
      </c>
      <c r="E38" s="48">
        <v>104.2</v>
      </c>
      <c r="F38" s="29">
        <v>0</v>
      </c>
      <c r="G38" s="29">
        <v>103.7</v>
      </c>
      <c r="H38" s="29">
        <v>103.7</v>
      </c>
      <c r="I38" s="41">
        <v>0</v>
      </c>
      <c r="J38" s="41">
        <v>1.9</v>
      </c>
      <c r="K38" s="41">
        <v>1.9</v>
      </c>
      <c r="L38" s="41">
        <v>0</v>
      </c>
    </row>
    <row r="39" spans="1:12" s="9" customFormat="1" ht="84" customHeight="1" x14ac:dyDescent="0.25">
      <c r="A39" s="47" t="s">
        <v>131</v>
      </c>
      <c r="B39" s="52" t="s">
        <v>57</v>
      </c>
      <c r="C39" s="59" t="s">
        <v>207</v>
      </c>
      <c r="D39" s="48">
        <v>220</v>
      </c>
      <c r="E39" s="48">
        <v>220</v>
      </c>
      <c r="F39" s="29">
        <v>0</v>
      </c>
      <c r="G39" s="29">
        <v>198</v>
      </c>
      <c r="H39" s="29">
        <v>198</v>
      </c>
      <c r="I39" s="41">
        <v>0</v>
      </c>
      <c r="J39" s="41">
        <v>7</v>
      </c>
      <c r="K39" s="41">
        <v>7</v>
      </c>
      <c r="L39" s="41">
        <v>0</v>
      </c>
    </row>
    <row r="40" spans="1:12" s="9" customFormat="1" ht="53.25" customHeight="1" x14ac:dyDescent="0.25">
      <c r="A40" s="43" t="s">
        <v>144</v>
      </c>
      <c r="B40" s="51" t="s">
        <v>57</v>
      </c>
      <c r="C40" s="56"/>
      <c r="D40" s="53">
        <f>D41</f>
        <v>167.7</v>
      </c>
      <c r="E40" s="45">
        <f>E41</f>
        <v>167.7</v>
      </c>
      <c r="F40" s="46">
        <f t="shared" ref="F40:L40" si="7">F41</f>
        <v>0</v>
      </c>
      <c r="G40" s="46">
        <f t="shared" si="7"/>
        <v>86.5</v>
      </c>
      <c r="H40" s="46">
        <f t="shared" si="7"/>
        <v>86.5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46">
        <f t="shared" si="7"/>
        <v>0</v>
      </c>
    </row>
    <row r="41" spans="1:12" s="9" customFormat="1" ht="52.5" customHeight="1" x14ac:dyDescent="0.25">
      <c r="A41" s="47" t="s">
        <v>132</v>
      </c>
      <c r="B41" s="52" t="s">
        <v>57</v>
      </c>
      <c r="C41" s="57"/>
      <c r="D41" s="48">
        <v>167.7</v>
      </c>
      <c r="E41" s="48">
        <v>167.7</v>
      </c>
      <c r="F41" s="29">
        <v>0</v>
      </c>
      <c r="G41" s="29">
        <v>86.5</v>
      </c>
      <c r="H41" s="29">
        <v>86.5</v>
      </c>
      <c r="I41" s="41">
        <v>0</v>
      </c>
      <c r="J41" s="41">
        <v>0</v>
      </c>
      <c r="K41" s="41">
        <v>0</v>
      </c>
      <c r="L41" s="41">
        <v>0</v>
      </c>
    </row>
    <row r="42" spans="1:12" s="9" customFormat="1" ht="81.75" customHeight="1" x14ac:dyDescent="0.25">
      <c r="A42" s="43" t="s">
        <v>145</v>
      </c>
      <c r="B42" s="51" t="s">
        <v>57</v>
      </c>
      <c r="C42" s="56"/>
      <c r="D42" s="45">
        <f>D43</f>
        <v>40</v>
      </c>
      <c r="E42" s="45">
        <f>E43</f>
        <v>40</v>
      </c>
      <c r="F42" s="46">
        <f t="shared" ref="F42:L42" si="8">F43</f>
        <v>0</v>
      </c>
      <c r="G42" s="46">
        <f t="shared" si="8"/>
        <v>37.6</v>
      </c>
      <c r="H42" s="46">
        <f t="shared" si="8"/>
        <v>37.6</v>
      </c>
      <c r="I42" s="46">
        <f t="shared" si="8"/>
        <v>0</v>
      </c>
      <c r="J42" s="46">
        <f t="shared" si="8"/>
        <v>0.2</v>
      </c>
      <c r="K42" s="46">
        <f t="shared" si="8"/>
        <v>0.2</v>
      </c>
      <c r="L42" s="46">
        <f t="shared" si="8"/>
        <v>0</v>
      </c>
    </row>
    <row r="43" spans="1:12" s="9" customFormat="1" ht="117" customHeight="1" x14ac:dyDescent="0.25">
      <c r="A43" s="47" t="s">
        <v>133</v>
      </c>
      <c r="B43" s="52" t="s">
        <v>57</v>
      </c>
      <c r="C43" s="57" t="s">
        <v>174</v>
      </c>
      <c r="D43" s="48">
        <v>40</v>
      </c>
      <c r="E43" s="48">
        <v>40</v>
      </c>
      <c r="F43" s="29">
        <v>0</v>
      </c>
      <c r="G43" s="29">
        <v>37.6</v>
      </c>
      <c r="H43" s="29">
        <v>37.6</v>
      </c>
      <c r="I43" s="41">
        <v>0</v>
      </c>
      <c r="J43" s="41">
        <v>0.2</v>
      </c>
      <c r="K43" s="41">
        <v>0.2</v>
      </c>
      <c r="L43" s="41">
        <v>0</v>
      </c>
    </row>
    <row r="44" spans="1:12" s="9" customFormat="1" ht="127.5" customHeight="1" x14ac:dyDescent="0.25">
      <c r="A44" s="43" t="s">
        <v>146</v>
      </c>
      <c r="B44" s="51" t="s">
        <v>57</v>
      </c>
      <c r="C44" s="56"/>
      <c r="D44" s="45">
        <f t="shared" ref="D44:L44" si="9">D45+D46</f>
        <v>955</v>
      </c>
      <c r="E44" s="45">
        <f t="shared" si="9"/>
        <v>955</v>
      </c>
      <c r="F44" s="46">
        <f t="shared" si="9"/>
        <v>0</v>
      </c>
      <c r="G44" s="46">
        <f t="shared" si="9"/>
        <v>292.2</v>
      </c>
      <c r="H44" s="46">
        <f t="shared" si="9"/>
        <v>292.2</v>
      </c>
      <c r="I44" s="46">
        <f t="shared" si="9"/>
        <v>0</v>
      </c>
      <c r="J44" s="46">
        <f t="shared" si="9"/>
        <v>161.6</v>
      </c>
      <c r="K44" s="46">
        <f t="shared" si="9"/>
        <v>161.6</v>
      </c>
      <c r="L44" s="46">
        <f t="shared" si="9"/>
        <v>0</v>
      </c>
    </row>
    <row r="45" spans="1:12" s="9" customFormat="1" ht="132.75" customHeight="1" x14ac:dyDescent="0.25">
      <c r="A45" s="47" t="s">
        <v>135</v>
      </c>
      <c r="B45" s="52" t="s">
        <v>57</v>
      </c>
      <c r="C45" s="59" t="s">
        <v>162</v>
      </c>
      <c r="D45" s="48">
        <v>305</v>
      </c>
      <c r="E45" s="48">
        <v>305</v>
      </c>
      <c r="F45" s="29">
        <v>0</v>
      </c>
      <c r="G45" s="29">
        <v>209.7</v>
      </c>
      <c r="H45" s="29">
        <v>209.7</v>
      </c>
      <c r="I45" s="41">
        <v>0</v>
      </c>
      <c r="J45" s="41">
        <v>90.6</v>
      </c>
      <c r="K45" s="41">
        <v>90.6</v>
      </c>
      <c r="L45" s="41">
        <v>0</v>
      </c>
    </row>
    <row r="46" spans="1:12" s="9" customFormat="1" ht="50.25" customHeight="1" x14ac:dyDescent="0.25">
      <c r="A46" s="47" t="s">
        <v>134</v>
      </c>
      <c r="B46" s="52" t="s">
        <v>57</v>
      </c>
      <c r="C46" s="60" t="s">
        <v>206</v>
      </c>
      <c r="D46" s="48">
        <v>650</v>
      </c>
      <c r="E46" s="48">
        <v>650</v>
      </c>
      <c r="F46" s="29">
        <v>0</v>
      </c>
      <c r="G46" s="29">
        <v>82.5</v>
      </c>
      <c r="H46" s="29">
        <v>82.5</v>
      </c>
      <c r="I46" s="41">
        <v>0</v>
      </c>
      <c r="J46" s="41">
        <v>71</v>
      </c>
      <c r="K46" s="41">
        <v>71</v>
      </c>
      <c r="L46" s="41">
        <v>0</v>
      </c>
    </row>
    <row r="47" spans="1:12" s="9" customFormat="1" ht="57" customHeight="1" x14ac:dyDescent="0.25">
      <c r="A47" s="43" t="s">
        <v>136</v>
      </c>
      <c r="B47" s="54" t="s">
        <v>57</v>
      </c>
      <c r="C47" s="56" t="s">
        <v>156</v>
      </c>
      <c r="D47" s="45">
        <v>300</v>
      </c>
      <c r="E47" s="45">
        <v>300</v>
      </c>
      <c r="F47" s="46">
        <v>0</v>
      </c>
      <c r="G47" s="46">
        <v>300</v>
      </c>
      <c r="H47" s="46">
        <v>300</v>
      </c>
      <c r="I47" s="46">
        <v>0</v>
      </c>
      <c r="J47" s="46">
        <v>298.10000000000002</v>
      </c>
      <c r="K47" s="46">
        <v>298.10000000000002</v>
      </c>
      <c r="L47" s="49">
        <v>0</v>
      </c>
    </row>
    <row r="48" spans="1:12" ht="13.5" customHeight="1" x14ac:dyDescent="0.25">
      <c r="A48" s="154"/>
      <c r="B48" s="154"/>
      <c r="C48" s="154"/>
      <c r="D48" s="154"/>
      <c r="E48" s="154"/>
      <c r="F48" s="154"/>
      <c r="G48" s="154"/>
      <c r="H48" s="154"/>
      <c r="I48" s="154"/>
      <c r="J48" s="154"/>
      <c r="K48" s="154"/>
    </row>
    <row r="49" spans="1:12" ht="13.5" customHeight="1" x14ac:dyDescent="0.25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</row>
    <row r="50" spans="1:12" ht="13.5" customHeight="1" x14ac:dyDescent="0.25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</row>
    <row r="51" spans="1:12" ht="13.5" customHeight="1" x14ac:dyDescent="0.25">
      <c r="A51" s="155" t="s">
        <v>161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</row>
    <row r="52" spans="1:12" ht="30.75" customHeight="1" x14ac:dyDescent="0.3">
      <c r="A52" s="148" t="s">
        <v>213</v>
      </c>
      <c r="B52" s="144"/>
      <c r="C52" s="144"/>
      <c r="D52" s="149"/>
      <c r="E52" s="144"/>
      <c r="F52" s="148"/>
      <c r="G52" s="144"/>
      <c r="H52" s="230" t="s">
        <v>214</v>
      </c>
      <c r="I52" s="230"/>
      <c r="J52" s="230"/>
      <c r="K52" s="230"/>
      <c r="L52" s="230"/>
    </row>
    <row r="53" spans="1:12" ht="16.5" customHeight="1" x14ac:dyDescent="0.3">
      <c r="A53" s="148"/>
      <c r="B53" s="144"/>
      <c r="C53" s="144"/>
      <c r="D53" s="149"/>
      <c r="E53" s="144"/>
      <c r="F53" s="148"/>
      <c r="G53" s="144"/>
      <c r="H53" s="144"/>
      <c r="I53" s="144"/>
      <c r="J53" s="144"/>
      <c r="K53" s="148"/>
      <c r="L53" s="151"/>
    </row>
    <row r="54" spans="1:12" ht="16.5" customHeight="1" x14ac:dyDescent="0.3">
      <c r="A54" s="148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51"/>
    </row>
    <row r="55" spans="1:12" ht="20.25" x14ac:dyDescent="0.3">
      <c r="A55" s="147" t="s">
        <v>217</v>
      </c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51"/>
    </row>
    <row r="56" spans="1:12" ht="20.25" x14ac:dyDescent="0.3">
      <c r="A56" s="144"/>
      <c r="B56" s="146"/>
      <c r="C56" s="145"/>
      <c r="D56" s="145"/>
      <c r="E56" s="145"/>
      <c r="F56" s="145"/>
      <c r="G56" s="145"/>
      <c r="H56" s="145"/>
      <c r="I56" s="145"/>
      <c r="J56" s="145"/>
      <c r="K56" s="145"/>
    </row>
  </sheetData>
  <mergeCells count="24">
    <mergeCell ref="H52:L52"/>
    <mergeCell ref="I5:L5"/>
    <mergeCell ref="I4:L4"/>
    <mergeCell ref="I2:L2"/>
    <mergeCell ref="I3:L3"/>
    <mergeCell ref="I1:L1"/>
    <mergeCell ref="A13:L13"/>
    <mergeCell ref="B14:B15"/>
    <mergeCell ref="C14:C15"/>
    <mergeCell ref="A14:A15"/>
    <mergeCell ref="D14:F14"/>
    <mergeCell ref="A11:L11"/>
    <mergeCell ref="A8:L8"/>
    <mergeCell ref="A12:L12"/>
    <mergeCell ref="H6:L6"/>
    <mergeCell ref="A7:L7"/>
    <mergeCell ref="A9:L9"/>
    <mergeCell ref="A10:L10"/>
    <mergeCell ref="A48:K48"/>
    <mergeCell ref="A51:L51"/>
    <mergeCell ref="G14:I14"/>
    <mergeCell ref="J14:L14"/>
    <mergeCell ref="A28:L28"/>
    <mergeCell ref="A19:L19"/>
  </mergeCells>
  <pageMargins left="0.39370078740157483" right="0.39370078740157483" top="1.1811023622047245" bottom="0.39370078740157483" header="0.31496062992125984" footer="0.31496062992125984"/>
  <pageSetup paperSize="9" scale="60" fitToHeight="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0"/>
  <sheetViews>
    <sheetView view="pageBreakPreview" topLeftCell="A95" zoomScaleNormal="100" zoomScaleSheetLayoutView="100" workbookViewId="0">
      <selection activeCell="H99" sqref="H99"/>
    </sheetView>
  </sheetViews>
  <sheetFormatPr defaultColWidth="9" defaultRowHeight="15.75" x14ac:dyDescent="0.25"/>
  <cols>
    <col min="1" max="1" width="34.5703125" style="6" customWidth="1"/>
    <col min="2" max="2" width="17.28515625" style="6" customWidth="1"/>
    <col min="3" max="3" width="79.42578125" style="6" customWidth="1"/>
    <col min="4" max="4" width="10.28515625" style="6" customWidth="1"/>
    <col min="5" max="5" width="12.140625" style="6" customWidth="1"/>
    <col min="6" max="6" width="11.85546875" style="16" customWidth="1"/>
    <col min="7" max="7" width="10.7109375" style="103" customWidth="1"/>
    <col min="8" max="8" width="61.5703125" style="6" customWidth="1"/>
    <col min="9" max="9" width="12.28515625" style="6" customWidth="1"/>
    <col min="10" max="10" width="10.7109375" style="6" customWidth="1"/>
    <col min="11" max="11" width="9" style="6"/>
    <col min="12" max="12" width="8.5703125" style="6" customWidth="1"/>
    <col min="13" max="16384" width="9" style="6"/>
  </cols>
  <sheetData>
    <row r="1" spans="1:12" x14ac:dyDescent="0.25">
      <c r="G1" s="24"/>
      <c r="H1" s="11" t="s">
        <v>138</v>
      </c>
    </row>
    <row r="2" spans="1:12" x14ac:dyDescent="0.25">
      <c r="G2" s="24"/>
      <c r="H2" s="142" t="s">
        <v>209</v>
      </c>
      <c r="I2" s="142"/>
      <c r="J2" s="142"/>
      <c r="K2" s="142"/>
    </row>
    <row r="3" spans="1:12" ht="83.25" customHeight="1" x14ac:dyDescent="0.25">
      <c r="G3" s="24"/>
      <c r="H3" s="153" t="s">
        <v>215</v>
      </c>
    </row>
    <row r="4" spans="1:12" x14ac:dyDescent="0.25">
      <c r="G4" s="24"/>
      <c r="H4" s="152" t="s">
        <v>211</v>
      </c>
    </row>
    <row r="5" spans="1:12" ht="22.5" customHeight="1" x14ac:dyDescent="0.25">
      <c r="G5" s="24"/>
      <c r="H5" s="152" t="s">
        <v>216</v>
      </c>
    </row>
    <row r="6" spans="1:12" ht="22.5" customHeight="1" x14ac:dyDescent="0.25">
      <c r="E6" s="25"/>
      <c r="F6" s="25"/>
      <c r="G6" s="25"/>
      <c r="H6" s="25"/>
      <c r="I6" s="61"/>
      <c r="J6" s="19"/>
      <c r="L6" s="19" t="s">
        <v>0</v>
      </c>
    </row>
    <row r="7" spans="1:12" ht="43.5" customHeight="1" x14ac:dyDescent="0.25">
      <c r="A7" s="196" t="s">
        <v>147</v>
      </c>
      <c r="B7" s="196"/>
      <c r="C7" s="196"/>
      <c r="D7" s="196"/>
      <c r="E7" s="196"/>
      <c r="F7" s="196"/>
      <c r="G7" s="196"/>
      <c r="H7" s="196"/>
      <c r="I7" s="61"/>
      <c r="J7" s="19"/>
      <c r="L7" s="19"/>
    </row>
    <row r="8" spans="1:12" ht="31.5" customHeight="1" x14ac:dyDescent="0.25">
      <c r="A8" s="211" t="s">
        <v>149</v>
      </c>
      <c r="B8" s="211"/>
      <c r="C8" s="211"/>
      <c r="D8" s="211"/>
      <c r="E8" s="211"/>
      <c r="F8" s="211"/>
      <c r="G8" s="211"/>
      <c r="H8" s="211"/>
      <c r="I8" s="61"/>
      <c r="J8" s="19"/>
      <c r="L8" s="19"/>
    </row>
    <row r="9" spans="1:12" ht="17.25" customHeight="1" x14ac:dyDescent="0.25">
      <c r="A9" s="228" t="s">
        <v>157</v>
      </c>
      <c r="B9" s="228"/>
      <c r="C9" s="228"/>
      <c r="D9" s="228"/>
      <c r="E9" s="228"/>
      <c r="F9" s="228"/>
      <c r="G9" s="228"/>
      <c r="H9" s="228"/>
      <c r="I9" s="61"/>
      <c r="J9" s="19"/>
      <c r="L9" s="19"/>
    </row>
    <row r="10" spans="1:12" ht="30.75" customHeight="1" x14ac:dyDescent="0.25">
      <c r="A10" s="194" t="s">
        <v>148</v>
      </c>
      <c r="B10" s="195"/>
      <c r="C10" s="195"/>
      <c r="D10" s="195"/>
      <c r="E10" s="195"/>
      <c r="F10" s="195"/>
      <c r="G10" s="195"/>
      <c r="H10" s="195"/>
      <c r="I10" s="61"/>
      <c r="J10" s="19"/>
      <c r="L10" s="19"/>
    </row>
    <row r="11" spans="1:12" ht="18.75" customHeight="1" x14ac:dyDescent="0.25">
      <c r="A11" s="193" t="s">
        <v>178</v>
      </c>
      <c r="B11" s="193"/>
      <c r="C11" s="193"/>
      <c r="D11" s="193"/>
      <c r="E11" s="193"/>
      <c r="F11" s="193"/>
      <c r="G11" s="193"/>
      <c r="H11" s="193"/>
      <c r="I11" s="61"/>
      <c r="J11" s="19"/>
      <c r="L11" s="19"/>
    </row>
    <row r="12" spans="1:12" ht="18.75" customHeight="1" thickBot="1" x14ac:dyDescent="0.3">
      <c r="D12" s="19"/>
      <c r="E12" s="19"/>
      <c r="F12" s="19"/>
      <c r="G12" s="19"/>
      <c r="H12" s="19"/>
      <c r="I12" s="61"/>
      <c r="J12" s="19"/>
      <c r="L12" s="19"/>
    </row>
    <row r="13" spans="1:12" ht="83.25" customHeight="1" x14ac:dyDescent="0.25">
      <c r="A13" s="214" t="s">
        <v>177</v>
      </c>
      <c r="B13" s="217" t="s">
        <v>1</v>
      </c>
      <c r="C13" s="217" t="s">
        <v>18</v>
      </c>
      <c r="D13" s="217" t="s">
        <v>2</v>
      </c>
      <c r="E13" s="217" t="s">
        <v>3</v>
      </c>
      <c r="F13" s="217"/>
      <c r="G13" s="197" t="s">
        <v>208</v>
      </c>
      <c r="H13" s="199" t="s">
        <v>4</v>
      </c>
      <c r="I13" s="26"/>
      <c r="J13" s="26"/>
      <c r="K13" s="26"/>
    </row>
    <row r="14" spans="1:12" ht="15" customHeight="1" x14ac:dyDescent="0.25">
      <c r="A14" s="215"/>
      <c r="B14" s="156"/>
      <c r="C14" s="156"/>
      <c r="D14" s="156"/>
      <c r="E14" s="156"/>
      <c r="F14" s="156"/>
      <c r="G14" s="198"/>
      <c r="H14" s="200"/>
      <c r="I14" s="62"/>
      <c r="J14" s="62"/>
      <c r="K14" s="62"/>
    </row>
    <row r="15" spans="1:12" ht="18.75" customHeight="1" thickBot="1" x14ac:dyDescent="0.3">
      <c r="A15" s="216"/>
      <c r="B15" s="218"/>
      <c r="C15" s="218"/>
      <c r="D15" s="218"/>
      <c r="E15" s="63" t="s">
        <v>5</v>
      </c>
      <c r="F15" s="64" t="s">
        <v>6</v>
      </c>
      <c r="G15" s="198"/>
      <c r="H15" s="200"/>
      <c r="I15" s="26"/>
      <c r="J15" s="26"/>
      <c r="K15" s="26"/>
    </row>
    <row r="16" spans="1:12" ht="15.95" customHeight="1" thickBot="1" x14ac:dyDescent="0.3">
      <c r="A16" s="65">
        <v>1</v>
      </c>
      <c r="B16" s="66">
        <v>2</v>
      </c>
      <c r="C16" s="67">
        <v>3</v>
      </c>
      <c r="D16" s="65">
        <v>4</v>
      </c>
      <c r="E16" s="66">
        <v>5</v>
      </c>
      <c r="F16" s="68">
        <v>6</v>
      </c>
      <c r="G16" s="68">
        <v>7</v>
      </c>
      <c r="H16" s="69">
        <v>8</v>
      </c>
      <c r="I16" s="70"/>
      <c r="J16" s="70"/>
      <c r="K16" s="70"/>
    </row>
    <row r="17" spans="1:11" ht="35.25" customHeight="1" x14ac:dyDescent="0.25">
      <c r="A17" s="219" t="s">
        <v>149</v>
      </c>
      <c r="B17" s="71" t="s">
        <v>7</v>
      </c>
      <c r="C17" s="72" t="s">
        <v>68</v>
      </c>
      <c r="D17" s="71" t="s">
        <v>25</v>
      </c>
      <c r="E17" s="73">
        <v>12</v>
      </c>
      <c r="F17" s="73">
        <v>12</v>
      </c>
      <c r="G17" s="74">
        <f>F17/E17*100</f>
        <v>100</v>
      </c>
      <c r="H17" s="75"/>
      <c r="I17" s="76"/>
      <c r="J17" s="76"/>
      <c r="K17" s="76"/>
    </row>
    <row r="18" spans="1:11" ht="30" customHeight="1" x14ac:dyDescent="0.25">
      <c r="A18" s="220"/>
      <c r="B18" s="222" t="s">
        <v>8</v>
      </c>
      <c r="C18" s="77" t="s">
        <v>69</v>
      </c>
      <c r="D18" s="78" t="s">
        <v>70</v>
      </c>
      <c r="E18" s="79">
        <f>E17*100/11</f>
        <v>109.09090909090909</v>
      </c>
      <c r="F18" s="79">
        <v>109.1</v>
      </c>
      <c r="G18" s="79" t="s">
        <v>176</v>
      </c>
      <c r="H18" s="80"/>
      <c r="I18" s="81"/>
      <c r="J18" s="81"/>
      <c r="K18" s="81"/>
    </row>
    <row r="19" spans="1:11" ht="36" customHeight="1" x14ac:dyDescent="0.25">
      <c r="A19" s="220"/>
      <c r="B19" s="223"/>
      <c r="C19" s="72" t="s">
        <v>71</v>
      </c>
      <c r="D19" s="71" t="s">
        <v>72</v>
      </c>
      <c r="E19" s="82" t="s">
        <v>73</v>
      </c>
      <c r="F19" s="82" t="s">
        <v>73</v>
      </c>
      <c r="G19" s="79" t="s">
        <v>176</v>
      </c>
      <c r="H19" s="83"/>
      <c r="I19" s="84"/>
      <c r="J19" s="84"/>
      <c r="K19" s="84"/>
    </row>
    <row r="20" spans="1:11" ht="35.25" customHeight="1" thickBot="1" x14ac:dyDescent="0.3">
      <c r="A20" s="221"/>
      <c r="B20" s="223"/>
      <c r="C20" s="85" t="s">
        <v>74</v>
      </c>
      <c r="D20" s="86" t="s">
        <v>72</v>
      </c>
      <c r="E20" s="87" t="s">
        <v>75</v>
      </c>
      <c r="F20" s="87" t="s">
        <v>75</v>
      </c>
      <c r="G20" s="79" t="s">
        <v>176</v>
      </c>
      <c r="H20" s="88"/>
      <c r="I20" s="84"/>
      <c r="J20" s="84"/>
      <c r="K20" s="84"/>
    </row>
    <row r="21" spans="1:11" ht="27.75" customHeight="1" thickBot="1" x14ac:dyDescent="0.3">
      <c r="A21" s="201" t="s">
        <v>64</v>
      </c>
      <c r="B21" s="202"/>
      <c r="C21" s="202"/>
      <c r="D21" s="202"/>
      <c r="E21" s="202"/>
      <c r="F21" s="202"/>
      <c r="G21" s="202"/>
      <c r="H21" s="203"/>
      <c r="I21" s="84"/>
      <c r="J21" s="84"/>
      <c r="K21" s="84"/>
    </row>
    <row r="22" spans="1:11" ht="27.75" customHeight="1" thickBot="1" x14ac:dyDescent="0.3">
      <c r="A22" s="182" t="s">
        <v>188</v>
      </c>
      <c r="B22" s="183"/>
      <c r="C22" s="183"/>
      <c r="D22" s="183"/>
      <c r="E22" s="183"/>
      <c r="F22" s="183"/>
      <c r="G22" s="183"/>
      <c r="H22" s="184"/>
      <c r="I22" s="84"/>
      <c r="J22" s="84"/>
      <c r="K22" s="84"/>
    </row>
    <row r="23" spans="1:11" ht="27.75" customHeight="1" thickBot="1" x14ac:dyDescent="0.3">
      <c r="A23" s="227" t="s">
        <v>153</v>
      </c>
      <c r="B23" s="183"/>
      <c r="C23" s="183"/>
      <c r="D23" s="183"/>
      <c r="E23" s="183"/>
      <c r="F23" s="183"/>
      <c r="G23" s="183"/>
      <c r="H23" s="184"/>
      <c r="I23" s="84"/>
      <c r="J23" s="84"/>
      <c r="K23" s="84"/>
    </row>
    <row r="24" spans="1:11" ht="41.25" customHeight="1" x14ac:dyDescent="0.25">
      <c r="A24" s="218" t="s">
        <v>150</v>
      </c>
      <c r="B24" s="89" t="s">
        <v>7</v>
      </c>
      <c r="C24" s="72" t="s">
        <v>76</v>
      </c>
      <c r="D24" s="71" t="s">
        <v>25</v>
      </c>
      <c r="E24" s="73">
        <v>20</v>
      </c>
      <c r="F24" s="73">
        <v>4</v>
      </c>
      <c r="G24" s="74">
        <f>F24/E24*100</f>
        <v>20</v>
      </c>
      <c r="H24" s="123" t="s">
        <v>179</v>
      </c>
      <c r="I24" s="90"/>
      <c r="J24" s="90"/>
      <c r="K24" s="90"/>
    </row>
    <row r="25" spans="1:11" ht="41.25" customHeight="1" x14ac:dyDescent="0.25">
      <c r="A25" s="224"/>
      <c r="B25" s="91" t="s">
        <v>8</v>
      </c>
      <c r="C25" s="72" t="s">
        <v>189</v>
      </c>
      <c r="D25" s="71" t="s">
        <v>70</v>
      </c>
      <c r="E25" s="28">
        <v>400</v>
      </c>
      <c r="F25" s="28">
        <f>4*100/5</f>
        <v>80</v>
      </c>
      <c r="G25" s="28" t="s">
        <v>176</v>
      </c>
      <c r="H25" s="123" t="s">
        <v>179</v>
      </c>
      <c r="I25" s="92"/>
      <c r="J25" s="92"/>
      <c r="K25" s="92"/>
    </row>
    <row r="26" spans="1:11" ht="97.5" customHeight="1" x14ac:dyDescent="0.25">
      <c r="A26" s="225" t="s">
        <v>152</v>
      </c>
      <c r="B26" s="185" t="s">
        <v>9</v>
      </c>
      <c r="C26" s="42" t="s">
        <v>24</v>
      </c>
      <c r="D26" s="93" t="s">
        <v>23</v>
      </c>
      <c r="E26" s="94">
        <v>42.1</v>
      </c>
      <c r="F26" s="94">
        <v>20</v>
      </c>
      <c r="G26" s="79">
        <f>F26/E26*100</f>
        <v>47.50593824228028</v>
      </c>
      <c r="H26" s="124" t="s">
        <v>163</v>
      </c>
      <c r="I26" s="76"/>
      <c r="J26" s="76"/>
      <c r="K26" s="76"/>
    </row>
    <row r="27" spans="1:11" ht="48" customHeight="1" x14ac:dyDescent="0.25">
      <c r="A27" s="225"/>
      <c r="B27" s="186"/>
      <c r="C27" s="42" t="s">
        <v>65</v>
      </c>
      <c r="D27" s="93" t="s">
        <v>23</v>
      </c>
      <c r="E27" s="94">
        <v>21</v>
      </c>
      <c r="F27" s="94">
        <v>0</v>
      </c>
      <c r="G27" s="95">
        <v>0</v>
      </c>
      <c r="H27" s="124" t="s">
        <v>179</v>
      </c>
      <c r="I27" s="76"/>
      <c r="J27" s="76"/>
      <c r="K27" s="76"/>
    </row>
    <row r="28" spans="1:11" ht="60" customHeight="1" x14ac:dyDescent="0.25">
      <c r="A28" s="225"/>
      <c r="B28" s="186"/>
      <c r="C28" s="42" t="s">
        <v>54</v>
      </c>
      <c r="D28" s="93" t="s">
        <v>23</v>
      </c>
      <c r="E28" s="94">
        <v>21.1</v>
      </c>
      <c r="F28" s="94">
        <v>0</v>
      </c>
      <c r="G28" s="95">
        <v>0</v>
      </c>
      <c r="H28" s="124" t="s">
        <v>180</v>
      </c>
      <c r="I28" s="76"/>
    </row>
    <row r="29" spans="1:11" ht="63.4" customHeight="1" x14ac:dyDescent="0.25">
      <c r="A29" s="225"/>
      <c r="B29" s="186"/>
      <c r="C29" s="42" t="s">
        <v>53</v>
      </c>
      <c r="D29" s="93" t="s">
        <v>23</v>
      </c>
      <c r="E29" s="94">
        <v>15.8</v>
      </c>
      <c r="F29" s="94">
        <v>0</v>
      </c>
      <c r="G29" s="95">
        <v>0</v>
      </c>
      <c r="H29" s="124" t="s">
        <v>190</v>
      </c>
      <c r="I29" s="76"/>
    </row>
    <row r="30" spans="1:11" ht="63" customHeight="1" x14ac:dyDescent="0.25">
      <c r="A30" s="225"/>
      <c r="B30" s="177"/>
      <c r="C30" s="42" t="s">
        <v>77</v>
      </c>
      <c r="D30" s="93" t="s">
        <v>23</v>
      </c>
      <c r="E30" s="94">
        <v>10.5</v>
      </c>
      <c r="F30" s="94">
        <v>0</v>
      </c>
      <c r="G30" s="95">
        <v>0</v>
      </c>
      <c r="H30" s="126" t="s">
        <v>181</v>
      </c>
      <c r="I30" s="81"/>
    </row>
    <row r="31" spans="1:11" ht="42" customHeight="1" x14ac:dyDescent="0.25">
      <c r="A31" s="225"/>
      <c r="B31" s="185" t="s">
        <v>7</v>
      </c>
      <c r="C31" s="42" t="s">
        <v>52</v>
      </c>
      <c r="D31" s="93" t="s">
        <v>25</v>
      </c>
      <c r="E31" s="82" t="s">
        <v>66</v>
      </c>
      <c r="F31" s="82" t="s">
        <v>66</v>
      </c>
      <c r="G31" s="79">
        <v>100</v>
      </c>
      <c r="H31" s="127"/>
      <c r="I31" s="84"/>
    </row>
    <row r="32" spans="1:11" ht="36" hidden="1" customHeight="1" x14ac:dyDescent="0.25">
      <c r="A32" s="225"/>
      <c r="B32" s="186"/>
      <c r="C32" s="42" t="s">
        <v>78</v>
      </c>
      <c r="D32" s="93" t="s">
        <v>25</v>
      </c>
      <c r="E32" s="95">
        <v>0</v>
      </c>
      <c r="F32" s="95">
        <v>0</v>
      </c>
      <c r="G32" s="95">
        <v>0</v>
      </c>
      <c r="H32" s="128"/>
      <c r="I32" s="76"/>
    </row>
    <row r="33" spans="1:12" ht="49.5" customHeight="1" x14ac:dyDescent="0.25">
      <c r="A33" s="225"/>
      <c r="B33" s="186"/>
      <c r="C33" s="42" t="s">
        <v>79</v>
      </c>
      <c r="D33" s="93" t="s">
        <v>25</v>
      </c>
      <c r="E33" s="95">
        <v>802</v>
      </c>
      <c r="F33" s="95">
        <v>0</v>
      </c>
      <c r="G33" s="95">
        <v>0</v>
      </c>
      <c r="H33" s="129" t="s">
        <v>179</v>
      </c>
      <c r="I33" s="96"/>
    </row>
    <row r="34" spans="1:12" ht="49.5" customHeight="1" x14ac:dyDescent="0.25">
      <c r="A34" s="225"/>
      <c r="B34" s="186"/>
      <c r="C34" s="42" t="s">
        <v>51</v>
      </c>
      <c r="D34" s="93" t="s">
        <v>25</v>
      </c>
      <c r="E34" s="95">
        <v>1</v>
      </c>
      <c r="F34" s="95">
        <v>0</v>
      </c>
      <c r="G34" s="95">
        <v>0</v>
      </c>
      <c r="H34" s="129" t="s">
        <v>191</v>
      </c>
      <c r="I34" s="76"/>
    </row>
    <row r="35" spans="1:12" ht="46.5" customHeight="1" x14ac:dyDescent="0.25">
      <c r="A35" s="225"/>
      <c r="B35" s="186"/>
      <c r="C35" s="42" t="s">
        <v>80</v>
      </c>
      <c r="D35" s="93" t="s">
        <v>25</v>
      </c>
      <c r="E35" s="95">
        <v>2</v>
      </c>
      <c r="F35" s="95">
        <v>1</v>
      </c>
      <c r="G35" s="79">
        <f>F35/E35*100</f>
        <v>50</v>
      </c>
      <c r="H35" s="124" t="s">
        <v>179</v>
      </c>
      <c r="I35" s="76"/>
    </row>
    <row r="36" spans="1:12" ht="46.5" customHeight="1" x14ac:dyDescent="0.25">
      <c r="A36" s="225"/>
      <c r="B36" s="186"/>
      <c r="C36" s="42" t="s">
        <v>50</v>
      </c>
      <c r="D36" s="93" t="s">
        <v>25</v>
      </c>
      <c r="E36" s="95">
        <v>2</v>
      </c>
      <c r="F36" s="95">
        <v>1</v>
      </c>
      <c r="G36" s="79">
        <f>F36/E36*100</f>
        <v>50</v>
      </c>
      <c r="H36" s="124" t="s">
        <v>179</v>
      </c>
      <c r="I36" s="76"/>
    </row>
    <row r="37" spans="1:12" ht="46.5" customHeight="1" x14ac:dyDescent="0.25">
      <c r="A37" s="225"/>
      <c r="B37" s="185" t="s">
        <v>10</v>
      </c>
      <c r="C37" s="42" t="s">
        <v>67</v>
      </c>
      <c r="D37" s="93" t="s">
        <v>26</v>
      </c>
      <c r="E37" s="94">
        <v>21050</v>
      </c>
      <c r="F37" s="94">
        <f>F26/1*1000</f>
        <v>20000</v>
      </c>
      <c r="G37" s="79">
        <f>F37/E37*100</f>
        <v>95.01187648456056</v>
      </c>
      <c r="H37" s="130" t="s">
        <v>182</v>
      </c>
      <c r="I37" s="97"/>
    </row>
    <row r="38" spans="1:12" ht="46.5" customHeight="1" x14ac:dyDescent="0.25">
      <c r="A38" s="225"/>
      <c r="B38" s="186"/>
      <c r="C38" s="42" t="s">
        <v>81</v>
      </c>
      <c r="D38" s="93" t="s">
        <v>26</v>
      </c>
      <c r="E38" s="94">
        <v>26.184538653366584</v>
      </c>
      <c r="F38" s="94">
        <v>0</v>
      </c>
      <c r="G38" s="95">
        <v>0</v>
      </c>
      <c r="H38" s="124" t="s">
        <v>190</v>
      </c>
      <c r="I38" s="97"/>
    </row>
    <row r="39" spans="1:12" ht="51" customHeight="1" x14ac:dyDescent="0.25">
      <c r="A39" s="225"/>
      <c r="B39" s="186"/>
      <c r="C39" s="42" t="s">
        <v>49</v>
      </c>
      <c r="D39" s="93" t="s">
        <v>26</v>
      </c>
      <c r="E39" s="94">
        <v>21100</v>
      </c>
      <c r="F39" s="94">
        <f>F28*F34*1000</f>
        <v>0</v>
      </c>
      <c r="G39" s="95">
        <v>0</v>
      </c>
      <c r="H39" s="130" t="s">
        <v>191</v>
      </c>
      <c r="I39" s="97"/>
    </row>
    <row r="40" spans="1:12" ht="45.75" customHeight="1" x14ac:dyDescent="0.25">
      <c r="A40" s="225"/>
      <c r="B40" s="186"/>
      <c r="C40" s="42" t="s">
        <v>82</v>
      </c>
      <c r="D40" s="93" t="s">
        <v>26</v>
      </c>
      <c r="E40" s="94">
        <v>7900</v>
      </c>
      <c r="F40" s="94">
        <v>0</v>
      </c>
      <c r="G40" s="95">
        <v>0</v>
      </c>
      <c r="H40" s="124" t="s">
        <v>179</v>
      </c>
      <c r="I40" s="97"/>
    </row>
    <row r="41" spans="1:12" ht="51" customHeight="1" x14ac:dyDescent="0.25">
      <c r="A41" s="225"/>
      <c r="B41" s="186"/>
      <c r="C41" s="98" t="s">
        <v>83</v>
      </c>
      <c r="D41" s="93" t="s">
        <v>26</v>
      </c>
      <c r="E41" s="94">
        <v>5250</v>
      </c>
      <c r="F41" s="94">
        <v>0</v>
      </c>
      <c r="G41" s="95">
        <v>0</v>
      </c>
      <c r="H41" s="126" t="s">
        <v>181</v>
      </c>
      <c r="I41" s="97"/>
    </row>
    <row r="42" spans="1:12" ht="20.25" customHeight="1" x14ac:dyDescent="0.25">
      <c r="A42" s="226"/>
      <c r="B42" s="93" t="s">
        <v>8</v>
      </c>
      <c r="C42" s="42" t="s">
        <v>84</v>
      </c>
      <c r="D42" s="93" t="s">
        <v>70</v>
      </c>
      <c r="E42" s="99">
        <v>100</v>
      </c>
      <c r="F42" s="99">
        <v>100</v>
      </c>
      <c r="G42" s="79" t="s">
        <v>176</v>
      </c>
      <c r="H42" s="131"/>
      <c r="I42" s="92"/>
    </row>
    <row r="43" spans="1:12" ht="62.25" customHeight="1" x14ac:dyDescent="0.25">
      <c r="A43" s="207" t="s">
        <v>164</v>
      </c>
      <c r="B43" s="93" t="s">
        <v>9</v>
      </c>
      <c r="C43" s="42" t="s">
        <v>48</v>
      </c>
      <c r="D43" s="93" t="s">
        <v>23</v>
      </c>
      <c r="E43" s="94">
        <v>150</v>
      </c>
      <c r="F43" s="94">
        <v>0</v>
      </c>
      <c r="G43" s="95">
        <v>0</v>
      </c>
      <c r="H43" s="129" t="s">
        <v>192</v>
      </c>
      <c r="I43" s="97"/>
    </row>
    <row r="44" spans="1:12" ht="70.150000000000006" customHeight="1" x14ac:dyDescent="0.25">
      <c r="A44" s="207"/>
      <c r="B44" s="93" t="s">
        <v>7</v>
      </c>
      <c r="C44" s="42" t="s">
        <v>85</v>
      </c>
      <c r="D44" s="93" t="s">
        <v>25</v>
      </c>
      <c r="E44" s="95">
        <v>15</v>
      </c>
      <c r="F44" s="95">
        <v>4</v>
      </c>
      <c r="G44" s="79">
        <f>F44*100/E44</f>
        <v>26.666666666666668</v>
      </c>
      <c r="H44" s="129" t="s">
        <v>192</v>
      </c>
      <c r="I44" s="76"/>
    </row>
    <row r="45" spans="1:12" ht="66" customHeight="1" x14ac:dyDescent="0.25">
      <c r="A45" s="207"/>
      <c r="B45" s="93" t="s">
        <v>10</v>
      </c>
      <c r="C45" s="42" t="s">
        <v>86</v>
      </c>
      <c r="D45" s="93" t="s">
        <v>26</v>
      </c>
      <c r="E45" s="94">
        <v>10000</v>
      </c>
      <c r="F45" s="94">
        <v>0</v>
      </c>
      <c r="G45" s="95">
        <v>0</v>
      </c>
      <c r="H45" s="129" t="s">
        <v>192</v>
      </c>
      <c r="I45" s="97"/>
    </row>
    <row r="46" spans="1:12" ht="67.5" customHeight="1" thickBot="1" x14ac:dyDescent="0.3">
      <c r="A46" s="208"/>
      <c r="B46" s="100" t="s">
        <v>8</v>
      </c>
      <c r="C46" s="101" t="s">
        <v>87</v>
      </c>
      <c r="D46" s="100" t="s">
        <v>70</v>
      </c>
      <c r="E46" s="102">
        <v>100</v>
      </c>
      <c r="F46" s="102">
        <v>80</v>
      </c>
      <c r="G46" s="79" t="s">
        <v>176</v>
      </c>
      <c r="H46" s="129" t="s">
        <v>192</v>
      </c>
      <c r="I46" s="92"/>
      <c r="J46" s="103"/>
      <c r="K46" s="103"/>
      <c r="L46" s="103"/>
    </row>
    <row r="47" spans="1:12" ht="35.25" customHeight="1" thickBot="1" x14ac:dyDescent="0.3">
      <c r="A47" s="204" t="s">
        <v>111</v>
      </c>
      <c r="B47" s="205"/>
      <c r="C47" s="205"/>
      <c r="D47" s="205"/>
      <c r="E47" s="205"/>
      <c r="F47" s="205"/>
      <c r="G47" s="205"/>
      <c r="H47" s="206"/>
      <c r="I47" s="92"/>
      <c r="J47" s="103"/>
      <c r="K47" s="103"/>
      <c r="L47" s="103"/>
    </row>
    <row r="48" spans="1:12" ht="24.75" customHeight="1" thickBot="1" x14ac:dyDescent="0.3">
      <c r="A48" s="182" t="s">
        <v>188</v>
      </c>
      <c r="B48" s="183"/>
      <c r="C48" s="183"/>
      <c r="D48" s="183"/>
      <c r="E48" s="183"/>
      <c r="F48" s="183"/>
      <c r="G48" s="183"/>
      <c r="H48" s="184"/>
      <c r="I48" s="92"/>
      <c r="J48" s="103"/>
      <c r="K48" s="103"/>
      <c r="L48" s="103"/>
    </row>
    <row r="49" spans="1:13" ht="24.75" customHeight="1" thickBot="1" x14ac:dyDescent="0.3">
      <c r="A49" s="182" t="s">
        <v>154</v>
      </c>
      <c r="B49" s="183"/>
      <c r="C49" s="183"/>
      <c r="D49" s="183"/>
      <c r="E49" s="183"/>
      <c r="F49" s="183"/>
      <c r="G49" s="183"/>
      <c r="H49" s="184"/>
      <c r="I49" s="92"/>
      <c r="J49" s="103"/>
      <c r="K49" s="103"/>
      <c r="L49" s="103"/>
    </row>
    <row r="50" spans="1:13" ht="92.25" customHeight="1" x14ac:dyDescent="0.25">
      <c r="A50" s="209" t="s">
        <v>151</v>
      </c>
      <c r="B50" s="104" t="s">
        <v>7</v>
      </c>
      <c r="C50" s="72" t="s">
        <v>88</v>
      </c>
      <c r="D50" s="71" t="s">
        <v>25</v>
      </c>
      <c r="E50" s="73">
        <v>24</v>
      </c>
      <c r="F50" s="73">
        <f>F55+F61+F62+F69+F70+F71+F78+F81+F86+3</f>
        <v>15</v>
      </c>
      <c r="G50" s="74">
        <f>F50/E50*100</f>
        <v>62.5</v>
      </c>
      <c r="H50" s="132" t="s">
        <v>190</v>
      </c>
      <c r="I50" s="76"/>
      <c r="J50" s="7"/>
      <c r="K50" s="3"/>
    </row>
    <row r="51" spans="1:13" ht="24" customHeight="1" x14ac:dyDescent="0.25">
      <c r="A51" s="210"/>
      <c r="B51" s="105" t="s">
        <v>8</v>
      </c>
      <c r="C51" s="77" t="s">
        <v>89</v>
      </c>
      <c r="D51" s="78" t="s">
        <v>70</v>
      </c>
      <c r="E51" s="94">
        <v>160</v>
      </c>
      <c r="F51" s="94">
        <f>F50*100/6</f>
        <v>250</v>
      </c>
      <c r="G51" s="79" t="s">
        <v>176</v>
      </c>
      <c r="H51" s="125"/>
      <c r="I51" s="81"/>
      <c r="J51" s="7"/>
      <c r="K51" s="3"/>
    </row>
    <row r="52" spans="1:13" ht="56.25" customHeight="1" x14ac:dyDescent="0.25">
      <c r="A52" s="212" t="s">
        <v>171</v>
      </c>
      <c r="B52" s="177" t="s">
        <v>9</v>
      </c>
      <c r="C52" s="106" t="s">
        <v>90</v>
      </c>
      <c r="D52" s="107" t="s">
        <v>23</v>
      </c>
      <c r="E52" s="99">
        <v>15.8</v>
      </c>
      <c r="F52" s="94">
        <v>0</v>
      </c>
      <c r="G52" s="28">
        <v>0</v>
      </c>
      <c r="H52" s="126" t="s">
        <v>183</v>
      </c>
      <c r="I52" s="62"/>
      <c r="J52" s="16"/>
      <c r="K52" s="16"/>
      <c r="L52" s="16"/>
      <c r="M52" s="16"/>
    </row>
    <row r="53" spans="1:13" ht="48.4" customHeight="1" x14ac:dyDescent="0.25">
      <c r="A53" s="212"/>
      <c r="B53" s="178"/>
      <c r="C53" s="108" t="s">
        <v>91</v>
      </c>
      <c r="D53" s="93" t="s">
        <v>23</v>
      </c>
      <c r="E53" s="99">
        <v>172.5</v>
      </c>
      <c r="F53" s="94">
        <v>1.4</v>
      </c>
      <c r="G53" s="28">
        <f>F53/E53*100</f>
        <v>0.81159420289855055</v>
      </c>
      <c r="H53" s="126" t="s">
        <v>179</v>
      </c>
      <c r="I53" s="62"/>
    </row>
    <row r="54" spans="1:13" ht="45.75" customHeight="1" x14ac:dyDescent="0.25">
      <c r="A54" s="212"/>
      <c r="B54" s="178" t="s">
        <v>7</v>
      </c>
      <c r="C54" s="109" t="s">
        <v>92</v>
      </c>
      <c r="D54" s="93" t="s">
        <v>25</v>
      </c>
      <c r="E54" s="110">
        <v>3</v>
      </c>
      <c r="F54" s="95">
        <v>0</v>
      </c>
      <c r="G54" s="28">
        <v>0</v>
      </c>
      <c r="H54" s="133" t="s">
        <v>183</v>
      </c>
      <c r="I54" s="62"/>
      <c r="K54" s="16"/>
      <c r="L54" s="103"/>
    </row>
    <row r="55" spans="1:13" ht="54" customHeight="1" x14ac:dyDescent="0.25">
      <c r="A55" s="212"/>
      <c r="B55" s="178" t="s">
        <v>9</v>
      </c>
      <c r="C55" s="109" t="s">
        <v>93</v>
      </c>
      <c r="D55" s="93" t="s">
        <v>25</v>
      </c>
      <c r="E55" s="95">
        <v>4</v>
      </c>
      <c r="F55" s="111">
        <v>1</v>
      </c>
      <c r="G55" s="79">
        <f>F55/E55*100</f>
        <v>25</v>
      </c>
      <c r="H55" s="132" t="s">
        <v>179</v>
      </c>
      <c r="I55" s="76"/>
    </row>
    <row r="56" spans="1:13" ht="30" customHeight="1" x14ac:dyDescent="0.25">
      <c r="A56" s="212"/>
      <c r="B56" s="185" t="s">
        <v>10</v>
      </c>
      <c r="C56" s="42" t="s">
        <v>47</v>
      </c>
      <c r="D56" s="93" t="s">
        <v>26</v>
      </c>
      <c r="E56" s="94">
        <v>5266.666666666667</v>
      </c>
      <c r="F56" s="94">
        <v>0</v>
      </c>
      <c r="G56" s="79">
        <v>0</v>
      </c>
      <c r="H56" s="133" t="s">
        <v>183</v>
      </c>
      <c r="I56" s="97"/>
    </row>
    <row r="57" spans="1:13" ht="48.75" customHeight="1" x14ac:dyDescent="0.25">
      <c r="A57" s="212"/>
      <c r="B57" s="177"/>
      <c r="C57" s="42" t="s">
        <v>94</v>
      </c>
      <c r="D57" s="93" t="s">
        <v>26</v>
      </c>
      <c r="E57" s="94">
        <v>43125</v>
      </c>
      <c r="F57" s="94">
        <f>F53/F55*1000</f>
        <v>1400</v>
      </c>
      <c r="G57" s="79">
        <f>F57/E57*100</f>
        <v>3.2463768115942031</v>
      </c>
      <c r="H57" s="133" t="s">
        <v>184</v>
      </c>
      <c r="I57" s="97"/>
    </row>
    <row r="58" spans="1:13" ht="45.75" customHeight="1" x14ac:dyDescent="0.25">
      <c r="A58" s="213"/>
      <c r="B58" s="107" t="s">
        <v>8</v>
      </c>
      <c r="C58" s="37" t="s">
        <v>95</v>
      </c>
      <c r="D58" s="107" t="s">
        <v>70</v>
      </c>
      <c r="E58" s="79">
        <v>200</v>
      </c>
      <c r="F58" s="79">
        <v>100</v>
      </c>
      <c r="G58" s="79" t="s">
        <v>176</v>
      </c>
      <c r="H58" s="125"/>
      <c r="I58" s="81"/>
    </row>
    <row r="59" spans="1:13" ht="41.25" customHeight="1" x14ac:dyDescent="0.25">
      <c r="A59" s="190" t="s">
        <v>168</v>
      </c>
      <c r="B59" s="186" t="s">
        <v>9</v>
      </c>
      <c r="C59" s="42" t="s">
        <v>46</v>
      </c>
      <c r="D59" s="93" t="s">
        <v>23</v>
      </c>
      <c r="E59" s="94">
        <v>44.7</v>
      </c>
      <c r="F59" s="94">
        <v>0</v>
      </c>
      <c r="G59" s="79">
        <v>0</v>
      </c>
      <c r="H59" s="124" t="s">
        <v>190</v>
      </c>
      <c r="I59" s="76"/>
    </row>
    <row r="60" spans="1:13" ht="69" customHeight="1" x14ac:dyDescent="0.25">
      <c r="A60" s="191"/>
      <c r="B60" s="177"/>
      <c r="C60" s="42" t="s">
        <v>45</v>
      </c>
      <c r="D60" s="93" t="s">
        <v>23</v>
      </c>
      <c r="E60" s="94">
        <v>84.2</v>
      </c>
      <c r="F60" s="94">
        <v>0</v>
      </c>
      <c r="G60" s="79">
        <v>0</v>
      </c>
      <c r="H60" s="124" t="s">
        <v>190</v>
      </c>
      <c r="I60" s="76"/>
    </row>
    <row r="61" spans="1:13" ht="38.25" customHeight="1" x14ac:dyDescent="0.25">
      <c r="A61" s="191"/>
      <c r="B61" s="186" t="s">
        <v>7</v>
      </c>
      <c r="C61" s="42" t="s">
        <v>96</v>
      </c>
      <c r="D61" s="93" t="s">
        <v>25</v>
      </c>
      <c r="E61" s="95">
        <v>2</v>
      </c>
      <c r="F61" s="95">
        <v>0</v>
      </c>
      <c r="G61" s="79">
        <v>0</v>
      </c>
      <c r="H61" s="124" t="s">
        <v>190</v>
      </c>
      <c r="I61" s="76"/>
    </row>
    <row r="62" spans="1:13" ht="38.25" customHeight="1" x14ac:dyDescent="0.25">
      <c r="A62" s="191"/>
      <c r="B62" s="177"/>
      <c r="C62" s="42" t="s">
        <v>44</v>
      </c>
      <c r="D62" s="93" t="s">
        <v>25</v>
      </c>
      <c r="E62" s="95">
        <v>2</v>
      </c>
      <c r="F62" s="95">
        <v>0</v>
      </c>
      <c r="G62" s="79">
        <v>0</v>
      </c>
      <c r="H62" s="124" t="s">
        <v>190</v>
      </c>
      <c r="I62" s="76"/>
    </row>
    <row r="63" spans="1:13" ht="38.25" customHeight="1" x14ac:dyDescent="0.25">
      <c r="A63" s="191"/>
      <c r="B63" s="186" t="s">
        <v>10</v>
      </c>
      <c r="C63" s="42" t="s">
        <v>43</v>
      </c>
      <c r="D63" s="93" t="s">
        <v>26</v>
      </c>
      <c r="E63" s="94">
        <v>22350</v>
      </c>
      <c r="F63" s="94">
        <v>0</v>
      </c>
      <c r="G63" s="79">
        <v>0</v>
      </c>
      <c r="H63" s="124" t="s">
        <v>190</v>
      </c>
      <c r="I63" s="97"/>
    </row>
    <row r="64" spans="1:13" ht="38.25" customHeight="1" x14ac:dyDescent="0.25">
      <c r="A64" s="191"/>
      <c r="B64" s="177"/>
      <c r="C64" s="42" t="s">
        <v>42</v>
      </c>
      <c r="D64" s="93" t="s">
        <v>26</v>
      </c>
      <c r="E64" s="94">
        <v>42100</v>
      </c>
      <c r="F64" s="94">
        <v>0</v>
      </c>
      <c r="G64" s="79">
        <v>0</v>
      </c>
      <c r="H64" s="124" t="s">
        <v>190</v>
      </c>
      <c r="I64" s="97"/>
    </row>
    <row r="65" spans="1:11" ht="42.75" customHeight="1" x14ac:dyDescent="0.25">
      <c r="A65" s="192"/>
      <c r="B65" s="93" t="s">
        <v>8</v>
      </c>
      <c r="C65" s="42" t="s">
        <v>97</v>
      </c>
      <c r="D65" s="93" t="s">
        <v>70</v>
      </c>
      <c r="E65" s="79">
        <v>200</v>
      </c>
      <c r="F65" s="79">
        <v>0</v>
      </c>
      <c r="G65" s="79" t="s">
        <v>176</v>
      </c>
      <c r="H65" s="124" t="s">
        <v>190</v>
      </c>
      <c r="I65" s="81"/>
    </row>
    <row r="66" spans="1:11" ht="47.25" x14ac:dyDescent="0.25">
      <c r="A66" s="187" t="s">
        <v>169</v>
      </c>
      <c r="B66" s="185" t="s">
        <v>9</v>
      </c>
      <c r="C66" s="42" t="s">
        <v>41</v>
      </c>
      <c r="D66" s="93" t="s">
        <v>23</v>
      </c>
      <c r="E66" s="94">
        <v>61.8</v>
      </c>
      <c r="F66" s="94">
        <v>0</v>
      </c>
      <c r="G66" s="79">
        <v>0</v>
      </c>
      <c r="H66" s="124" t="s">
        <v>193</v>
      </c>
      <c r="I66" s="76"/>
    </row>
    <row r="67" spans="1:11" ht="48.75" customHeight="1" x14ac:dyDescent="0.25">
      <c r="A67" s="188"/>
      <c r="B67" s="186"/>
      <c r="C67" s="42" t="s">
        <v>40</v>
      </c>
      <c r="D67" s="93" t="s">
        <v>23</v>
      </c>
      <c r="E67" s="94">
        <v>104.2</v>
      </c>
      <c r="F67" s="94">
        <v>1.9</v>
      </c>
      <c r="G67" s="79">
        <f>F67/E67*100</f>
        <v>1.8234165067178503</v>
      </c>
      <c r="H67" s="124" t="s">
        <v>194</v>
      </c>
      <c r="I67" s="81"/>
    </row>
    <row r="68" spans="1:11" ht="74.25" customHeight="1" x14ac:dyDescent="0.25">
      <c r="A68" s="188"/>
      <c r="B68" s="177"/>
      <c r="C68" s="42" t="s">
        <v>39</v>
      </c>
      <c r="D68" s="93" t="s">
        <v>23</v>
      </c>
      <c r="E68" s="94">
        <v>220</v>
      </c>
      <c r="F68" s="94">
        <v>7</v>
      </c>
      <c r="G68" s="79">
        <f>F68/E68*100</f>
        <v>3.1818181818181817</v>
      </c>
      <c r="H68" s="124" t="s">
        <v>195</v>
      </c>
      <c r="I68" s="76"/>
    </row>
    <row r="69" spans="1:11" ht="52.5" customHeight="1" x14ac:dyDescent="0.25">
      <c r="A69" s="188"/>
      <c r="B69" s="185" t="s">
        <v>7</v>
      </c>
      <c r="C69" s="42" t="s">
        <v>38</v>
      </c>
      <c r="D69" s="93" t="s">
        <v>25</v>
      </c>
      <c r="E69" s="95">
        <v>1</v>
      </c>
      <c r="F69" s="95">
        <v>0</v>
      </c>
      <c r="G69" s="79">
        <v>0</v>
      </c>
      <c r="H69" s="124" t="s">
        <v>193</v>
      </c>
      <c r="I69" s="76"/>
    </row>
    <row r="70" spans="1:11" ht="52.5" customHeight="1" x14ac:dyDescent="0.25">
      <c r="A70" s="188"/>
      <c r="B70" s="186"/>
      <c r="C70" s="42" t="s">
        <v>37</v>
      </c>
      <c r="D70" s="93" t="s">
        <v>25</v>
      </c>
      <c r="E70" s="95">
        <v>2</v>
      </c>
      <c r="F70" s="95">
        <v>0</v>
      </c>
      <c r="G70" s="79">
        <f>F70/E70*100</f>
        <v>0</v>
      </c>
      <c r="H70" s="124" t="s">
        <v>196</v>
      </c>
      <c r="I70" s="76"/>
    </row>
    <row r="71" spans="1:11" ht="45.75" customHeight="1" x14ac:dyDescent="0.25">
      <c r="A71" s="188"/>
      <c r="B71" s="177"/>
      <c r="C71" s="42" t="s">
        <v>22</v>
      </c>
      <c r="D71" s="93" t="s">
        <v>25</v>
      </c>
      <c r="E71" s="95">
        <v>3</v>
      </c>
      <c r="F71" s="95">
        <v>1</v>
      </c>
      <c r="G71" s="79">
        <f>F71/E71*100</f>
        <v>33.333333333333329</v>
      </c>
      <c r="H71" s="124" t="s">
        <v>197</v>
      </c>
      <c r="I71" s="76"/>
    </row>
    <row r="72" spans="1:11" ht="54.75" customHeight="1" x14ac:dyDescent="0.25">
      <c r="A72" s="188"/>
      <c r="B72" s="185" t="s">
        <v>10</v>
      </c>
      <c r="C72" s="42" t="s">
        <v>36</v>
      </c>
      <c r="D72" s="93" t="s">
        <v>26</v>
      </c>
      <c r="E72" s="94">
        <v>61800</v>
      </c>
      <c r="F72" s="94">
        <v>0</v>
      </c>
      <c r="G72" s="79">
        <v>0</v>
      </c>
      <c r="H72" s="124" t="s">
        <v>193</v>
      </c>
      <c r="I72" s="97"/>
    </row>
    <row r="73" spans="1:11" ht="45.75" customHeight="1" x14ac:dyDescent="0.25">
      <c r="A73" s="188"/>
      <c r="B73" s="186"/>
      <c r="C73" s="42" t="s">
        <v>35</v>
      </c>
      <c r="D73" s="93" t="s">
        <v>26</v>
      </c>
      <c r="E73" s="94">
        <v>52100</v>
      </c>
      <c r="F73" s="94">
        <f>F67*1000</f>
        <v>1900</v>
      </c>
      <c r="G73" s="79">
        <f>F73/E73*100</f>
        <v>3.6468330134357005</v>
      </c>
      <c r="H73" s="124" t="s">
        <v>194</v>
      </c>
      <c r="I73" s="97"/>
    </row>
    <row r="74" spans="1:11" ht="40.5" customHeight="1" x14ac:dyDescent="0.25">
      <c r="A74" s="188"/>
      <c r="B74" s="177"/>
      <c r="C74" s="42" t="s">
        <v>34</v>
      </c>
      <c r="D74" s="93" t="s">
        <v>26</v>
      </c>
      <c r="E74" s="94">
        <v>73333.333333333328</v>
      </c>
      <c r="F74" s="94">
        <f t="shared" ref="F74" si="0">F68/F71*1000</f>
        <v>7000</v>
      </c>
      <c r="G74" s="79">
        <f>F74/E74*100</f>
        <v>9.5454545454545467</v>
      </c>
      <c r="H74" s="124" t="s">
        <v>185</v>
      </c>
      <c r="I74" s="97"/>
    </row>
    <row r="75" spans="1:11" ht="51.75" customHeight="1" x14ac:dyDescent="0.25">
      <c r="A75" s="188"/>
      <c r="B75" s="185" t="s">
        <v>8</v>
      </c>
      <c r="C75" s="77" t="s">
        <v>98</v>
      </c>
      <c r="D75" s="93" t="s">
        <v>70</v>
      </c>
      <c r="E75" s="79">
        <v>100</v>
      </c>
      <c r="F75" s="79">
        <f>F70/E70*100</f>
        <v>0</v>
      </c>
      <c r="G75" s="79" t="s">
        <v>176</v>
      </c>
      <c r="H75" s="124" t="s">
        <v>194</v>
      </c>
      <c r="I75" s="112"/>
    </row>
    <row r="76" spans="1:11" ht="31.5" customHeight="1" x14ac:dyDescent="0.25">
      <c r="A76" s="189"/>
      <c r="B76" s="177"/>
      <c r="C76" s="77" t="s">
        <v>99</v>
      </c>
      <c r="D76" s="93" t="s">
        <v>70</v>
      </c>
      <c r="E76" s="79">
        <v>100</v>
      </c>
      <c r="F76" s="79">
        <f>(F69+F71)*100</f>
        <v>100</v>
      </c>
      <c r="G76" s="79" t="s">
        <v>176</v>
      </c>
      <c r="H76" s="124"/>
      <c r="I76" s="81"/>
    </row>
    <row r="77" spans="1:11" ht="45.75" customHeight="1" x14ac:dyDescent="0.25">
      <c r="A77" s="188" t="s">
        <v>170</v>
      </c>
      <c r="B77" s="107" t="s">
        <v>9</v>
      </c>
      <c r="C77" s="42" t="s">
        <v>33</v>
      </c>
      <c r="D77" s="93" t="s">
        <v>23</v>
      </c>
      <c r="E77" s="94">
        <v>167.7</v>
      </c>
      <c r="F77" s="94">
        <v>0</v>
      </c>
      <c r="G77" s="79">
        <v>0</v>
      </c>
      <c r="H77" s="130" t="s">
        <v>198</v>
      </c>
      <c r="I77" s="113"/>
      <c r="J77" s="114"/>
      <c r="K77" s="114"/>
    </row>
    <row r="78" spans="1:11" ht="45.75" customHeight="1" x14ac:dyDescent="0.25">
      <c r="A78" s="188"/>
      <c r="B78" s="107" t="s">
        <v>7</v>
      </c>
      <c r="C78" s="42" t="s">
        <v>32</v>
      </c>
      <c r="D78" s="93" t="s">
        <v>25</v>
      </c>
      <c r="E78" s="95">
        <v>4</v>
      </c>
      <c r="F78" s="95">
        <v>0</v>
      </c>
      <c r="G78" s="79">
        <v>0</v>
      </c>
      <c r="H78" s="130" t="s">
        <v>198</v>
      </c>
      <c r="I78" s="76"/>
    </row>
    <row r="79" spans="1:11" ht="57" customHeight="1" x14ac:dyDescent="0.25">
      <c r="A79" s="188"/>
      <c r="B79" s="107" t="s">
        <v>10</v>
      </c>
      <c r="C79" s="42" t="s">
        <v>31</v>
      </c>
      <c r="D79" s="93" t="s">
        <v>26</v>
      </c>
      <c r="E79" s="94">
        <v>41925</v>
      </c>
      <c r="F79" s="94">
        <v>0</v>
      </c>
      <c r="G79" s="79">
        <v>0</v>
      </c>
      <c r="H79" s="130" t="s">
        <v>198</v>
      </c>
      <c r="I79" s="97"/>
    </row>
    <row r="80" spans="1:11" ht="76.150000000000006" customHeight="1" x14ac:dyDescent="0.25">
      <c r="A80" s="187" t="s">
        <v>165</v>
      </c>
      <c r="B80" s="93" t="s">
        <v>9</v>
      </c>
      <c r="C80" s="42" t="s">
        <v>100</v>
      </c>
      <c r="D80" s="93" t="s">
        <v>23</v>
      </c>
      <c r="E80" s="94">
        <v>40</v>
      </c>
      <c r="F80" s="94">
        <v>0.2</v>
      </c>
      <c r="G80" s="79">
        <f>F80/E80*100</f>
        <v>0.5</v>
      </c>
      <c r="H80" s="126" t="s">
        <v>199</v>
      </c>
      <c r="I80" s="81"/>
    </row>
    <row r="81" spans="1:9" ht="72" customHeight="1" x14ac:dyDescent="0.25">
      <c r="A81" s="188"/>
      <c r="B81" s="93" t="s">
        <v>7</v>
      </c>
      <c r="C81" s="42" t="s">
        <v>101</v>
      </c>
      <c r="D81" s="93" t="s">
        <v>25</v>
      </c>
      <c r="E81" s="95">
        <v>6</v>
      </c>
      <c r="F81" s="95">
        <v>7</v>
      </c>
      <c r="G81" s="79">
        <f t="shared" ref="G81:G93" si="1">F81/E81*100</f>
        <v>116.66666666666667</v>
      </c>
      <c r="H81" s="128"/>
      <c r="I81" s="76"/>
    </row>
    <row r="82" spans="1:9" ht="87" customHeight="1" x14ac:dyDescent="0.25">
      <c r="A82" s="188"/>
      <c r="B82" s="93" t="s">
        <v>10</v>
      </c>
      <c r="C82" s="42" t="s">
        <v>102</v>
      </c>
      <c r="D82" s="93" t="s">
        <v>26</v>
      </c>
      <c r="E82" s="94">
        <v>6666.666666666667</v>
      </c>
      <c r="F82" s="94">
        <f>F80/F81*1000</f>
        <v>28.571428571428573</v>
      </c>
      <c r="G82" s="79">
        <f t="shared" si="1"/>
        <v>0.4285714285714286</v>
      </c>
      <c r="H82" s="126" t="s">
        <v>199</v>
      </c>
      <c r="I82" s="97"/>
    </row>
    <row r="83" spans="1:9" ht="76.5" customHeight="1" x14ac:dyDescent="0.25">
      <c r="A83" s="189"/>
      <c r="B83" s="93" t="s">
        <v>8</v>
      </c>
      <c r="C83" s="42" t="s">
        <v>103</v>
      </c>
      <c r="D83" s="93" t="s">
        <v>70</v>
      </c>
      <c r="E83" s="79">
        <v>120</v>
      </c>
      <c r="F83" s="79">
        <f>F81*100/4</f>
        <v>175</v>
      </c>
      <c r="G83" s="79" t="s">
        <v>176</v>
      </c>
      <c r="H83" s="125"/>
      <c r="I83" s="81"/>
    </row>
    <row r="84" spans="1:9" ht="99" customHeight="1" x14ac:dyDescent="0.25">
      <c r="A84" s="187" t="s">
        <v>166</v>
      </c>
      <c r="B84" s="185" t="s">
        <v>9</v>
      </c>
      <c r="C84" s="115" t="s">
        <v>104</v>
      </c>
      <c r="D84" s="93" t="s">
        <v>23</v>
      </c>
      <c r="E84" s="94">
        <v>305</v>
      </c>
      <c r="F84" s="94">
        <v>90.6</v>
      </c>
      <c r="G84" s="79">
        <f t="shared" si="1"/>
        <v>29.704918032786882</v>
      </c>
      <c r="H84" s="126" t="s">
        <v>200</v>
      </c>
      <c r="I84" s="81"/>
    </row>
    <row r="85" spans="1:9" ht="46.5" customHeight="1" x14ac:dyDescent="0.25">
      <c r="A85" s="188"/>
      <c r="B85" s="177"/>
      <c r="C85" s="42" t="s">
        <v>30</v>
      </c>
      <c r="D85" s="93" t="s">
        <v>23</v>
      </c>
      <c r="E85" s="94">
        <v>650</v>
      </c>
      <c r="F85" s="94">
        <v>71</v>
      </c>
      <c r="G85" s="79">
        <f t="shared" si="1"/>
        <v>10.923076923076923</v>
      </c>
      <c r="H85" s="126" t="s">
        <v>201</v>
      </c>
      <c r="I85" s="81"/>
    </row>
    <row r="86" spans="1:9" ht="69" customHeight="1" x14ac:dyDescent="0.25">
      <c r="A86" s="188"/>
      <c r="B86" s="185" t="s">
        <v>7</v>
      </c>
      <c r="C86" s="115" t="s">
        <v>105</v>
      </c>
      <c r="D86" s="93" t="s">
        <v>25</v>
      </c>
      <c r="E86" s="78">
        <v>5</v>
      </c>
      <c r="F86" s="95">
        <v>3</v>
      </c>
      <c r="G86" s="79">
        <f t="shared" si="1"/>
        <v>60</v>
      </c>
      <c r="H86" s="126" t="s">
        <v>202</v>
      </c>
      <c r="I86" s="76"/>
    </row>
    <row r="87" spans="1:9" ht="39" customHeight="1" x14ac:dyDescent="0.25">
      <c r="A87" s="188"/>
      <c r="B87" s="177"/>
      <c r="C87" s="42" t="s">
        <v>29</v>
      </c>
      <c r="D87" s="93" t="s">
        <v>25</v>
      </c>
      <c r="E87" s="78">
        <v>5</v>
      </c>
      <c r="F87" s="95">
        <v>1</v>
      </c>
      <c r="G87" s="79">
        <f t="shared" si="1"/>
        <v>20</v>
      </c>
      <c r="H87" s="126" t="s">
        <v>201</v>
      </c>
      <c r="I87" s="76"/>
    </row>
    <row r="88" spans="1:9" ht="76.5" customHeight="1" x14ac:dyDescent="0.25">
      <c r="A88" s="188"/>
      <c r="B88" s="185" t="s">
        <v>10</v>
      </c>
      <c r="C88" s="42" t="s">
        <v>28</v>
      </c>
      <c r="D88" s="93" t="s">
        <v>26</v>
      </c>
      <c r="E88" s="94">
        <v>61000</v>
      </c>
      <c r="F88" s="94">
        <f t="shared" ref="F88:F89" si="2">F84/F86*1000</f>
        <v>30200</v>
      </c>
      <c r="G88" s="79">
        <f t="shared" si="1"/>
        <v>49.508196721311478</v>
      </c>
      <c r="H88" s="124" t="s">
        <v>203</v>
      </c>
      <c r="I88" s="97"/>
    </row>
    <row r="89" spans="1:9" ht="33" customHeight="1" x14ac:dyDescent="0.25">
      <c r="A89" s="188"/>
      <c r="B89" s="177"/>
      <c r="C89" s="42" t="s">
        <v>27</v>
      </c>
      <c r="D89" s="93" t="s">
        <v>26</v>
      </c>
      <c r="E89" s="94">
        <v>130000</v>
      </c>
      <c r="F89" s="94">
        <f t="shared" si="2"/>
        <v>71000</v>
      </c>
      <c r="G89" s="79">
        <f t="shared" si="1"/>
        <v>54.615384615384613</v>
      </c>
      <c r="H89" s="126" t="s">
        <v>201</v>
      </c>
      <c r="I89" s="97"/>
    </row>
    <row r="90" spans="1:9" ht="25.5" customHeight="1" x14ac:dyDescent="0.25">
      <c r="A90" s="189"/>
      <c r="B90" s="93" t="s">
        <v>8</v>
      </c>
      <c r="C90" s="42" t="s">
        <v>106</v>
      </c>
      <c r="D90" s="93" t="s">
        <v>70</v>
      </c>
      <c r="E90" s="79">
        <v>100</v>
      </c>
      <c r="F90" s="79">
        <v>100</v>
      </c>
      <c r="G90" s="79" t="s">
        <v>176</v>
      </c>
      <c r="H90" s="125"/>
      <c r="I90" s="81"/>
    </row>
    <row r="91" spans="1:9" ht="47.25" customHeight="1" x14ac:dyDescent="0.25">
      <c r="A91" s="179" t="s">
        <v>167</v>
      </c>
      <c r="B91" s="105" t="s">
        <v>9</v>
      </c>
      <c r="C91" s="116" t="s">
        <v>107</v>
      </c>
      <c r="D91" s="105" t="s">
        <v>23</v>
      </c>
      <c r="E91" s="94">
        <v>300</v>
      </c>
      <c r="F91" s="94">
        <v>298.10000000000002</v>
      </c>
      <c r="G91" s="79">
        <f t="shared" si="1"/>
        <v>99.366666666666674</v>
      </c>
      <c r="H91" s="126" t="s">
        <v>204</v>
      </c>
      <c r="I91" s="81"/>
    </row>
    <row r="92" spans="1:9" ht="37.5" customHeight="1" x14ac:dyDescent="0.25">
      <c r="A92" s="180"/>
      <c r="B92" s="105" t="s">
        <v>7</v>
      </c>
      <c r="C92" s="116" t="s">
        <v>108</v>
      </c>
      <c r="D92" s="105" t="s">
        <v>25</v>
      </c>
      <c r="E92" s="78">
        <v>500</v>
      </c>
      <c r="F92" s="117">
        <v>750</v>
      </c>
      <c r="G92" s="29">
        <f t="shared" si="1"/>
        <v>150</v>
      </c>
      <c r="H92" s="128"/>
      <c r="I92" s="76"/>
    </row>
    <row r="93" spans="1:9" ht="48.75" customHeight="1" x14ac:dyDescent="0.25">
      <c r="A93" s="180"/>
      <c r="B93" s="105" t="s">
        <v>10</v>
      </c>
      <c r="C93" s="116" t="s">
        <v>109</v>
      </c>
      <c r="D93" s="105" t="s">
        <v>26</v>
      </c>
      <c r="E93" s="94">
        <v>600</v>
      </c>
      <c r="F93" s="94">
        <f>F91/F92*1000</f>
        <v>397.4666666666667</v>
      </c>
      <c r="G93" s="79">
        <f t="shared" si="1"/>
        <v>66.244444444444454</v>
      </c>
      <c r="H93" s="130" t="s">
        <v>205</v>
      </c>
      <c r="I93" s="97"/>
    </row>
    <row r="94" spans="1:9" ht="22.5" customHeight="1" thickBot="1" x14ac:dyDescent="0.3">
      <c r="A94" s="181"/>
      <c r="B94" s="118" t="s">
        <v>8</v>
      </c>
      <c r="C94" s="119" t="s">
        <v>110</v>
      </c>
      <c r="D94" s="118" t="s">
        <v>70</v>
      </c>
      <c r="E94" s="120">
        <v>250</v>
      </c>
      <c r="F94" s="120">
        <f>F92*100/E92</f>
        <v>150</v>
      </c>
      <c r="G94" s="120" t="s">
        <v>176</v>
      </c>
      <c r="H94" s="23"/>
      <c r="I94" s="112"/>
    </row>
    <row r="95" spans="1:9" ht="17.25" customHeight="1" x14ac:dyDescent="0.25">
      <c r="A95" s="139"/>
      <c r="B95" s="76"/>
      <c r="C95" s="140"/>
      <c r="D95" s="76"/>
      <c r="E95" s="81"/>
      <c r="F95" s="81"/>
      <c r="G95" s="81"/>
      <c r="H95" s="141"/>
      <c r="I95" s="112"/>
    </row>
    <row r="96" spans="1:9" ht="17.25" customHeight="1" x14ac:dyDescent="0.25">
      <c r="A96" s="139"/>
      <c r="B96" s="76"/>
      <c r="C96" s="140"/>
      <c r="D96" s="76"/>
      <c r="E96" s="81"/>
      <c r="F96" s="81"/>
      <c r="G96" s="81"/>
      <c r="H96" s="141"/>
      <c r="I96" s="112"/>
    </row>
    <row r="97" spans="1:12" ht="17.25" customHeight="1" x14ac:dyDescent="0.25">
      <c r="A97" s="139"/>
      <c r="B97" s="76"/>
      <c r="C97" s="140"/>
      <c r="D97" s="76"/>
      <c r="E97" s="81"/>
      <c r="F97" s="81"/>
      <c r="G97" s="81"/>
      <c r="H97" s="141"/>
      <c r="I97" s="112"/>
    </row>
    <row r="98" spans="1:12" ht="17.25" customHeight="1" x14ac:dyDescent="0.25">
      <c r="A98" s="154"/>
      <c r="B98" s="154"/>
      <c r="C98" s="154"/>
      <c r="D98" s="154"/>
      <c r="E98" s="154"/>
      <c r="F98" s="154"/>
      <c r="G98" s="154"/>
      <c r="H98" s="154"/>
      <c r="I98" s="121"/>
    </row>
    <row r="99" spans="1:12" ht="25.5" customHeight="1" x14ac:dyDescent="0.3">
      <c r="A99" s="148" t="s">
        <v>213</v>
      </c>
      <c r="B99" s="144"/>
      <c r="C99" s="144"/>
      <c r="D99" s="149"/>
      <c r="E99" s="144"/>
      <c r="F99" s="148"/>
      <c r="G99" s="144"/>
      <c r="H99" s="229" t="s">
        <v>214</v>
      </c>
      <c r="I99" s="144"/>
      <c r="J99" s="144"/>
      <c r="K99" s="148"/>
      <c r="L99" s="150"/>
    </row>
    <row r="100" spans="1:12" ht="13.5" customHeight="1" x14ac:dyDescent="0.3">
      <c r="A100" s="148"/>
      <c r="B100" s="144"/>
      <c r="C100" s="144"/>
      <c r="D100" s="149"/>
      <c r="E100" s="144"/>
      <c r="F100" s="148"/>
      <c r="G100" s="144"/>
      <c r="H100" s="144"/>
      <c r="I100" s="144"/>
      <c r="J100" s="144"/>
      <c r="K100" s="148"/>
      <c r="L100" s="151"/>
    </row>
    <row r="101" spans="1:12" ht="13.5" customHeight="1" x14ac:dyDescent="0.3">
      <c r="A101" s="148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51"/>
    </row>
    <row r="102" spans="1:12" ht="20.25" x14ac:dyDescent="0.3">
      <c r="A102" s="147" t="s">
        <v>217</v>
      </c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51"/>
    </row>
    <row r="186" ht="25.5" customHeight="1" x14ac:dyDescent="0.25"/>
    <row r="188" ht="23.25" customHeight="1" x14ac:dyDescent="0.25"/>
    <row r="189" ht="66.75" customHeight="1" x14ac:dyDescent="0.25"/>
    <row r="190" ht="62.25" customHeight="1" x14ac:dyDescent="0.25"/>
  </sheetData>
  <mergeCells count="48">
    <mergeCell ref="A98:H98"/>
    <mergeCell ref="A8:H8"/>
    <mergeCell ref="A52:A58"/>
    <mergeCell ref="B56:B57"/>
    <mergeCell ref="A13:A15"/>
    <mergeCell ref="B13:B15"/>
    <mergeCell ref="C13:C15"/>
    <mergeCell ref="D13:D15"/>
    <mergeCell ref="E13:F14"/>
    <mergeCell ref="A17:A20"/>
    <mergeCell ref="B18:B20"/>
    <mergeCell ref="A24:A25"/>
    <mergeCell ref="A26:A42"/>
    <mergeCell ref="A22:H22"/>
    <mergeCell ref="A23:H23"/>
    <mergeCell ref="A9:H9"/>
    <mergeCell ref="A11:H11"/>
    <mergeCell ref="A10:H10"/>
    <mergeCell ref="A7:H7"/>
    <mergeCell ref="B75:B76"/>
    <mergeCell ref="A77:A79"/>
    <mergeCell ref="B61:B62"/>
    <mergeCell ref="B63:B64"/>
    <mergeCell ref="B26:B30"/>
    <mergeCell ref="B31:B36"/>
    <mergeCell ref="B37:B41"/>
    <mergeCell ref="G13:G15"/>
    <mergeCell ref="H13:H15"/>
    <mergeCell ref="A21:H21"/>
    <mergeCell ref="A47:H47"/>
    <mergeCell ref="A43:A46"/>
    <mergeCell ref="A50:A51"/>
    <mergeCell ref="B52:B53"/>
    <mergeCell ref="B54:B55"/>
    <mergeCell ref="A91:A94"/>
    <mergeCell ref="A48:H48"/>
    <mergeCell ref="A49:H49"/>
    <mergeCell ref="B72:B74"/>
    <mergeCell ref="A84:A90"/>
    <mergeCell ref="B84:B85"/>
    <mergeCell ref="B86:B87"/>
    <mergeCell ref="B88:B89"/>
    <mergeCell ref="A80:A83"/>
    <mergeCell ref="A66:A76"/>
    <mergeCell ref="B66:B68"/>
    <mergeCell ref="B69:B71"/>
    <mergeCell ref="B59:B60"/>
    <mergeCell ref="A59:A65"/>
  </mergeCells>
  <pageMargins left="0.39370078740157483" right="0.39370078740157483" top="1.1811023622047245" bottom="0.59055118110236227" header="0.31496062992125984" footer="0.31496062992125984"/>
  <pageSetup paperSize="9" scale="58" fitToHeight="6" orientation="landscape" r:id="rId1"/>
  <rowBreaks count="3" manualBreakCount="3">
    <brk id="38" max="7" man="1"/>
    <brk id="52" max="7" man="1"/>
    <brk id="9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Додаток 2</vt:lpstr>
      <vt:lpstr>Додаток 3</vt:lpstr>
      <vt:lpstr>'Додаток 2'!Заголовки_для_печати</vt:lpstr>
      <vt:lpstr>'Додаток 3'!Заголовки_для_печати</vt:lpstr>
      <vt:lpstr>'Додаток 2'!Область_печати</vt:lpstr>
      <vt:lpstr>'Додаток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2025-06-06T08:09:34Z</dcterms:modified>
</cp:coreProperties>
</file>