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а\2023\Рішення звіт 2023 рік\"/>
    </mc:Choice>
  </mc:AlternateContent>
  <bookViews>
    <workbookView xWindow="0" yWindow="0" windowWidth="23040" windowHeight="8328"/>
  </bookViews>
  <sheets>
    <sheet name="Лист1" sheetId="1" r:id="rId1"/>
  </sheets>
  <definedNames>
    <definedName name="_xlnm.Print_Area" localSheetId="0">Лист1!$A$1:$H$382</definedName>
  </definedNames>
  <calcPr calcId="162913"/>
</workbook>
</file>

<file path=xl/calcChain.xml><?xml version="1.0" encoding="utf-8"?>
<calcChain xmlns="http://schemas.openxmlformats.org/spreadsheetml/2006/main">
  <c r="F343" i="1" l="1"/>
  <c r="F351" i="1"/>
  <c r="F359" i="1"/>
  <c r="E335" i="1"/>
  <c r="F335" i="1"/>
  <c r="F327" i="1"/>
  <c r="E327" i="1"/>
  <c r="G312" i="1" l="1"/>
  <c r="G292" i="1"/>
  <c r="G304" i="1"/>
  <c r="G316" i="1"/>
  <c r="G327" i="1"/>
  <c r="G331" i="1"/>
  <c r="G339" i="1"/>
  <c r="G347" i="1"/>
  <c r="G355" i="1"/>
  <c r="G363" i="1"/>
  <c r="G282" i="1"/>
  <c r="G263" i="1"/>
  <c r="G272" i="1"/>
  <c r="G248" i="1"/>
  <c r="G235" i="1"/>
  <c r="G239" i="1"/>
  <c r="G212" i="1"/>
  <c r="G217" i="1"/>
  <c r="G221" i="1"/>
  <c r="G44" i="1"/>
  <c r="G52" i="1"/>
  <c r="G56" i="1"/>
  <c r="G66" i="1"/>
  <c r="G70" i="1"/>
  <c r="G75" i="1"/>
  <c r="G80" i="1"/>
  <c r="G85" i="1"/>
  <c r="G90" i="1"/>
  <c r="G95" i="1"/>
  <c r="G107" i="1"/>
  <c r="G111" i="1"/>
  <c r="G132" i="1"/>
  <c r="G137" i="1"/>
  <c r="G145" i="1"/>
  <c r="G153" i="1"/>
  <c r="G158" i="1"/>
  <c r="G166" i="1"/>
  <c r="G184" i="1"/>
  <c r="G190" i="1"/>
  <c r="G198" i="1"/>
  <c r="G199" i="1"/>
  <c r="F16" i="1"/>
  <c r="E16" i="1"/>
  <c r="G15" i="1"/>
  <c r="G16" i="1" l="1"/>
  <c r="F13" i="1"/>
  <c r="G13" i="1" s="1"/>
  <c r="F11" i="1"/>
  <c r="G11" i="1" s="1"/>
  <c r="F14" i="1" l="1"/>
  <c r="G14" i="1" s="1"/>
  <c r="F12" i="1" l="1"/>
  <c r="G12" i="1" s="1"/>
  <c r="F21" i="1" l="1"/>
  <c r="F25" i="1"/>
  <c r="F20" i="1" s="1"/>
  <c r="F48" i="1"/>
  <c r="F101" i="1"/>
  <c r="G121" i="1"/>
  <c r="E211" i="1"/>
  <c r="E219" i="1"/>
  <c r="F219" i="1" l="1"/>
  <c r="F216" i="1"/>
  <c r="F211" i="1" s="1"/>
  <c r="F215" i="1"/>
  <c r="E183" i="1"/>
  <c r="F189" i="1"/>
  <c r="F183" i="1" s="1"/>
  <c r="F194" i="1"/>
  <c r="F353" i="1"/>
  <c r="F252" i="1"/>
  <c r="F275" i="1"/>
  <c r="F357" i="1"/>
  <c r="F196" i="1" l="1"/>
  <c r="F18" i="1"/>
  <c r="E74" i="1"/>
  <c r="F40" i="1" l="1"/>
  <c r="F42" i="1" l="1"/>
  <c r="F168" i="1"/>
  <c r="F162" i="1"/>
  <c r="F157" i="1"/>
  <c r="F156" i="1"/>
  <c r="F135" i="1" l="1"/>
  <c r="F119" i="1"/>
  <c r="F117" i="1"/>
  <c r="F94" i="1" l="1"/>
  <c r="E94" i="1"/>
  <c r="F93" i="1"/>
  <c r="F89" i="1"/>
  <c r="F88" i="1"/>
  <c r="E84" i="1"/>
  <c r="F84" i="1"/>
  <c r="F83" i="1"/>
  <c r="F79" i="1"/>
  <c r="F78" i="1" l="1"/>
  <c r="F74" i="1" l="1"/>
  <c r="F73" i="1"/>
  <c r="F68" i="1"/>
  <c r="E60" i="1"/>
  <c r="F60" i="1"/>
  <c r="F59" i="1"/>
  <c r="F54" i="1"/>
  <c r="F180" i="1" l="1"/>
  <c r="F192" i="1"/>
  <c r="F187" i="1"/>
  <c r="F204" i="1"/>
  <c r="F308" i="1"/>
  <c r="F310" i="1" l="1"/>
  <c r="F182" i="1"/>
  <c r="F208" i="1"/>
  <c r="F223" i="1"/>
  <c r="F210" i="1" l="1"/>
  <c r="F231" i="1"/>
  <c r="F237" i="1"/>
  <c r="F241" i="1"/>
  <c r="F285" i="1"/>
  <c r="F278" i="1"/>
  <c r="F280" i="1" l="1"/>
  <c r="F233" i="1"/>
  <c r="F244" i="1"/>
  <c r="F268" i="1"/>
  <c r="F260" i="1"/>
  <c r="F259" i="1"/>
  <c r="F266" i="1"/>
  <c r="F288" i="1"/>
  <c r="F329" i="1"/>
  <c r="F345" i="1"/>
  <c r="F361" i="1"/>
  <c r="F365" i="1"/>
  <c r="F349" i="1"/>
  <c r="F337" i="1"/>
  <c r="F341" i="1"/>
  <c r="F333" i="1"/>
  <c r="F314" i="1"/>
  <c r="F300" i="1"/>
  <c r="F306" i="1"/>
  <c r="F294" i="1"/>
  <c r="F290" i="1" l="1"/>
  <c r="F270" i="1"/>
  <c r="F302" i="1"/>
  <c r="F246" i="1"/>
  <c r="F261" i="1"/>
  <c r="E359" i="1"/>
  <c r="E365" i="1"/>
  <c r="E351" i="1"/>
  <c r="E357" i="1"/>
  <c r="E343" i="1"/>
  <c r="E349" i="1"/>
  <c r="E341" i="1"/>
  <c r="E329" i="1"/>
  <c r="E333" i="1"/>
  <c r="E308" i="1"/>
  <c r="E314" i="1"/>
  <c r="E300" i="1"/>
  <c r="E302" i="1" s="1"/>
  <c r="E306" i="1"/>
  <c r="E288" i="1"/>
  <c r="E290" i="1" s="1"/>
  <c r="E294" i="1"/>
  <c r="E278" i="1"/>
  <c r="E285" i="1"/>
  <c r="E268" i="1"/>
  <c r="E270" i="1" s="1"/>
  <c r="E275" i="1"/>
  <c r="E259" i="1"/>
  <c r="G259" i="1" s="1"/>
  <c r="E266" i="1"/>
  <c r="E244" i="1"/>
  <c r="E246" i="1" s="1"/>
  <c r="E252" i="1"/>
  <c r="E231" i="1"/>
  <c r="E237" i="1"/>
  <c r="E241" i="1"/>
  <c r="E208" i="1"/>
  <c r="E223" i="1"/>
  <c r="E194" i="1"/>
  <c r="E204" i="1"/>
  <c r="E203" i="1"/>
  <c r="E180" i="1"/>
  <c r="E187" i="1"/>
  <c r="E40" i="1"/>
  <c r="E168" i="1"/>
  <c r="E162" i="1"/>
  <c r="E156" i="1"/>
  <c r="E135" i="1"/>
  <c r="E109" i="1"/>
  <c r="E101" i="1"/>
  <c r="E93" i="1"/>
  <c r="E88" i="1"/>
  <c r="E83" i="1"/>
  <c r="E78" i="1"/>
  <c r="E73" i="1"/>
  <c r="E68" i="1"/>
  <c r="E59" i="1"/>
  <c r="E54" i="1"/>
  <c r="E21" i="1"/>
  <c r="E18" i="1"/>
  <c r="E25" i="1"/>
  <c r="E261" i="1" l="1"/>
  <c r="E20" i="1"/>
  <c r="G18" i="1"/>
  <c r="E42" i="1"/>
  <c r="G40" i="1"/>
  <c r="E182" i="1"/>
  <c r="G180" i="1"/>
  <c r="E233" i="1"/>
  <c r="G231" i="1"/>
  <c r="G288" i="1"/>
  <c r="E196" i="1"/>
  <c r="G194" i="1"/>
  <c r="E210" i="1"/>
  <c r="G208" i="1"/>
  <c r="E280" i="1"/>
  <c r="G278" i="1"/>
  <c r="E310" i="1"/>
  <c r="G308" i="1"/>
  <c r="E337" i="1"/>
  <c r="G335" i="1"/>
  <c r="E345" i="1"/>
  <c r="G343" i="1"/>
  <c r="E353" i="1"/>
  <c r="G351" i="1"/>
  <c r="E361" i="1"/>
  <c r="G359" i="1"/>
  <c r="G244" i="1"/>
  <c r="G300" i="1"/>
  <c r="G268" i="1"/>
</calcChain>
</file>

<file path=xl/sharedStrings.xml><?xml version="1.0" encoding="utf-8"?>
<sst xmlns="http://schemas.openxmlformats.org/spreadsheetml/2006/main" count="1099" uniqueCount="274">
  <si>
    <t>назва програми</t>
  </si>
  <si>
    <t>Назва індикатору/завдання/заходу,</t>
  </si>
  <si>
    <t>Група результативних показників</t>
  </si>
  <si>
    <t>Назва результативного показника</t>
  </si>
  <si>
    <t>Одиниця виміру</t>
  </si>
  <si>
    <t>Значення показника</t>
  </si>
  <si>
    <t>Відсоток виконання кол. 6/кол.5</t>
  </si>
  <si>
    <t>Причини невиконання</t>
  </si>
  <si>
    <t>відповідального виконавця завдання/головного розпорядника бюджетних коштів*, найменування КПКВК</t>
  </si>
  <si>
    <t>план</t>
  </si>
  <si>
    <t>виконано</t>
  </si>
  <si>
    <t>Продукту</t>
  </si>
  <si>
    <t>Якості</t>
  </si>
  <si>
    <t>Витрат</t>
  </si>
  <si>
    <t>Ефективності</t>
  </si>
  <si>
    <t>*зазначається у випадку якщо відповідальний виконавець програми не є головним розпорядником бюджетних коштів;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</si>
  <si>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</si>
  <si>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за 2023 рік</t>
  </si>
  <si>
    <t>Заклади галузі "Освіта"</t>
  </si>
  <si>
    <t xml:space="preserve">Завдання 1. Реалізація інвестиційних проєктів </t>
  </si>
  <si>
    <t>Захід 1.2. Реалізація проєкту "Підвищення енергоефективності в освітніх закладах м. Суми"                      КПКВК 1517640</t>
  </si>
  <si>
    <t>кількість закладів, що беруть участь в інвестиційних проєктах</t>
  </si>
  <si>
    <t>од.</t>
  </si>
  <si>
    <t>середні витрати на виконання проектних заходів в 1 закладі</t>
  </si>
  <si>
    <t>грн./об'єкт</t>
  </si>
  <si>
    <t>відсоток виконання проєку у рік впровадження</t>
  </si>
  <si>
    <t>%</t>
  </si>
  <si>
    <t>обсяг видатків</t>
  </si>
  <si>
    <t>грн.</t>
  </si>
  <si>
    <t>кількість   закладів-учасників інвестиційного проєкту</t>
  </si>
  <si>
    <t>кількість закладів, які плануються до реалізації у звітному періоді</t>
  </si>
  <si>
    <t>грн/об'єкт</t>
  </si>
  <si>
    <t>відсоток виконання проєкту у  рік впровадження</t>
  </si>
  <si>
    <t>площа огороджувальних конструкцій, що планується утеплити</t>
  </si>
  <si>
    <t>кв. м</t>
  </si>
  <si>
    <t xml:space="preserve">площа дверних блоків, що планується замінити </t>
  </si>
  <si>
    <t>улаштування блискавкозахисту</t>
  </si>
  <si>
    <t>система освітлення</t>
  </si>
  <si>
    <t>середні витрати на утеплення огороджувальних конструкцій</t>
  </si>
  <si>
    <t>грн./кв.м</t>
  </si>
  <si>
    <t>середні витрати на заміну 1 кв.м. дверних  блоків</t>
  </si>
  <si>
    <t>середні витрати на улаштування 1 блискавкозахисту</t>
  </si>
  <si>
    <t>грн./пог.м</t>
  </si>
  <si>
    <t>середні витрати на ремонт системи освітлення</t>
  </si>
  <si>
    <t>відсоток модернізації огороджуючих конструкцій</t>
  </si>
  <si>
    <t>відсоток заміни вхідних дверних блоків</t>
  </si>
  <si>
    <t>відсоток улаштування блискавкозахисту</t>
  </si>
  <si>
    <t>відсоток виконання ремонту системи освітлення</t>
  </si>
  <si>
    <t>Завдання 2. Термомодернізація будівель</t>
  </si>
  <si>
    <t>кількість реконструйованих закладів</t>
  </si>
  <si>
    <t>середні витрати на 1 заклад</t>
  </si>
  <si>
    <t>відсоток виконання проєктів у рік впровадження</t>
  </si>
  <si>
    <t>грн./од.</t>
  </si>
  <si>
    <t>площа огороджуючих конструкцій (фасад, цоколь, вікна, двері)</t>
  </si>
  <si>
    <t>загальна площа огороджуючих конструкцій, що планується модернізувати</t>
  </si>
  <si>
    <t>кількість установлених теплових модулів</t>
  </si>
  <si>
    <t>середні витрати на модернізацію огороджуючих конструкцій</t>
  </si>
  <si>
    <t>витрати на установку теплового модуля</t>
  </si>
  <si>
    <t>середні витрати на модернізацію вентиляції</t>
  </si>
  <si>
    <t>кількість розроблених документів</t>
  </si>
  <si>
    <t>витрати на розробку проєктно-кошторисної документації</t>
  </si>
  <si>
    <t>відсоток виконання розробки проєктно-кошторисної документації</t>
  </si>
  <si>
    <t>загальна площа покрівлі</t>
  </si>
  <si>
    <t>площа покрівлі, що планується утеплити</t>
  </si>
  <si>
    <t>середні витрати на утеплення покрівлі</t>
  </si>
  <si>
    <t>відсоток площі покрівлі, що планується утеплити</t>
  </si>
  <si>
    <t>підсилення стін</t>
  </si>
  <si>
    <t>пог.м.</t>
  </si>
  <si>
    <t>середні витрати на підсилення стін</t>
  </si>
  <si>
    <t>відсоток виконання робіт з підсилення стін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</si>
  <si>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  КПКВК 0617640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</si>
  <si>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   КПКВК 0617640</t>
  </si>
  <si>
    <t>Захід 2.7. Капітальний ремонт покрівлі з утепленням Сумська початкова школа № 30 "Унікум" Сумської міської ради     КПКВК 0617640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</si>
  <si>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    КПКВК 0617640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</si>
  <si>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 КПКВК 0617640</t>
  </si>
  <si>
    <t>Захід 2.10. Капітальний ремонт будівлі (утеплення фасаду) Комунальної установи Сумська спеціалізована школа І-ІІІ ступенів № 29, м. Суми, Сумської області КПКВК 0617640</t>
  </si>
  <si>
    <t>загальна площа фасаду</t>
  </si>
  <si>
    <t>площа фасаду, що планується утеплити</t>
  </si>
  <si>
    <t>середні витрати на утеплення фасаду</t>
  </si>
  <si>
    <t>відсоток площі  фасаду,  що планується утеплити</t>
  </si>
  <si>
    <t>загальна площа віконних блоків</t>
  </si>
  <si>
    <t>площа віконних блоків, що планується замінити</t>
  </si>
  <si>
    <t>середні витрати на заміну віконних блоків</t>
  </si>
  <si>
    <t>відсоток площі віконних блоків, що планується замінити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</si>
  <si>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 КПКВК 1517640</t>
  </si>
  <si>
    <t>загальна площа огороджуючих конструкцій, що планується утеплити</t>
  </si>
  <si>
    <t>грн</t>
  </si>
  <si>
    <t>відсоток площі огороджуючих конструкцій,  що планується утеплити</t>
  </si>
  <si>
    <t>відсоток площі  віконних блоків,  що планується замінити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</si>
  <si>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                                      КПКВК 0617640, 0617384</t>
  </si>
  <si>
    <t>загальна площа цоколю</t>
  </si>
  <si>
    <t>загальний натуральний показник</t>
  </si>
  <si>
    <t>відсоток ефективності виконання заходу</t>
  </si>
  <si>
    <t>Захід 2.15. Капітальний ремонт покрівлі з утепленням Сумського дошкільного навчального закладу (ясла-садок) № 8 «Космічний», м. Суми, Сумської області КПКВК 0617640</t>
  </si>
  <si>
    <t>витрати на розробку проєктно-кошторисної документації, грн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</si>
  <si>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 КПКВК 0617640</t>
  </si>
  <si>
    <t>Завдання 3. Впровадження автоматизованої системи дистанційного моніторингу енергоспоживання в бюджетній сфері</t>
  </si>
  <si>
    <t>кількість об'єктів, охоплених системою моніторингу</t>
  </si>
  <si>
    <t>середні витрати на обслуговування та впровадження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</si>
  <si>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</si>
  <si>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</si>
  <si>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кількість об'єктів, в яких створюється система моніторингу теплоспоживання</t>
  </si>
  <si>
    <t>кількість об'єктів, в яких створюється система моніторингу електричної енергії</t>
  </si>
  <si>
    <t>середні витрати на створення системи моніторигу теплоспоживання</t>
  </si>
  <si>
    <t>середні витрати на створення системи моніторингу електричної енергії</t>
  </si>
  <si>
    <t>відсоток об'єктів галузі, в яких створено систему моніторингу</t>
  </si>
  <si>
    <t>середні витрати на обслуговування системи моніторингу в одному закладі</t>
  </si>
  <si>
    <t>Завдання 4.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</si>
  <si>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об'єктів</t>
  </si>
  <si>
    <t xml:space="preserve">середні витрати на виконання енергетичного аудиту з виготовленням сертифікату енергетичної ефективності </t>
  </si>
  <si>
    <t>відсоток виконання проєкту</t>
  </si>
  <si>
    <t>кількість закладів</t>
  </si>
  <si>
    <t>середні витрати на виконання енергетичного аудиту з виготовленням сертифікату енергетичної ефективності та технічного обстеження  в 1 закладі</t>
  </si>
  <si>
    <t>Заклади галузі "Охорона здоров'я"</t>
  </si>
  <si>
    <t xml:space="preserve">Завдання 5. Термомодернізація будівель </t>
  </si>
  <si>
    <t>кількість термомодернізованих будівель</t>
  </si>
  <si>
    <t>середні витрати на 1 будівлю</t>
  </si>
  <si>
    <t xml:space="preserve"> відсоток виконання проєктів у рік впровадження</t>
  </si>
  <si>
    <t>площа огороджуючих конструкцій будівлі (покрівля, фасад, цоколь)</t>
  </si>
  <si>
    <t>площа огороджуючих конструкцій (покрівля, фасад, цоколь), що планується утеплити</t>
  </si>
  <si>
    <t>середні витрати на утеплення огороджуючих конструкцій</t>
  </si>
  <si>
    <t>улаштування мережевої сонячної станції на 60 кВт</t>
  </si>
  <si>
    <t>витрати на улаштування мережевої сонячної станції</t>
  </si>
  <si>
    <t>відсоток виконання улаштування мережевої сонячної станції</t>
  </si>
  <si>
    <t>загальна кількість радіаторів опалення</t>
  </si>
  <si>
    <t>шт.</t>
  </si>
  <si>
    <t>кількість радіаторів опалення, що планується замінити</t>
  </si>
  <si>
    <t>прокладання трубопроводу опалення</t>
  </si>
  <si>
    <t>м</t>
  </si>
  <si>
    <t>середні витрати на заміну радіаторів опалення</t>
  </si>
  <si>
    <t>грн./шт</t>
  </si>
  <si>
    <t>відсоток радіаторів опалення,  що планується замінити</t>
  </si>
  <si>
    <t>Завдання 6. Впровадження автоматизованої системи дистанційного моніторингу енергоспоживання в бюджетній сфері</t>
  </si>
  <si>
    <t>кількість об'єтів, охоплених системою моніторингу</t>
  </si>
  <si>
    <t>кількість об'єктів, в яких створюється система моніторингу</t>
  </si>
  <si>
    <t>Культурно-освітні заклади та установи</t>
  </si>
  <si>
    <t>загальна площа огороджувальних конструкцій, що планується термомодернізувати</t>
  </si>
  <si>
    <t>середні витрати на реконструкцію будівлі</t>
  </si>
  <si>
    <t>площа огороджувальних конструкцій (покрівля, фасад), що планується утеплити</t>
  </si>
  <si>
    <t>відсоток виконання розробки документа</t>
  </si>
  <si>
    <t>Установи галузі "Соціальний захист та соціальне забезпечення"</t>
  </si>
  <si>
    <t xml:space="preserve">Завдання 8. Термомодернізація будівель </t>
  </si>
  <si>
    <t>площа вхідних дверних блоків, що планується замінити</t>
  </si>
  <si>
    <t>середні витрати на заміну  дверних  блоків</t>
  </si>
  <si>
    <t>відсоток площі  вхідних дверних блоків,  що планується замінити</t>
  </si>
  <si>
    <t>загальна площа вхідних дверних блоків</t>
  </si>
  <si>
    <t>Завдання 9. Модернізація системи освітлення</t>
  </si>
  <si>
    <t>кількість світильників, що планується замінити</t>
  </si>
  <si>
    <t>середні витрати на заміну світильників</t>
  </si>
  <si>
    <t>грн./шт.</t>
  </si>
  <si>
    <t>відсоток замінених світильників</t>
  </si>
  <si>
    <t>загальна кількість ламп</t>
  </si>
  <si>
    <t>середні витрати на заміну світильників на енергоефективні</t>
  </si>
  <si>
    <t>відсоток світильників,  що планується замінити</t>
  </si>
  <si>
    <t>Фізична культура і спорт</t>
  </si>
  <si>
    <t xml:space="preserve">Завдання 10. Термомодернізація будівель </t>
  </si>
  <si>
    <t>Інші заходи</t>
  </si>
  <si>
    <t>Завдання 11. Перевірка системи енергетичного менеджменту в бюджетній сфері</t>
  </si>
  <si>
    <t xml:space="preserve">кількість проведених наглядових та ресертифікаційних аудитів функціонування системи енергетичного менеджменту в бюджетній сфері </t>
  </si>
  <si>
    <t>середні витрати на проведення перевірки</t>
  </si>
  <si>
    <t>кількість закладів бюджетної сфери, охоплених перевіркою</t>
  </si>
  <si>
    <t>кількість проведених перевірок (наглядових аудитів) функціонування системи енергетичного менеджменту в бюджетній сфері міста на відповідність  ISO 50001</t>
  </si>
  <si>
    <t>Захід 11.2. Ресертифікаційний аудит системи енергетичного менеджменту                                 КПКВК 3717640</t>
  </si>
  <si>
    <t>кількість проведених перевірок (ресертифікаційнихаудитів) функціонування системи енергетичного менеджменту в бюджетній сфері міста на відповідність  ISO 50001</t>
  </si>
  <si>
    <t>Завдання 12. Участь у Добровільному об’єднанні органів місцевого самоврядування – Асоціації «Енергоефективні міста України»</t>
  </si>
  <si>
    <t>кількість членських внесків</t>
  </si>
  <si>
    <t>середній розмір внеску</t>
  </si>
  <si>
    <t>відсоток сплачених внесків</t>
  </si>
  <si>
    <t>Завдання 13. Реалізація Проєкту "Впровадження Європейської Енергетичної відзнаки в Україні"</t>
  </si>
  <si>
    <t>кількість сплачених послуг</t>
  </si>
  <si>
    <t>середні витрати на послуги</t>
  </si>
  <si>
    <t>відсоток сплачених послуг</t>
  </si>
  <si>
    <t>письмовий переклад документів</t>
  </si>
  <si>
    <t>к-ть сторінок</t>
  </si>
  <si>
    <t>усний переклад</t>
  </si>
  <si>
    <t>середні витрати на послуги з письмового перекладу</t>
  </si>
  <si>
    <t>середні витрати на послуги з усного перекладу</t>
  </si>
  <si>
    <t>грн./год</t>
  </si>
  <si>
    <t>відсоток виконання перекладу письмових документів</t>
  </si>
  <si>
    <t>відсоток виконання усного перекладу</t>
  </si>
  <si>
    <t>послуги консультанта</t>
  </si>
  <si>
    <t>к-ть год</t>
  </si>
  <si>
    <t>середні витрати на послуги консультанта</t>
  </si>
  <si>
    <t>відсоток використаних послуг консультанта</t>
  </si>
  <si>
    <t>Завдання 14. Реалізація демонстраційного проєкту від GIZ</t>
  </si>
  <si>
    <t>обслуговування валютного рахунку</t>
  </si>
  <si>
    <t>витрати на обслуговування</t>
  </si>
  <si>
    <t>відсоток обслуговувааня валютного рахунку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</si>
  <si>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              КПКВК 3717700</t>
  </si>
  <si>
    <t xml:space="preserve">Завдання 15. Популяризація ідеї сталого енергетичного розвитку </t>
  </si>
  <si>
    <t>кількість проведених заходів</t>
  </si>
  <si>
    <t xml:space="preserve">середні витрати на проведення заходів </t>
  </si>
  <si>
    <t>відсоток населення міста, охоплені заходом</t>
  </si>
  <si>
    <t>кількість заходів проведених під час "Дні сталої енергії"</t>
  </si>
  <si>
    <t>середні витрати на проведення заходів з популяризації знань з енергозбереження</t>
  </si>
  <si>
    <t>Завдання 16. Проведення навчань для енергоменеджерів бюджетних закладів та установ</t>
  </si>
  <si>
    <t>кількість проведених тренінгів та навчань</t>
  </si>
  <si>
    <t>середні витрати на проведення тренінгів та навчань</t>
  </si>
  <si>
    <t>кількість осіб, для яких проведено навчання</t>
  </si>
  <si>
    <t>осіб</t>
  </si>
  <si>
    <t>кількість проведених тренінгів, навчань для енергоменеджерів бюджетної сфери</t>
  </si>
  <si>
    <t>Завдання 17. Впровадження електронної системи енергомоніторингу</t>
  </si>
  <si>
    <t>кількість об'єктів з  електронною ситемою моніторингу</t>
  </si>
  <si>
    <t>середні витрати на створення електронної системи моніторингу</t>
  </si>
  <si>
    <t>відсоток об'єктів галузі, в яких впроваджено електронну систему моніторингу</t>
  </si>
  <si>
    <t>кількість об'єктів, в яких створюється електронна ситема моніторингу</t>
  </si>
  <si>
    <t>Завдання 18. Розробка Плану дій сталого енергетичного розвитку та клімату</t>
  </si>
  <si>
    <t>середні витрати на розробку документа</t>
  </si>
  <si>
    <t>Захід 18.1. Розробка Плану дій сталого енергетичного розвитку та клімату Сумської міської територіальної громади             КПКВК 3717640</t>
  </si>
  <si>
    <t>Завдання 19. Участь у тренінгах та семінарах з питань енергозбереження</t>
  </si>
  <si>
    <t>кількість заходів</t>
  </si>
  <si>
    <t>середні витрати на участь у заходах</t>
  </si>
  <si>
    <t>відсоток використаних коштів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</si>
  <si>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           КПКВК 3717640</t>
  </si>
  <si>
    <t>Захід 12.1. Сплата членських внесків органами місцевого самоврядування Асоціації «Енергоефективні міста України»                                                       КПКВК 0217680</t>
  </si>
  <si>
    <t>Захід 15.1. Проведення заходу "Дні Сталої енергії"                                       КПКВК 3717640</t>
  </si>
  <si>
    <t>Захід 16.1. Проведення навчання енергоменеджерів бюджетної сфери       КПКВК 3717640</t>
  </si>
  <si>
    <t>обсяг економії</t>
  </si>
  <si>
    <t>Гкал</t>
  </si>
  <si>
    <t>відсоток зменшення споживання паливних ресурсів закладами бюджетної сфери від базового року</t>
  </si>
  <si>
    <t>МВт год</t>
  </si>
  <si>
    <t>Обсяг зменшення споживання теплової енергії по галузі "Освіта", Гкал.</t>
  </si>
  <si>
    <t>Обсяг зменшення споживання теплової енергії по галузі "Охорона здоров'я", Гкал.</t>
  </si>
  <si>
    <t>Обсяг зменшення споживання енергоносіїв закладами бюджетної сфери, МВт год</t>
  </si>
  <si>
    <t>Завдання 7. Термомодернізація будівель</t>
  </si>
  <si>
    <t>відсоток площі фасаду,  що планується утеплити</t>
  </si>
  <si>
    <t>середні витрати на утеплення 1 кв.м. фасаду</t>
  </si>
  <si>
    <t>Захід 13.2. Оплата усних та письмових послуг перекладача з англійської мови  КПКВК 3717640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</si>
  <si>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  КПКВК 0617640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</si>
  <si>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                  КПКВК 0617640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</si>
  <si>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                                           КПКВК 0617640</t>
  </si>
  <si>
    <t xml:space="preserve">Захід 1.1. Реалізація проєкту "Підвищення енергоефективності в дошкільних навчальних закладах міста Суми"                                                   КПКВК 1517640 </t>
  </si>
  <si>
    <t>Захід 6.2. Обслуговування  Сумської міської системи моніторингу теплоспоживання будівель об’єктів  галузі "Охорона здоров'я"                     КПКВК 0717640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</si>
  <si>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                              КПКВК 0717640</t>
  </si>
  <si>
    <t xml:space="preserve">  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</si>
  <si>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  КПКВК 1517640</t>
  </si>
  <si>
    <t>Асоціація "Енергоефективні міста України" 6-7 грудня провела безкоштовне навчання з питань СЕМ</t>
  </si>
  <si>
    <t>За 31 об'єкт сплачує Департамент фінансів, економіки та інвестицій СМР, за інші - управління освіти і науки СМР</t>
  </si>
  <si>
    <t>кількість встановлених СЕС</t>
  </si>
  <si>
    <t>середні витрати на встановлення СЕС</t>
  </si>
  <si>
    <t>Роботи розпочаті наприкінці 2023 року</t>
  </si>
  <si>
    <t>Протягом 2023 року видатки не проводилися</t>
  </si>
  <si>
    <t>Захід 2.1. Реконструкція-термомодернізація будівлі КУ ССШ № 7 ім. М. Савченка Сумської міської ради по вул. Лесі Українки, 23  в м.Суми                                        КПКВК 1517640</t>
  </si>
  <si>
    <t>У 2023 році оцінка організаційної спроможності, існуючого стану ОМС, надання консультативної підтримки та аудит системи ОМС не здійснювався</t>
  </si>
  <si>
    <t xml:space="preserve">Звіт про виконання результативних показників/індикаторів </t>
  </si>
  <si>
    <t>Програми підвищення енергоефективності в бюджетній сфері Сумської міської територіальної громади на 2022-2024 роки</t>
  </si>
  <si>
    <t xml:space="preserve">Захід 2.4. Капітальний ремонт покрівлі з утепленням КУ ССШ № 7 ім. М. Савченка Сумської міської ради по вул. Лесі Українки, 23 в м.Суми           КПКВК 0617640 </t>
  </si>
  <si>
    <t>Захід 2.22. Капітальний ремонт покрівлі (з утепленням) Сумської початкової школи № 32 Сумської міської ради     КПКВК 0617640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</si>
  <si>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                         КПКВК 0617640</t>
  </si>
  <si>
    <t>Секретар Сумської міської ради                                                                                                                                                                                                 Артем КОБЗАР</t>
  </si>
  <si>
    <t>Артем КОБЗАР</t>
  </si>
  <si>
    <t>У зв'язку з тим, що громада не брала участь у проєкті для якого були зазначені послуги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</si>
  <si>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 
КПКВК 0617640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</si>
  <si>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 
КПКВК 1517640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</si>
  <si>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термомедернізіції 
КПКВК 0617640</t>
  </si>
  <si>
    <t>Захід 2.16. Капітальний ремонт покрівлі з утепленням Комунальної установи Сумська гімназія № 1, м. Суми, Сумської області 
КПКВК 0617640</t>
  </si>
  <si>
    <t>Захід 2.21. Капітальний ремонт покрівлі (з утепленням) Сумського дошкільного навчального закладу (центр розвитку дитини) № 18 "Зірниця" Сумської міської ради 
КПКВК 0617640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</si>
  <si>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 
КПКВК 0617640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</si>
  <si>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
КПКВК 1517640, 0617640</t>
  </si>
  <si>
    <t xml:space="preserve"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 
КПКВК 0717640 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</si>
  <si>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
КПКВК 0717700, 071640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</si>
  <si>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адресою, м. Суми, вул. М.Вовчок, 2 
КПКВК 0717361</t>
  </si>
  <si>
    <t>Захід 6.1. Впровадження Сумської міської системи моніторингу теплоспоживання будівель об’єктів галузі "Охорона здоров'я"              
КПКВК 0717640</t>
  </si>
  <si>
    <t>Захід 7.1. Реконструкція-термомодернізація будівлі Піщанського будинку культури за адресою: м. Суми, с. Піщане, вул. Шкільна, 47-а 
КПКВК 1517640</t>
  </si>
  <si>
    <t>Захід 8.1. Заміна вхідних дверей у будинку нічного перебування КУ "СМТЦСО (НСП) "Берегиня" 
КПКВК 0817640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</si>
  <si>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       
КПКВК 0817640</t>
  </si>
  <si>
    <t>Захід 10.1. Капітальний ремонт будівлі (термомодернізація) спортивного комплексу «Авангард» за адресою: вул.Хворостянки,5 в м.Суми 
КПКВК 0217640</t>
  </si>
  <si>
    <t>Захід 11.1. Наглядовий аудит системи енергетичного менеджменту в бюджетній сфері  
КПКВК 3717640</t>
  </si>
  <si>
    <t>Захід 13.1. Сплата щорічного внеску за членство в "Європейській Енергетичній Відзнаці"                                    
КПКВК 0217680</t>
  </si>
  <si>
    <t>Захід 13.3. Оплата консультативних послуг  з впровадження Європейської енергетичної відзнаки 
КПКВК 3717640</t>
  </si>
  <si>
    <t>Захід 17.1. Впровадження електронної системи енергомоніторингу в бюджетній сфері                                     
КПКВК 3717640</t>
  </si>
  <si>
    <t>Додаток 3</t>
  </si>
  <si>
    <t>до рішення Сумської міської ради "Про хід виконання Програми підвищення енергоефективності в бюджетній сфері Сумської міської територіальної громади на 
2022-2024 роки, затвердженої рішенням Сумської міської ради від 26 січня 2022 року № 2715 – МР (зі змінами) за 2023 рік"
від 05 червня 2025 року  № 5798 -МР</t>
  </si>
  <si>
    <t>Виконавець: Лариса СКИРТАЧ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</si>
</sst>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2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2"/>
  <sheetViews>
    <sheetView tabSelected="1" topLeftCell="A358" zoomScale="70" zoomScaleNormal="70" workbookViewId="0">
      <selection activeCell="D387" sqref="D387"/>
    </sheetView>
  </sheetViews>
  <sheetFormatPr defaultRowHeight="14.4" x14ac:dyDescent="0.3"/>
  <cols>
    <col min="1" max="1" width="33.33203125" customWidth="1"/>
    <col min="2" max="2" width="21.109375" customWidth="1"/>
    <col min="3" max="3" width="32.88671875" customWidth="1"/>
    <col min="4" max="4" width="12" customWidth="1"/>
    <col min="5" max="5" width="14.44140625" style="45" customWidth="1"/>
    <col min="6" max="6" width="13.6640625" style="45" customWidth="1"/>
    <col min="7" max="7" width="13.5546875" customWidth="1"/>
    <col min="8" max="8" width="23.21875" customWidth="1"/>
    <col min="10" max="10" width="12.88671875" bestFit="1" customWidth="1"/>
    <col min="11" max="11" width="0" hidden="1" customWidth="1"/>
    <col min="12" max="12" width="9.109375" hidden="1" customWidth="1"/>
  </cols>
  <sheetData>
    <row r="1" spans="1:12" ht="18" x14ac:dyDescent="0.35">
      <c r="A1" s="7"/>
      <c r="B1" s="7"/>
      <c r="C1" s="7"/>
      <c r="D1" s="7"/>
      <c r="E1" s="92" t="s">
        <v>271</v>
      </c>
      <c r="F1" s="92"/>
      <c r="G1" s="92"/>
      <c r="H1" s="92"/>
    </row>
    <row r="2" spans="1:12" ht="138" customHeight="1" x14ac:dyDescent="0.3">
      <c r="A2" s="20"/>
      <c r="B2" s="20"/>
      <c r="C2" s="20"/>
      <c r="D2" s="20"/>
      <c r="E2" s="91" t="s">
        <v>272</v>
      </c>
      <c r="F2" s="91"/>
      <c r="G2" s="91"/>
      <c r="H2" s="91"/>
      <c r="L2" s="5" t="s">
        <v>15</v>
      </c>
    </row>
    <row r="3" spans="1:12" ht="22.8" customHeight="1" x14ac:dyDescent="0.3">
      <c r="A3" s="85" t="s">
        <v>244</v>
      </c>
      <c r="B3" s="85"/>
      <c r="C3" s="85"/>
      <c r="D3" s="85"/>
      <c r="E3" s="85"/>
      <c r="F3" s="85"/>
      <c r="G3" s="85"/>
      <c r="H3" s="85"/>
      <c r="L3" s="5" t="s">
        <v>16</v>
      </c>
    </row>
    <row r="4" spans="1:12" ht="18.75" customHeight="1" x14ac:dyDescent="0.3">
      <c r="A4" s="86" t="s">
        <v>245</v>
      </c>
      <c r="B4" s="86"/>
      <c r="C4" s="86"/>
      <c r="D4" s="86"/>
      <c r="E4" s="86"/>
      <c r="F4" s="86"/>
      <c r="G4" s="86"/>
      <c r="H4" s="86"/>
    </row>
    <row r="5" spans="1:12" x14ac:dyDescent="0.3">
      <c r="A5" s="87" t="s">
        <v>0</v>
      </c>
      <c r="B5" s="87"/>
      <c r="C5" s="87"/>
      <c r="D5" s="87"/>
      <c r="E5" s="87"/>
      <c r="F5" s="87"/>
      <c r="G5" s="87"/>
      <c r="H5" s="87"/>
    </row>
    <row r="6" spans="1:12" ht="15.6" x14ac:dyDescent="0.3">
      <c r="A6" s="88" t="s">
        <v>17</v>
      </c>
      <c r="B6" s="88"/>
      <c r="C6" s="88"/>
      <c r="D6" s="88"/>
      <c r="E6" s="88"/>
      <c r="F6" s="88"/>
      <c r="G6" s="88"/>
      <c r="H6" s="88"/>
    </row>
    <row r="7" spans="1:12" x14ac:dyDescent="0.3">
      <c r="A7" s="95"/>
      <c r="B7" s="95"/>
      <c r="C7" s="95"/>
      <c r="D7" s="95"/>
      <c r="E7" s="95"/>
      <c r="F7" s="95"/>
      <c r="G7" s="95"/>
      <c r="H7" s="95"/>
    </row>
    <row r="8" spans="1:12" x14ac:dyDescent="0.3">
      <c r="A8" s="1" t="s">
        <v>1</v>
      </c>
      <c r="B8" s="90" t="s">
        <v>2</v>
      </c>
      <c r="C8" s="90" t="s">
        <v>3</v>
      </c>
      <c r="D8" s="90" t="s">
        <v>4</v>
      </c>
      <c r="E8" s="90" t="s">
        <v>5</v>
      </c>
      <c r="F8" s="90"/>
      <c r="G8" s="90" t="s">
        <v>6</v>
      </c>
      <c r="H8" s="90" t="s">
        <v>7</v>
      </c>
    </row>
    <row r="9" spans="1:12" ht="52.8" x14ac:dyDescent="0.3">
      <c r="A9" s="1" t="s">
        <v>8</v>
      </c>
      <c r="B9" s="90"/>
      <c r="C9" s="90"/>
      <c r="D9" s="90"/>
      <c r="E9" s="41" t="s">
        <v>9</v>
      </c>
      <c r="F9" s="41" t="s">
        <v>10</v>
      </c>
      <c r="G9" s="90"/>
      <c r="H9" s="90"/>
      <c r="J9" s="69"/>
    </row>
    <row r="10" spans="1:12" x14ac:dyDescent="0.3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</row>
    <row r="11" spans="1:12" ht="30" customHeight="1" x14ac:dyDescent="0.3">
      <c r="A11" s="89" t="s">
        <v>221</v>
      </c>
      <c r="B11" s="3" t="s">
        <v>11</v>
      </c>
      <c r="C11" s="14" t="s">
        <v>217</v>
      </c>
      <c r="D11" s="19" t="s">
        <v>218</v>
      </c>
      <c r="E11" s="29">
        <v>1531.38</v>
      </c>
      <c r="F11" s="12">
        <f>447.51/1.163</f>
        <v>384.78933791917456</v>
      </c>
      <c r="G11" s="64">
        <f>F11/E11</f>
        <v>0.2512696639104432</v>
      </c>
      <c r="H11" s="4"/>
    </row>
    <row r="12" spans="1:12" ht="56.4" customHeight="1" x14ac:dyDescent="0.3">
      <c r="A12" s="89"/>
      <c r="B12" s="3" t="s">
        <v>12</v>
      </c>
      <c r="C12" s="14" t="s">
        <v>219</v>
      </c>
      <c r="D12" s="19" t="s">
        <v>26</v>
      </c>
      <c r="E12" s="42">
        <v>3.94</v>
      </c>
      <c r="F12" s="12">
        <f>F11/38852.536*100</f>
        <v>0.99038409724187515</v>
      </c>
      <c r="G12" s="64">
        <f t="shared" ref="G12:G16" si="0">F12/E12</f>
        <v>0.25136652214260791</v>
      </c>
      <c r="H12" s="4"/>
    </row>
    <row r="13" spans="1:12" ht="19.2" customHeight="1" x14ac:dyDescent="0.3">
      <c r="A13" s="80" t="s">
        <v>222</v>
      </c>
      <c r="B13" s="8" t="s">
        <v>11</v>
      </c>
      <c r="C13" s="14" t="s">
        <v>217</v>
      </c>
      <c r="D13" s="19" t="s">
        <v>218</v>
      </c>
      <c r="E13" s="42">
        <v>63.11</v>
      </c>
      <c r="F13" s="12">
        <f>48.82/1.163</f>
        <v>41.977644024075666</v>
      </c>
      <c r="G13" s="64">
        <f t="shared" si="0"/>
        <v>0.66515043612859559</v>
      </c>
      <c r="H13" s="6"/>
    </row>
    <row r="14" spans="1:12" ht="57.6" customHeight="1" x14ac:dyDescent="0.3">
      <c r="A14" s="82"/>
      <c r="B14" s="8" t="s">
        <v>12</v>
      </c>
      <c r="C14" s="14" t="s">
        <v>219</v>
      </c>
      <c r="D14" s="19" t="s">
        <v>26</v>
      </c>
      <c r="E14" s="30">
        <v>0.6</v>
      </c>
      <c r="F14" s="61">
        <f>F13/10455.971*100</f>
        <v>0.40147054753762862</v>
      </c>
      <c r="G14" s="64">
        <f t="shared" si="0"/>
        <v>0.66911757922938109</v>
      </c>
      <c r="H14" s="6"/>
    </row>
    <row r="15" spans="1:12" ht="19.2" customHeight="1" x14ac:dyDescent="0.3">
      <c r="A15" s="80" t="s">
        <v>223</v>
      </c>
      <c r="B15" s="8" t="s">
        <v>11</v>
      </c>
      <c r="C15" s="14" t="s">
        <v>217</v>
      </c>
      <c r="D15" s="19" t="s">
        <v>220</v>
      </c>
      <c r="E15" s="30">
        <v>115.2</v>
      </c>
      <c r="F15" s="58">
        <v>23.7</v>
      </c>
      <c r="G15" s="64">
        <f t="shared" si="0"/>
        <v>0.20572916666666666</v>
      </c>
      <c r="H15" s="6"/>
    </row>
    <row r="16" spans="1:12" ht="46.8" customHeight="1" x14ac:dyDescent="0.3">
      <c r="A16" s="82"/>
      <c r="B16" s="8" t="s">
        <v>12</v>
      </c>
      <c r="C16" s="14" t="s">
        <v>219</v>
      </c>
      <c r="D16" s="19" t="s">
        <v>26</v>
      </c>
      <c r="E16" s="61">
        <f>E15/10455.971*100</f>
        <v>1.1017628109335806</v>
      </c>
      <c r="F16" s="61">
        <f>F15/10455.971*100</f>
        <v>0.22666474495768971</v>
      </c>
      <c r="G16" s="64">
        <f t="shared" si="0"/>
        <v>0.2057291666666666</v>
      </c>
      <c r="H16" s="6"/>
    </row>
    <row r="17" spans="1:8" x14ac:dyDescent="0.3">
      <c r="A17" s="90" t="s">
        <v>18</v>
      </c>
      <c r="B17" s="90"/>
      <c r="C17" s="90"/>
      <c r="D17" s="90"/>
      <c r="E17" s="90"/>
      <c r="F17" s="90"/>
      <c r="G17" s="90"/>
      <c r="H17" s="90"/>
    </row>
    <row r="18" spans="1:8" x14ac:dyDescent="0.3">
      <c r="A18" s="71" t="s">
        <v>19</v>
      </c>
      <c r="B18" s="28" t="s">
        <v>13</v>
      </c>
      <c r="C18" s="56" t="s">
        <v>27</v>
      </c>
      <c r="D18" s="28" t="s">
        <v>28</v>
      </c>
      <c r="E18" s="29">
        <f>E22+E27</f>
        <v>111119500</v>
      </c>
      <c r="F18" s="12">
        <f>F22+F27</f>
        <v>375344.12</v>
      </c>
      <c r="G18" s="64">
        <f>F18/E18</f>
        <v>3.377842052925004E-3</v>
      </c>
      <c r="H18" s="23"/>
    </row>
    <row r="19" spans="1:8" ht="30" customHeight="1" x14ac:dyDescent="0.3">
      <c r="A19" s="72"/>
      <c r="B19" s="3" t="s">
        <v>11</v>
      </c>
      <c r="C19" s="9" t="s">
        <v>21</v>
      </c>
      <c r="D19" s="10" t="s">
        <v>22</v>
      </c>
      <c r="E19" s="42">
        <v>4</v>
      </c>
      <c r="F19" s="58">
        <v>0</v>
      </c>
      <c r="G19" s="4"/>
      <c r="H19" s="4"/>
    </row>
    <row r="20" spans="1:8" ht="30.75" customHeight="1" x14ac:dyDescent="0.3">
      <c r="A20" s="72"/>
      <c r="B20" s="3" t="s">
        <v>14</v>
      </c>
      <c r="C20" s="9" t="s">
        <v>23</v>
      </c>
      <c r="D20" s="10" t="s">
        <v>24</v>
      </c>
      <c r="E20" s="29">
        <f>E18/E19</f>
        <v>27779875</v>
      </c>
      <c r="F20" s="12">
        <f>F25</f>
        <v>375344.12</v>
      </c>
      <c r="G20" s="4"/>
      <c r="H20" s="4"/>
    </row>
    <row r="21" spans="1:8" ht="30.75" customHeight="1" x14ac:dyDescent="0.3">
      <c r="A21" s="73"/>
      <c r="B21" s="3" t="s">
        <v>12</v>
      </c>
      <c r="C21" s="9" t="s">
        <v>25</v>
      </c>
      <c r="D21" s="10" t="s">
        <v>26</v>
      </c>
      <c r="E21" s="30">
        <f>E26</f>
        <v>50</v>
      </c>
      <c r="F21" s="61">
        <f>F26</f>
        <v>0</v>
      </c>
      <c r="G21" s="4"/>
      <c r="H21" s="4"/>
    </row>
    <row r="22" spans="1:8" ht="19.5" customHeight="1" x14ac:dyDescent="0.3">
      <c r="A22" s="80" t="s">
        <v>231</v>
      </c>
      <c r="B22" s="93" t="s">
        <v>13</v>
      </c>
      <c r="C22" s="11" t="s">
        <v>27</v>
      </c>
      <c r="D22" s="3" t="s">
        <v>28</v>
      </c>
      <c r="E22" s="29">
        <v>111119500</v>
      </c>
      <c r="F22" s="12">
        <v>375344.12</v>
      </c>
      <c r="G22" s="4"/>
      <c r="H22" s="4"/>
    </row>
    <row r="23" spans="1:8" ht="31.5" customHeight="1" x14ac:dyDescent="0.3">
      <c r="A23" s="81"/>
      <c r="B23" s="94"/>
      <c r="C23" s="11" t="s">
        <v>29</v>
      </c>
      <c r="D23" s="3" t="s">
        <v>22</v>
      </c>
      <c r="E23" s="42">
        <v>8</v>
      </c>
      <c r="F23" s="53">
        <v>8</v>
      </c>
      <c r="G23" s="4"/>
      <c r="H23" s="4"/>
    </row>
    <row r="24" spans="1:8" ht="39.75" customHeight="1" x14ac:dyDescent="0.3">
      <c r="A24" s="81"/>
      <c r="B24" s="3" t="s">
        <v>11</v>
      </c>
      <c r="C24" s="11" t="s">
        <v>30</v>
      </c>
      <c r="D24" s="3" t="s">
        <v>22</v>
      </c>
      <c r="E24" s="42">
        <v>4</v>
      </c>
      <c r="F24" s="58">
        <v>0</v>
      </c>
      <c r="G24" s="4"/>
      <c r="H24" s="4"/>
    </row>
    <row r="25" spans="1:8" ht="33" customHeight="1" x14ac:dyDescent="0.3">
      <c r="A25" s="81"/>
      <c r="B25" s="3" t="s">
        <v>14</v>
      </c>
      <c r="C25" s="11" t="s">
        <v>23</v>
      </c>
      <c r="D25" s="3" t="s">
        <v>31</v>
      </c>
      <c r="E25" s="29">
        <f>E22/E24</f>
        <v>27779875</v>
      </c>
      <c r="F25" s="12">
        <f>F22</f>
        <v>375344.12</v>
      </c>
      <c r="G25" s="4"/>
      <c r="H25" s="4"/>
    </row>
    <row r="26" spans="1:8" ht="26.4" x14ac:dyDescent="0.3">
      <c r="A26" s="82"/>
      <c r="B26" s="3" t="s">
        <v>12</v>
      </c>
      <c r="C26" s="11" t="s">
        <v>32</v>
      </c>
      <c r="D26" s="3" t="s">
        <v>26</v>
      </c>
      <c r="E26" s="30">
        <v>50</v>
      </c>
      <c r="F26" s="30">
        <v>0</v>
      </c>
      <c r="G26" s="4"/>
      <c r="H26" s="4"/>
    </row>
    <row r="27" spans="1:8" x14ac:dyDescent="0.3">
      <c r="A27" s="89" t="s">
        <v>20</v>
      </c>
      <c r="B27" s="3" t="s">
        <v>13</v>
      </c>
      <c r="C27" s="9" t="s">
        <v>27</v>
      </c>
      <c r="D27" s="10" t="s">
        <v>28</v>
      </c>
      <c r="E27" s="52"/>
      <c r="F27" s="51"/>
      <c r="G27" s="4"/>
      <c r="H27" s="4"/>
    </row>
    <row r="28" spans="1:8" ht="30" customHeight="1" x14ac:dyDescent="0.3">
      <c r="A28" s="89"/>
      <c r="B28" s="93" t="s">
        <v>11</v>
      </c>
      <c r="C28" s="9" t="s">
        <v>33</v>
      </c>
      <c r="D28" s="10" t="s">
        <v>34</v>
      </c>
      <c r="E28" s="12"/>
      <c r="F28" s="51"/>
      <c r="G28" s="4"/>
      <c r="H28" s="4"/>
    </row>
    <row r="29" spans="1:8" ht="26.4" x14ac:dyDescent="0.3">
      <c r="A29" s="89"/>
      <c r="B29" s="96"/>
      <c r="C29" s="9" t="s">
        <v>35</v>
      </c>
      <c r="D29" s="10" t="s">
        <v>34</v>
      </c>
      <c r="E29" s="12"/>
      <c r="F29" s="51"/>
      <c r="G29" s="4"/>
      <c r="H29" s="4"/>
    </row>
    <row r="30" spans="1:8" x14ac:dyDescent="0.3">
      <c r="A30" s="89"/>
      <c r="B30" s="96"/>
      <c r="C30" s="9" t="s">
        <v>36</v>
      </c>
      <c r="D30" s="10" t="s">
        <v>22</v>
      </c>
      <c r="E30" s="13"/>
      <c r="F30" s="51"/>
      <c r="G30" s="4"/>
      <c r="H30" s="4"/>
    </row>
    <row r="31" spans="1:8" ht="20.25" customHeight="1" x14ac:dyDescent="0.3">
      <c r="A31" s="89"/>
      <c r="B31" s="94"/>
      <c r="C31" s="9" t="s">
        <v>37</v>
      </c>
      <c r="D31" s="10" t="s">
        <v>22</v>
      </c>
      <c r="E31" s="13"/>
      <c r="F31" s="51"/>
      <c r="G31" s="4"/>
      <c r="H31" s="4"/>
    </row>
    <row r="32" spans="1:8" ht="26.4" x14ac:dyDescent="0.3">
      <c r="A32" s="89"/>
      <c r="B32" s="93" t="s">
        <v>14</v>
      </c>
      <c r="C32" s="9" t="s">
        <v>38</v>
      </c>
      <c r="D32" s="10" t="s">
        <v>39</v>
      </c>
      <c r="E32" s="12"/>
      <c r="F32" s="51"/>
      <c r="G32" s="4"/>
      <c r="H32" s="4"/>
    </row>
    <row r="33" spans="1:8" ht="26.4" x14ac:dyDescent="0.3">
      <c r="A33" s="89"/>
      <c r="B33" s="96"/>
      <c r="C33" s="9" t="s">
        <v>40</v>
      </c>
      <c r="D33" s="10" t="s">
        <v>39</v>
      </c>
      <c r="E33" s="12"/>
      <c r="F33" s="51"/>
      <c r="G33" s="4"/>
      <c r="H33" s="4"/>
    </row>
    <row r="34" spans="1:8" ht="26.4" x14ac:dyDescent="0.3">
      <c r="A34" s="89"/>
      <c r="B34" s="96"/>
      <c r="C34" s="9" t="s">
        <v>41</v>
      </c>
      <c r="D34" s="10" t="s">
        <v>42</v>
      </c>
      <c r="E34" s="12"/>
      <c r="F34" s="51"/>
      <c r="G34" s="4"/>
      <c r="H34" s="4"/>
    </row>
    <row r="35" spans="1:8" ht="26.4" x14ac:dyDescent="0.3">
      <c r="A35" s="89"/>
      <c r="B35" s="94"/>
      <c r="C35" s="9" t="s">
        <v>43</v>
      </c>
      <c r="D35" s="10" t="s">
        <v>28</v>
      </c>
      <c r="E35" s="12"/>
      <c r="F35" s="51"/>
      <c r="G35" s="4"/>
      <c r="H35" s="4"/>
    </row>
    <row r="36" spans="1:8" ht="26.4" x14ac:dyDescent="0.3">
      <c r="A36" s="89"/>
      <c r="B36" s="93" t="s">
        <v>12</v>
      </c>
      <c r="C36" s="9" t="s">
        <v>44</v>
      </c>
      <c r="D36" s="10" t="s">
        <v>26</v>
      </c>
      <c r="E36" s="12"/>
      <c r="F36" s="51"/>
      <c r="G36" s="4"/>
      <c r="H36" s="4"/>
    </row>
    <row r="37" spans="1:8" ht="18" customHeight="1" x14ac:dyDescent="0.3">
      <c r="A37" s="89"/>
      <c r="B37" s="96"/>
      <c r="C37" s="9" t="s">
        <v>45</v>
      </c>
      <c r="D37" s="10" t="s">
        <v>26</v>
      </c>
      <c r="E37" s="12"/>
      <c r="F37" s="51"/>
      <c r="G37" s="4"/>
      <c r="H37" s="4"/>
    </row>
    <row r="38" spans="1:8" ht="26.4" x14ac:dyDescent="0.3">
      <c r="A38" s="89"/>
      <c r="B38" s="96"/>
      <c r="C38" s="9" t="s">
        <v>46</v>
      </c>
      <c r="D38" s="10" t="s">
        <v>26</v>
      </c>
      <c r="E38" s="12"/>
      <c r="F38" s="51"/>
      <c r="G38" s="4"/>
      <c r="H38" s="4"/>
    </row>
    <row r="39" spans="1:8" ht="26.4" x14ac:dyDescent="0.3">
      <c r="A39" s="89"/>
      <c r="B39" s="94"/>
      <c r="C39" s="9" t="s">
        <v>47</v>
      </c>
      <c r="D39" s="10" t="s">
        <v>26</v>
      </c>
      <c r="E39" s="51"/>
      <c r="F39" s="51"/>
      <c r="G39" s="4"/>
      <c r="H39" s="4"/>
    </row>
    <row r="40" spans="1:8" x14ac:dyDescent="0.3">
      <c r="A40" s="71" t="s">
        <v>48</v>
      </c>
      <c r="B40" s="24" t="s">
        <v>13</v>
      </c>
      <c r="C40" s="25" t="s">
        <v>27</v>
      </c>
      <c r="D40" s="26" t="s">
        <v>28</v>
      </c>
      <c r="E40" s="29">
        <f>E44+E52+E56+E61+E66+E70+E75+E80+E85+E90+E95+E107+E111+E121+E132+E137+E145+E153+E158+E166</f>
        <v>148253532</v>
      </c>
      <c r="F40" s="12">
        <f>F44+F52+F56+F66+F70+F75+F80+F85+F90+F95+F107+F111+F121+F132+F137+F145+F153+F158+F166</f>
        <v>72817160.950000018</v>
      </c>
      <c r="G40" s="64">
        <f>F40/E40</f>
        <v>0.49116644957909006</v>
      </c>
      <c r="H40" s="22"/>
    </row>
    <row r="41" spans="1:8" ht="18" customHeight="1" x14ac:dyDescent="0.3">
      <c r="A41" s="72"/>
      <c r="B41" s="3" t="s">
        <v>11</v>
      </c>
      <c r="C41" s="9" t="s">
        <v>49</v>
      </c>
      <c r="D41" s="10" t="s">
        <v>22</v>
      </c>
      <c r="E41" s="42">
        <v>17</v>
      </c>
      <c r="F41" s="53">
        <v>17</v>
      </c>
      <c r="G41" s="64"/>
      <c r="H41" s="4"/>
    </row>
    <row r="42" spans="1:8" x14ac:dyDescent="0.3">
      <c r="A42" s="72"/>
      <c r="B42" s="3" t="s">
        <v>14</v>
      </c>
      <c r="C42" s="9" t="s">
        <v>50</v>
      </c>
      <c r="D42" s="10" t="s">
        <v>52</v>
      </c>
      <c r="E42" s="29">
        <f>E40/E41</f>
        <v>8720796</v>
      </c>
      <c r="F42" s="12">
        <f>F40/F41</f>
        <v>4283362.4088235302</v>
      </c>
      <c r="G42" s="64"/>
      <c r="H42" s="4"/>
    </row>
    <row r="43" spans="1:8" ht="26.4" x14ac:dyDescent="0.3">
      <c r="A43" s="73"/>
      <c r="B43" s="3" t="s">
        <v>12</v>
      </c>
      <c r="C43" s="9" t="s">
        <v>51</v>
      </c>
      <c r="D43" s="10" t="s">
        <v>26</v>
      </c>
      <c r="E43" s="42">
        <v>75.62</v>
      </c>
      <c r="F43" s="58">
        <v>75.010000000000005</v>
      </c>
      <c r="G43" s="64"/>
      <c r="H43" s="4"/>
    </row>
    <row r="44" spans="1:8" x14ac:dyDescent="0.3">
      <c r="A44" s="80" t="s">
        <v>242</v>
      </c>
      <c r="B44" s="93" t="s">
        <v>13</v>
      </c>
      <c r="C44" s="11" t="s">
        <v>27</v>
      </c>
      <c r="D44" s="3" t="s">
        <v>28</v>
      </c>
      <c r="E44" s="29">
        <v>18800000</v>
      </c>
      <c r="F44" s="12">
        <v>17696446</v>
      </c>
      <c r="G44" s="64">
        <f t="shared" ref="G44:G95" si="1">F44/E44</f>
        <v>0.94130031914893619</v>
      </c>
      <c r="H44" s="4"/>
    </row>
    <row r="45" spans="1:8" ht="30.75" customHeight="1" x14ac:dyDescent="0.3">
      <c r="A45" s="81"/>
      <c r="B45" s="94"/>
      <c r="C45" s="11" t="s">
        <v>53</v>
      </c>
      <c r="D45" s="3" t="s">
        <v>34</v>
      </c>
      <c r="E45" s="29">
        <v>3098.9</v>
      </c>
      <c r="F45" s="29">
        <v>3098.9</v>
      </c>
      <c r="G45" s="64"/>
      <c r="H45" s="4"/>
    </row>
    <row r="46" spans="1:8" ht="43.5" customHeight="1" x14ac:dyDescent="0.3">
      <c r="A46" s="81"/>
      <c r="B46" s="93" t="s">
        <v>11</v>
      </c>
      <c r="C46" s="11" t="s">
        <v>54</v>
      </c>
      <c r="D46" s="3" t="s">
        <v>34</v>
      </c>
      <c r="E46" s="29">
        <v>3098.9</v>
      </c>
      <c r="F46" s="58">
        <v>3024.41</v>
      </c>
      <c r="G46" s="64"/>
      <c r="H46" s="4"/>
    </row>
    <row r="47" spans="1:8" ht="28.5" customHeight="1" x14ac:dyDescent="0.3">
      <c r="A47" s="81"/>
      <c r="B47" s="94"/>
      <c r="C47" s="11" t="s">
        <v>55</v>
      </c>
      <c r="D47" s="3" t="s">
        <v>22</v>
      </c>
      <c r="E47" s="42">
        <v>1</v>
      </c>
      <c r="F47" s="57">
        <v>0</v>
      </c>
      <c r="G47" s="64"/>
      <c r="H47" s="4"/>
    </row>
    <row r="48" spans="1:8" ht="27.75" customHeight="1" x14ac:dyDescent="0.3">
      <c r="A48" s="81"/>
      <c r="B48" s="93" t="s">
        <v>14</v>
      </c>
      <c r="C48" s="11" t="s">
        <v>56</v>
      </c>
      <c r="D48" s="3" t="s">
        <v>39</v>
      </c>
      <c r="E48" s="29">
        <v>2903.3</v>
      </c>
      <c r="F48" s="12">
        <f>F44/F46</f>
        <v>5851.2060203477704</v>
      </c>
      <c r="G48" s="64"/>
      <c r="H48" s="4"/>
    </row>
    <row r="49" spans="1:8" ht="18.600000000000001" customHeight="1" x14ac:dyDescent="0.3">
      <c r="A49" s="81"/>
      <c r="B49" s="96"/>
      <c r="C49" s="11" t="s">
        <v>57</v>
      </c>
      <c r="D49" s="3" t="s">
        <v>28</v>
      </c>
      <c r="E49" s="29">
        <v>773721.59999999998</v>
      </c>
      <c r="F49" s="12">
        <v>0</v>
      </c>
      <c r="G49" s="64"/>
      <c r="H49" s="4"/>
    </row>
    <row r="50" spans="1:8" ht="30" customHeight="1" x14ac:dyDescent="0.3">
      <c r="A50" s="81"/>
      <c r="B50" s="94"/>
      <c r="C50" s="11" t="s">
        <v>58</v>
      </c>
      <c r="D50" s="3" t="s">
        <v>39</v>
      </c>
      <c r="E50" s="29">
        <v>807360</v>
      </c>
      <c r="F50" s="29">
        <v>0</v>
      </c>
      <c r="G50" s="64"/>
      <c r="H50" s="4"/>
    </row>
    <row r="51" spans="1:8" ht="29.25" customHeight="1" x14ac:dyDescent="0.3">
      <c r="A51" s="82"/>
      <c r="B51" s="3" t="s">
        <v>12</v>
      </c>
      <c r="C51" s="11" t="s">
        <v>44</v>
      </c>
      <c r="D51" s="3" t="s">
        <v>26</v>
      </c>
      <c r="E51" s="29">
        <v>100</v>
      </c>
      <c r="F51" s="29">
        <v>100</v>
      </c>
      <c r="G51" s="64"/>
      <c r="H51" s="4"/>
    </row>
    <row r="52" spans="1:8" x14ac:dyDescent="0.3">
      <c r="A52" s="89" t="s">
        <v>235</v>
      </c>
      <c r="B52" s="3" t="s">
        <v>13</v>
      </c>
      <c r="C52" s="11" t="s">
        <v>27</v>
      </c>
      <c r="D52" s="3" t="s">
        <v>28</v>
      </c>
      <c r="E52" s="29">
        <v>273558</v>
      </c>
      <c r="F52" s="29">
        <v>273558</v>
      </c>
      <c r="G52" s="64">
        <f t="shared" si="1"/>
        <v>1</v>
      </c>
      <c r="H52" s="4"/>
    </row>
    <row r="53" spans="1:8" ht="16.5" customHeight="1" x14ac:dyDescent="0.3">
      <c r="A53" s="89"/>
      <c r="B53" s="3" t="s">
        <v>11</v>
      </c>
      <c r="C53" s="11" t="s">
        <v>59</v>
      </c>
      <c r="D53" s="3" t="s">
        <v>22</v>
      </c>
      <c r="E53" s="42">
        <v>1</v>
      </c>
      <c r="F53" s="53">
        <v>1</v>
      </c>
      <c r="G53" s="64"/>
      <c r="H53" s="4"/>
    </row>
    <row r="54" spans="1:8" ht="32.25" customHeight="1" x14ac:dyDescent="0.3">
      <c r="A54" s="89"/>
      <c r="B54" s="3" t="s">
        <v>14</v>
      </c>
      <c r="C54" s="11" t="s">
        <v>60</v>
      </c>
      <c r="D54" s="3" t="s">
        <v>28</v>
      </c>
      <c r="E54" s="29">
        <f>E52/E53</f>
        <v>273558</v>
      </c>
      <c r="F54" s="29">
        <f>F52/F53</f>
        <v>273558</v>
      </c>
      <c r="G54" s="64"/>
      <c r="H54" s="4"/>
    </row>
    <row r="55" spans="1:8" ht="33" customHeight="1" x14ac:dyDescent="0.3">
      <c r="A55" s="89"/>
      <c r="B55" s="3" t="s">
        <v>12</v>
      </c>
      <c r="C55" s="11" t="s">
        <v>61</v>
      </c>
      <c r="D55" s="3" t="s">
        <v>26</v>
      </c>
      <c r="E55" s="29">
        <v>100</v>
      </c>
      <c r="F55" s="29">
        <v>100</v>
      </c>
      <c r="G55" s="64"/>
      <c r="H55" s="4"/>
    </row>
    <row r="56" spans="1:8" x14ac:dyDescent="0.3">
      <c r="A56" s="80" t="s">
        <v>230</v>
      </c>
      <c r="B56" s="93" t="s">
        <v>13</v>
      </c>
      <c r="C56" s="11" t="s">
        <v>27</v>
      </c>
      <c r="D56" s="3" t="s">
        <v>28</v>
      </c>
      <c r="E56" s="29">
        <v>5596886</v>
      </c>
      <c r="F56" s="29">
        <v>5596885.2199999997</v>
      </c>
      <c r="G56" s="64">
        <f t="shared" si="1"/>
        <v>0.99999986063678981</v>
      </c>
      <c r="H56" s="4"/>
    </row>
    <row r="57" spans="1:8" ht="15" customHeight="1" x14ac:dyDescent="0.3">
      <c r="A57" s="81"/>
      <c r="B57" s="94"/>
      <c r="C57" s="11" t="s">
        <v>62</v>
      </c>
      <c r="D57" s="3" t="s">
        <v>34</v>
      </c>
      <c r="E57" s="29">
        <v>3760</v>
      </c>
      <c r="F57" s="29">
        <v>3760</v>
      </c>
      <c r="G57" s="64"/>
      <c r="H57" s="4"/>
    </row>
    <row r="58" spans="1:8" ht="28.5" customHeight="1" x14ac:dyDescent="0.3">
      <c r="A58" s="81"/>
      <c r="B58" s="3" t="s">
        <v>11</v>
      </c>
      <c r="C58" s="11" t="s">
        <v>63</v>
      </c>
      <c r="D58" s="3" t="s">
        <v>34</v>
      </c>
      <c r="E58" s="29">
        <v>1565</v>
      </c>
      <c r="F58" s="12">
        <v>1071.5</v>
      </c>
      <c r="G58" s="64"/>
      <c r="H58" s="4"/>
    </row>
    <row r="59" spans="1:8" ht="19.5" customHeight="1" x14ac:dyDescent="0.3">
      <c r="A59" s="81"/>
      <c r="B59" s="3" t="s">
        <v>14</v>
      </c>
      <c r="C59" s="11" t="s">
        <v>64</v>
      </c>
      <c r="D59" s="3" t="s">
        <v>39</v>
      </c>
      <c r="E59" s="29">
        <f>E56/E58</f>
        <v>3576.284984025559</v>
      </c>
      <c r="F59" s="12">
        <f>F56/F58</f>
        <v>5223.4113112459163</v>
      </c>
      <c r="G59" s="64"/>
      <c r="H59" s="4"/>
    </row>
    <row r="60" spans="1:8" ht="27" customHeight="1" x14ac:dyDescent="0.3">
      <c r="A60" s="82"/>
      <c r="B60" s="3" t="s">
        <v>12</v>
      </c>
      <c r="C60" s="11" t="s">
        <v>65</v>
      </c>
      <c r="D60" s="3" t="s">
        <v>26</v>
      </c>
      <c r="E60" s="29">
        <f>E58*100/E57</f>
        <v>41.622340425531917</v>
      </c>
      <c r="F60" s="61">
        <f>F58*100/F57</f>
        <v>28.497340425531913</v>
      </c>
      <c r="G60" s="64"/>
      <c r="H60" s="4"/>
    </row>
    <row r="61" spans="1:8" ht="16.5" customHeight="1" x14ac:dyDescent="0.3">
      <c r="A61" s="80" t="s">
        <v>246</v>
      </c>
      <c r="B61" s="93" t="s">
        <v>13</v>
      </c>
      <c r="C61" s="11" t="s">
        <v>27</v>
      </c>
      <c r="D61" s="3" t="s">
        <v>28</v>
      </c>
      <c r="E61" s="40"/>
      <c r="F61" s="51"/>
      <c r="G61" s="64"/>
      <c r="H61" s="4"/>
    </row>
    <row r="62" spans="1:8" ht="15" customHeight="1" x14ac:dyDescent="0.3">
      <c r="A62" s="81"/>
      <c r="B62" s="94"/>
      <c r="C62" s="11" t="s">
        <v>62</v>
      </c>
      <c r="D62" s="3" t="s">
        <v>34</v>
      </c>
      <c r="E62" s="42"/>
      <c r="F62" s="51"/>
      <c r="G62" s="64"/>
      <c r="H62" s="4"/>
    </row>
    <row r="63" spans="1:8" ht="29.25" customHeight="1" x14ac:dyDescent="0.3">
      <c r="A63" s="81"/>
      <c r="B63" s="3" t="s">
        <v>11</v>
      </c>
      <c r="C63" s="11" t="s">
        <v>63</v>
      </c>
      <c r="D63" s="3" t="s">
        <v>34</v>
      </c>
      <c r="E63" s="42"/>
      <c r="F63" s="51"/>
      <c r="G63" s="64"/>
      <c r="H63" s="4"/>
    </row>
    <row r="64" spans="1:8" ht="23.4" customHeight="1" x14ac:dyDescent="0.3">
      <c r="A64" s="81"/>
      <c r="B64" s="3" t="s">
        <v>14</v>
      </c>
      <c r="C64" s="11" t="s">
        <v>64</v>
      </c>
      <c r="D64" s="3" t="s">
        <v>39</v>
      </c>
      <c r="E64" s="42"/>
      <c r="F64" s="51"/>
      <c r="G64" s="64"/>
      <c r="H64" s="4"/>
    </row>
    <row r="65" spans="1:8" ht="26.4" x14ac:dyDescent="0.3">
      <c r="A65" s="82"/>
      <c r="B65" s="3" t="s">
        <v>12</v>
      </c>
      <c r="C65" s="11" t="s">
        <v>65</v>
      </c>
      <c r="D65" s="3" t="s">
        <v>26</v>
      </c>
      <c r="E65" s="40"/>
      <c r="F65" s="51"/>
      <c r="G65" s="64"/>
      <c r="H65" s="4"/>
    </row>
    <row r="66" spans="1:8" ht="19.5" customHeight="1" x14ac:dyDescent="0.3">
      <c r="A66" s="89" t="s">
        <v>71</v>
      </c>
      <c r="B66" s="3" t="s">
        <v>13</v>
      </c>
      <c r="C66" s="11" t="s">
        <v>27</v>
      </c>
      <c r="D66" s="3" t="s">
        <v>28</v>
      </c>
      <c r="E66" s="29">
        <v>563192</v>
      </c>
      <c r="F66" s="12">
        <v>563117</v>
      </c>
      <c r="G66" s="64">
        <f t="shared" si="1"/>
        <v>0.99986683049475134</v>
      </c>
      <c r="H66" s="4"/>
    </row>
    <row r="67" spans="1:8" ht="24" customHeight="1" x14ac:dyDescent="0.3">
      <c r="A67" s="89"/>
      <c r="B67" s="3" t="s">
        <v>11</v>
      </c>
      <c r="C67" s="11" t="s">
        <v>66</v>
      </c>
      <c r="D67" s="3" t="s">
        <v>67</v>
      </c>
      <c r="E67" s="29">
        <v>140</v>
      </c>
      <c r="F67" s="29">
        <v>140</v>
      </c>
      <c r="G67" s="64"/>
      <c r="H67" s="4"/>
    </row>
    <row r="68" spans="1:8" ht="23.4" customHeight="1" x14ac:dyDescent="0.3">
      <c r="A68" s="89"/>
      <c r="B68" s="3" t="s">
        <v>14</v>
      </c>
      <c r="C68" s="11" t="s">
        <v>68</v>
      </c>
      <c r="D68" s="3" t="s">
        <v>39</v>
      </c>
      <c r="E68" s="29">
        <f>E66/E67</f>
        <v>4022.8</v>
      </c>
      <c r="F68" s="12">
        <f>F66/F67</f>
        <v>4022.2642857142855</v>
      </c>
      <c r="G68" s="64"/>
      <c r="H68" s="4"/>
    </row>
    <row r="69" spans="1:8" ht="30.75" customHeight="1" x14ac:dyDescent="0.3">
      <c r="A69" s="89"/>
      <c r="B69" s="3" t="s">
        <v>12</v>
      </c>
      <c r="C69" s="11" t="s">
        <v>69</v>
      </c>
      <c r="D69" s="3" t="s">
        <v>26</v>
      </c>
      <c r="E69" s="29">
        <v>100</v>
      </c>
      <c r="F69" s="29">
        <v>100</v>
      </c>
      <c r="G69" s="64"/>
      <c r="H69" s="4"/>
    </row>
    <row r="70" spans="1:8" x14ac:dyDescent="0.3">
      <c r="A70" s="80" t="s">
        <v>70</v>
      </c>
      <c r="B70" s="93" t="s">
        <v>13</v>
      </c>
      <c r="C70" s="11" t="s">
        <v>27</v>
      </c>
      <c r="D70" s="3" t="s">
        <v>28</v>
      </c>
      <c r="E70" s="29">
        <v>9500000</v>
      </c>
      <c r="F70" s="12">
        <v>7263694.0300000003</v>
      </c>
      <c r="G70" s="64">
        <f t="shared" si="1"/>
        <v>0.76459937157894742</v>
      </c>
      <c r="H70" s="4"/>
    </row>
    <row r="71" spans="1:8" ht="15" customHeight="1" x14ac:dyDescent="0.3">
      <c r="A71" s="81"/>
      <c r="B71" s="94"/>
      <c r="C71" s="11" t="s">
        <v>62</v>
      </c>
      <c r="D71" s="3" t="s">
        <v>34</v>
      </c>
      <c r="E71" s="29">
        <v>2725</v>
      </c>
      <c r="F71" s="12">
        <v>2725</v>
      </c>
      <c r="G71" s="64"/>
      <c r="H71" s="4"/>
    </row>
    <row r="72" spans="1:8" ht="29.25" customHeight="1" x14ac:dyDescent="0.3">
      <c r="A72" s="81"/>
      <c r="B72" s="3" t="s">
        <v>11</v>
      </c>
      <c r="C72" s="11" t="s">
        <v>63</v>
      </c>
      <c r="D72" s="3" t="s">
        <v>34</v>
      </c>
      <c r="E72" s="29">
        <v>860</v>
      </c>
      <c r="F72" s="12">
        <v>450</v>
      </c>
      <c r="G72" s="64"/>
      <c r="H72" s="4"/>
    </row>
    <row r="73" spans="1:8" ht="24" customHeight="1" x14ac:dyDescent="0.3">
      <c r="A73" s="81"/>
      <c r="B73" s="3" t="s">
        <v>14</v>
      </c>
      <c r="C73" s="11" t="s">
        <v>64</v>
      </c>
      <c r="D73" s="3" t="s">
        <v>39</v>
      </c>
      <c r="E73" s="29">
        <f>E70/E72</f>
        <v>11046.511627906977</v>
      </c>
      <c r="F73" s="12">
        <f>F70/F72</f>
        <v>16141.54228888889</v>
      </c>
      <c r="G73" s="64"/>
      <c r="H73" s="4"/>
    </row>
    <row r="74" spans="1:8" ht="29.25" customHeight="1" x14ac:dyDescent="0.3">
      <c r="A74" s="82"/>
      <c r="B74" s="3" t="s">
        <v>12</v>
      </c>
      <c r="C74" s="11" t="s">
        <v>65</v>
      </c>
      <c r="D74" s="3" t="s">
        <v>26</v>
      </c>
      <c r="E74" s="29">
        <f>E72*100/E71</f>
        <v>31.559633027522935</v>
      </c>
      <c r="F74" s="12">
        <f>F72*100/F71</f>
        <v>16.513761467889907</v>
      </c>
      <c r="G74" s="64"/>
      <c r="H74" s="4"/>
    </row>
    <row r="75" spans="1:8" ht="25.2" customHeight="1" x14ac:dyDescent="0.3">
      <c r="A75" s="80" t="s">
        <v>72</v>
      </c>
      <c r="B75" s="93" t="s">
        <v>13</v>
      </c>
      <c r="C75" s="11" t="s">
        <v>27</v>
      </c>
      <c r="D75" s="3" t="s">
        <v>28</v>
      </c>
      <c r="E75" s="29">
        <v>7000000</v>
      </c>
      <c r="F75" s="12">
        <v>6918127.7300000004</v>
      </c>
      <c r="G75" s="64">
        <f t="shared" si="1"/>
        <v>0.98830396142857146</v>
      </c>
      <c r="H75" s="4"/>
    </row>
    <row r="76" spans="1:8" ht="25.2" customHeight="1" x14ac:dyDescent="0.3">
      <c r="A76" s="81"/>
      <c r="B76" s="94"/>
      <c r="C76" s="11" t="s">
        <v>62</v>
      </c>
      <c r="D76" s="3" t="s">
        <v>34</v>
      </c>
      <c r="E76" s="29">
        <v>1109.5999999999999</v>
      </c>
      <c r="F76" s="29">
        <v>1109.5999999999999</v>
      </c>
      <c r="G76" s="64"/>
      <c r="H76" s="4"/>
    </row>
    <row r="77" spans="1:8" ht="30.75" customHeight="1" x14ac:dyDescent="0.3">
      <c r="A77" s="81"/>
      <c r="B77" s="3" t="s">
        <v>11</v>
      </c>
      <c r="C77" s="11" t="s">
        <v>63</v>
      </c>
      <c r="D77" s="3" t="s">
        <v>34</v>
      </c>
      <c r="E77" s="29">
        <v>568</v>
      </c>
      <c r="F77" s="12">
        <v>1044</v>
      </c>
      <c r="G77" s="64"/>
      <c r="H77" s="4"/>
    </row>
    <row r="78" spans="1:8" ht="20.25" customHeight="1" x14ac:dyDescent="0.3">
      <c r="A78" s="81"/>
      <c r="B78" s="3" t="s">
        <v>14</v>
      </c>
      <c r="C78" s="11" t="s">
        <v>64</v>
      </c>
      <c r="D78" s="3" t="s">
        <v>39</v>
      </c>
      <c r="E78" s="29">
        <f>E75/E77</f>
        <v>12323.943661971831</v>
      </c>
      <c r="F78" s="12">
        <f>F75/F77</f>
        <v>6626.5591283524909</v>
      </c>
      <c r="G78" s="64"/>
      <c r="H78" s="4"/>
    </row>
    <row r="79" spans="1:8" ht="26.4" x14ac:dyDescent="0.3">
      <c r="A79" s="82"/>
      <c r="B79" s="3" t="s">
        <v>12</v>
      </c>
      <c r="C79" s="11" t="s">
        <v>65</v>
      </c>
      <c r="D79" s="3" t="s">
        <v>26</v>
      </c>
      <c r="E79" s="29">
        <v>51.19</v>
      </c>
      <c r="F79" s="12">
        <f>F77*100/F76</f>
        <v>94.087959625090136</v>
      </c>
      <c r="G79" s="64"/>
      <c r="H79" s="4"/>
    </row>
    <row r="80" spans="1:8" x14ac:dyDescent="0.3">
      <c r="A80" s="80" t="s">
        <v>73</v>
      </c>
      <c r="B80" s="93" t="s">
        <v>13</v>
      </c>
      <c r="C80" s="11" t="s">
        <v>27</v>
      </c>
      <c r="D80" s="3" t="s">
        <v>28</v>
      </c>
      <c r="E80" s="29">
        <v>7200000</v>
      </c>
      <c r="F80" s="12">
        <v>5855467.6799999997</v>
      </c>
      <c r="G80" s="64">
        <f t="shared" si="1"/>
        <v>0.81325939999999997</v>
      </c>
      <c r="H80" s="4"/>
    </row>
    <row r="81" spans="1:8" ht="15" customHeight="1" x14ac:dyDescent="0.3">
      <c r="A81" s="81"/>
      <c r="B81" s="94"/>
      <c r="C81" s="11" t="s">
        <v>62</v>
      </c>
      <c r="D81" s="3" t="s">
        <v>34</v>
      </c>
      <c r="E81" s="29">
        <v>1416</v>
      </c>
      <c r="F81" s="29">
        <v>1416</v>
      </c>
      <c r="G81" s="64"/>
      <c r="H81" s="4"/>
    </row>
    <row r="82" spans="1:8" ht="30" customHeight="1" x14ac:dyDescent="0.3">
      <c r="A82" s="81"/>
      <c r="B82" s="3" t="s">
        <v>11</v>
      </c>
      <c r="C82" s="11" t="s">
        <v>63</v>
      </c>
      <c r="D82" s="3" t="s">
        <v>34</v>
      </c>
      <c r="E82" s="29">
        <v>764</v>
      </c>
      <c r="F82" s="12">
        <v>605</v>
      </c>
      <c r="G82" s="64"/>
      <c r="H82" s="4"/>
    </row>
    <row r="83" spans="1:8" ht="19.5" customHeight="1" x14ac:dyDescent="0.3">
      <c r="A83" s="81"/>
      <c r="B83" s="3" t="s">
        <v>14</v>
      </c>
      <c r="C83" s="11" t="s">
        <v>64</v>
      </c>
      <c r="D83" s="3" t="s">
        <v>39</v>
      </c>
      <c r="E83" s="29">
        <f>E80/E82</f>
        <v>9424.0837696335075</v>
      </c>
      <c r="F83" s="12">
        <f>F80/F82</f>
        <v>9678.4589752066113</v>
      </c>
      <c r="G83" s="64"/>
      <c r="H83" s="4"/>
    </row>
    <row r="84" spans="1:8" ht="29.25" customHeight="1" x14ac:dyDescent="0.3">
      <c r="A84" s="82"/>
      <c r="B84" s="3" t="s">
        <v>12</v>
      </c>
      <c r="C84" s="11" t="s">
        <v>65</v>
      </c>
      <c r="D84" s="3" t="s">
        <v>26</v>
      </c>
      <c r="E84" s="29">
        <f>E82*100/E81</f>
        <v>53.954802259887003</v>
      </c>
      <c r="F84" s="12">
        <f>F82*100/F81</f>
        <v>42.725988700564969</v>
      </c>
      <c r="G84" s="64"/>
      <c r="H84" s="4"/>
    </row>
    <row r="85" spans="1:8" ht="17.399999999999999" customHeight="1" x14ac:dyDescent="0.3">
      <c r="A85" s="80" t="s">
        <v>74</v>
      </c>
      <c r="B85" s="93" t="s">
        <v>13</v>
      </c>
      <c r="C85" s="9" t="s">
        <v>27</v>
      </c>
      <c r="D85" s="10" t="s">
        <v>28</v>
      </c>
      <c r="E85" s="29">
        <v>8250000</v>
      </c>
      <c r="F85" s="12">
        <v>5704276.21</v>
      </c>
      <c r="G85" s="64">
        <f t="shared" si="1"/>
        <v>0.69142741939393937</v>
      </c>
      <c r="H85" s="4"/>
    </row>
    <row r="86" spans="1:8" ht="17.399999999999999" customHeight="1" x14ac:dyDescent="0.3">
      <c r="A86" s="81"/>
      <c r="B86" s="94"/>
      <c r="C86" s="9" t="s">
        <v>62</v>
      </c>
      <c r="D86" s="10" t="s">
        <v>34</v>
      </c>
      <c r="E86" s="29">
        <v>1160</v>
      </c>
      <c r="F86" s="12">
        <v>1160</v>
      </c>
      <c r="G86" s="64"/>
      <c r="H86" s="4"/>
    </row>
    <row r="87" spans="1:8" ht="28.8" customHeight="1" x14ac:dyDescent="0.3">
      <c r="A87" s="81"/>
      <c r="B87" s="3" t="s">
        <v>11</v>
      </c>
      <c r="C87" s="9" t="s">
        <v>63</v>
      </c>
      <c r="D87" s="10" t="s">
        <v>34</v>
      </c>
      <c r="E87" s="29">
        <v>1160</v>
      </c>
      <c r="F87" s="12">
        <v>960</v>
      </c>
      <c r="G87" s="64"/>
      <c r="H87" s="4"/>
    </row>
    <row r="88" spans="1:8" ht="28.8" customHeight="1" x14ac:dyDescent="0.3">
      <c r="A88" s="81"/>
      <c r="B88" s="3" t="s">
        <v>14</v>
      </c>
      <c r="C88" s="9" t="s">
        <v>64</v>
      </c>
      <c r="D88" s="10" t="s">
        <v>39</v>
      </c>
      <c r="E88" s="29">
        <f>E85/E87</f>
        <v>7112.0689655172409</v>
      </c>
      <c r="F88" s="12">
        <f>F85/F87</f>
        <v>5941.9543854166668</v>
      </c>
      <c r="G88" s="64"/>
      <c r="H88" s="4"/>
    </row>
    <row r="89" spans="1:8" ht="28.8" customHeight="1" x14ac:dyDescent="0.3">
      <c r="A89" s="82"/>
      <c r="B89" s="3" t="s">
        <v>12</v>
      </c>
      <c r="C89" s="9" t="s">
        <v>65</v>
      </c>
      <c r="D89" s="10" t="s">
        <v>26</v>
      </c>
      <c r="E89" s="29">
        <v>100</v>
      </c>
      <c r="F89" s="12">
        <f>F87*100/F86</f>
        <v>82.758620689655174</v>
      </c>
      <c r="G89" s="64"/>
      <c r="H89" s="4"/>
    </row>
    <row r="90" spans="1:8" ht="25.2" customHeight="1" x14ac:dyDescent="0.3">
      <c r="A90" s="80" t="s">
        <v>75</v>
      </c>
      <c r="B90" s="93" t="s">
        <v>13</v>
      </c>
      <c r="C90" s="9" t="s">
        <v>27</v>
      </c>
      <c r="D90" s="10" t="s">
        <v>28</v>
      </c>
      <c r="E90" s="29">
        <v>4753114</v>
      </c>
      <c r="F90" s="12">
        <v>2190954.7599999998</v>
      </c>
      <c r="G90" s="64">
        <f t="shared" si="1"/>
        <v>0.46095144362201279</v>
      </c>
      <c r="H90" s="4"/>
    </row>
    <row r="91" spans="1:8" ht="25.2" customHeight="1" x14ac:dyDescent="0.3">
      <c r="A91" s="81"/>
      <c r="B91" s="94"/>
      <c r="C91" s="9" t="s">
        <v>76</v>
      </c>
      <c r="D91" s="10" t="s">
        <v>34</v>
      </c>
      <c r="E91" s="29">
        <v>1100</v>
      </c>
      <c r="F91" s="12">
        <v>1100</v>
      </c>
      <c r="G91" s="64"/>
      <c r="H91" s="4"/>
    </row>
    <row r="92" spans="1:8" ht="25.2" customHeight="1" x14ac:dyDescent="0.3">
      <c r="A92" s="81"/>
      <c r="B92" s="3" t="s">
        <v>11</v>
      </c>
      <c r="C92" s="9" t="s">
        <v>77</v>
      </c>
      <c r="D92" s="10" t="s">
        <v>34</v>
      </c>
      <c r="E92" s="29">
        <v>260</v>
      </c>
      <c r="F92" s="12">
        <v>485</v>
      </c>
      <c r="G92" s="64"/>
      <c r="H92" s="4"/>
    </row>
    <row r="93" spans="1:8" ht="25.2" customHeight="1" x14ac:dyDescent="0.3">
      <c r="A93" s="81"/>
      <c r="B93" s="3" t="s">
        <v>14</v>
      </c>
      <c r="C93" s="9" t="s">
        <v>78</v>
      </c>
      <c r="D93" s="10" t="s">
        <v>39</v>
      </c>
      <c r="E93" s="29">
        <f>E90/E92</f>
        <v>18281.207692307693</v>
      </c>
      <c r="F93" s="12">
        <f>F90/F92</f>
        <v>4517.4324948453605</v>
      </c>
      <c r="G93" s="64"/>
      <c r="H93" s="4"/>
    </row>
    <row r="94" spans="1:8" ht="25.2" customHeight="1" x14ac:dyDescent="0.3">
      <c r="A94" s="82"/>
      <c r="B94" s="3" t="s">
        <v>12</v>
      </c>
      <c r="C94" s="9" t="s">
        <v>79</v>
      </c>
      <c r="D94" s="10" t="s">
        <v>26</v>
      </c>
      <c r="E94" s="29">
        <f>E92*100/E91</f>
        <v>23.636363636363637</v>
      </c>
      <c r="F94" s="12">
        <f>F92*100/F91</f>
        <v>44.090909090909093</v>
      </c>
      <c r="G94" s="64"/>
      <c r="H94" s="4"/>
    </row>
    <row r="95" spans="1:8" x14ac:dyDescent="0.3">
      <c r="A95" s="80" t="s">
        <v>253</v>
      </c>
      <c r="B95" s="93" t="s">
        <v>13</v>
      </c>
      <c r="C95" s="9" t="s">
        <v>27</v>
      </c>
      <c r="D95" s="10" t="s">
        <v>28</v>
      </c>
      <c r="E95" s="29">
        <v>595000</v>
      </c>
      <c r="F95" s="12">
        <v>401574</v>
      </c>
      <c r="G95" s="64">
        <f t="shared" si="1"/>
        <v>0.67491428571428569</v>
      </c>
      <c r="H95" s="4"/>
    </row>
    <row r="96" spans="1:8" ht="20.25" customHeight="1" x14ac:dyDescent="0.3">
      <c r="A96" s="81"/>
      <c r="B96" s="96"/>
      <c r="C96" s="9" t="s">
        <v>62</v>
      </c>
      <c r="D96" s="10" t="s">
        <v>34</v>
      </c>
      <c r="E96" s="29">
        <v>0</v>
      </c>
      <c r="F96" s="12">
        <v>0</v>
      </c>
      <c r="G96" s="64"/>
      <c r="H96" s="4"/>
    </row>
    <row r="97" spans="1:8" ht="19.5" customHeight="1" x14ac:dyDescent="0.3">
      <c r="A97" s="81"/>
      <c r="B97" s="94"/>
      <c r="C97" s="9" t="s">
        <v>80</v>
      </c>
      <c r="D97" s="10" t="s">
        <v>34</v>
      </c>
      <c r="E97" s="29">
        <v>0</v>
      </c>
      <c r="F97" s="12">
        <v>0</v>
      </c>
      <c r="G97" s="64"/>
      <c r="H97" s="4"/>
    </row>
    <row r="98" spans="1:8" x14ac:dyDescent="0.3">
      <c r="A98" s="81"/>
      <c r="B98" s="93" t="s">
        <v>11</v>
      </c>
      <c r="C98" s="9" t="s">
        <v>59</v>
      </c>
      <c r="D98" s="10" t="s">
        <v>22</v>
      </c>
      <c r="E98" s="31">
        <v>1</v>
      </c>
      <c r="F98" s="58">
        <v>1</v>
      </c>
      <c r="G98" s="64"/>
      <c r="H98" s="4"/>
    </row>
    <row r="99" spans="1:8" ht="26.4" x14ac:dyDescent="0.3">
      <c r="A99" s="81"/>
      <c r="B99" s="96"/>
      <c r="C99" s="9" t="s">
        <v>63</v>
      </c>
      <c r="D99" s="10" t="s">
        <v>34</v>
      </c>
      <c r="E99" s="29">
        <v>0</v>
      </c>
      <c r="F99" s="29">
        <v>0</v>
      </c>
      <c r="G99" s="64"/>
      <c r="H99" s="4"/>
    </row>
    <row r="100" spans="1:8" ht="26.4" x14ac:dyDescent="0.3">
      <c r="A100" s="81"/>
      <c r="B100" s="94"/>
      <c r="C100" s="9" t="s">
        <v>81</v>
      </c>
      <c r="D100" s="10" t="s">
        <v>34</v>
      </c>
      <c r="E100" s="29">
        <v>0</v>
      </c>
      <c r="F100" s="29">
        <v>0</v>
      </c>
      <c r="G100" s="64"/>
      <c r="H100" s="4"/>
    </row>
    <row r="101" spans="1:8" ht="26.4" x14ac:dyDescent="0.3">
      <c r="A101" s="81"/>
      <c r="B101" s="93" t="s">
        <v>14</v>
      </c>
      <c r="C101" s="9" t="s">
        <v>60</v>
      </c>
      <c r="D101" s="10" t="s">
        <v>28</v>
      </c>
      <c r="E101" s="29">
        <f>E95/E98</f>
        <v>595000</v>
      </c>
      <c r="F101" s="12">
        <f>F95/F98</f>
        <v>401574</v>
      </c>
      <c r="G101" s="64"/>
      <c r="H101" s="4"/>
    </row>
    <row r="102" spans="1:8" ht="21.75" customHeight="1" x14ac:dyDescent="0.3">
      <c r="A102" s="81"/>
      <c r="B102" s="96"/>
      <c r="C102" s="9" t="s">
        <v>64</v>
      </c>
      <c r="D102" s="10" t="s">
        <v>39</v>
      </c>
      <c r="E102" s="29">
        <v>0</v>
      </c>
      <c r="F102" s="29">
        <v>0</v>
      </c>
      <c r="G102" s="64"/>
      <c r="H102" s="4"/>
    </row>
    <row r="103" spans="1:8" ht="27" customHeight="1" x14ac:dyDescent="0.3">
      <c r="A103" s="81"/>
      <c r="B103" s="94"/>
      <c r="C103" s="9" t="s">
        <v>82</v>
      </c>
      <c r="D103" s="10" t="s">
        <v>39</v>
      </c>
      <c r="E103" s="29">
        <v>0</v>
      </c>
      <c r="F103" s="29">
        <v>0</v>
      </c>
      <c r="G103" s="64"/>
      <c r="H103" s="4"/>
    </row>
    <row r="104" spans="1:8" ht="32.25" customHeight="1" x14ac:dyDescent="0.3">
      <c r="A104" s="81"/>
      <c r="B104" s="93" t="s">
        <v>12</v>
      </c>
      <c r="C104" s="9" t="s">
        <v>61</v>
      </c>
      <c r="D104" s="10" t="s">
        <v>26</v>
      </c>
      <c r="E104" s="29">
        <v>100</v>
      </c>
      <c r="F104" s="29">
        <v>100</v>
      </c>
      <c r="G104" s="64"/>
      <c r="H104" s="4"/>
    </row>
    <row r="105" spans="1:8" ht="29.25" customHeight="1" x14ac:dyDescent="0.3">
      <c r="A105" s="81"/>
      <c r="B105" s="96"/>
      <c r="C105" s="9" t="s">
        <v>65</v>
      </c>
      <c r="D105" s="10" t="s">
        <v>26</v>
      </c>
      <c r="E105" s="29">
        <v>0</v>
      </c>
      <c r="F105" s="29">
        <v>0</v>
      </c>
      <c r="G105" s="64"/>
      <c r="H105" s="4"/>
    </row>
    <row r="106" spans="1:8" ht="37.5" customHeight="1" x14ac:dyDescent="0.3">
      <c r="A106" s="82"/>
      <c r="B106" s="94"/>
      <c r="C106" s="9" t="s">
        <v>83</v>
      </c>
      <c r="D106" s="10" t="s">
        <v>26</v>
      </c>
      <c r="E106" s="29">
        <v>0</v>
      </c>
      <c r="F106" s="29">
        <v>0</v>
      </c>
      <c r="G106" s="64"/>
      <c r="H106" s="4"/>
    </row>
    <row r="107" spans="1:8" ht="18" customHeight="1" x14ac:dyDescent="0.3">
      <c r="A107" s="89" t="s">
        <v>84</v>
      </c>
      <c r="B107" s="3" t="s">
        <v>13</v>
      </c>
      <c r="C107" s="9" t="s">
        <v>27</v>
      </c>
      <c r="D107" s="10" t="s">
        <v>28</v>
      </c>
      <c r="E107" s="29">
        <v>178000</v>
      </c>
      <c r="F107" s="12">
        <v>0</v>
      </c>
      <c r="G107" s="64">
        <f t="shared" ref="G107:G166" si="2">F107/E107</f>
        <v>0</v>
      </c>
      <c r="H107" s="80" t="s">
        <v>241</v>
      </c>
    </row>
    <row r="108" spans="1:8" x14ac:dyDescent="0.3">
      <c r="A108" s="89"/>
      <c r="B108" s="3" t="s">
        <v>11</v>
      </c>
      <c r="C108" s="9" t="s">
        <v>59</v>
      </c>
      <c r="D108" s="10" t="s">
        <v>22</v>
      </c>
      <c r="E108" s="31">
        <v>1</v>
      </c>
      <c r="F108" s="12">
        <v>0</v>
      </c>
      <c r="G108" s="64"/>
      <c r="H108" s="81"/>
    </row>
    <row r="109" spans="1:8" ht="32.25" customHeight="1" x14ac:dyDescent="0.3">
      <c r="A109" s="89"/>
      <c r="B109" s="3" t="s">
        <v>14</v>
      </c>
      <c r="C109" s="9" t="s">
        <v>60</v>
      </c>
      <c r="D109" s="10" t="s">
        <v>28</v>
      </c>
      <c r="E109" s="29">
        <f>E107/E108</f>
        <v>178000</v>
      </c>
      <c r="F109" s="12">
        <v>0</v>
      </c>
      <c r="G109" s="64"/>
      <c r="H109" s="81"/>
    </row>
    <row r="110" spans="1:8" ht="26.4" x14ac:dyDescent="0.3">
      <c r="A110" s="89"/>
      <c r="B110" s="3" t="s">
        <v>12</v>
      </c>
      <c r="C110" s="9" t="s">
        <v>61</v>
      </c>
      <c r="D110" s="10" t="s">
        <v>26</v>
      </c>
      <c r="E110" s="29">
        <v>100</v>
      </c>
      <c r="F110" s="12">
        <v>0</v>
      </c>
      <c r="G110" s="64"/>
      <c r="H110" s="82"/>
    </row>
    <row r="111" spans="1:8" x14ac:dyDescent="0.3">
      <c r="A111" s="80" t="s">
        <v>254</v>
      </c>
      <c r="B111" s="93" t="s">
        <v>13</v>
      </c>
      <c r="C111" s="9" t="s">
        <v>27</v>
      </c>
      <c r="D111" s="10" t="s">
        <v>28</v>
      </c>
      <c r="E111" s="29">
        <v>7200000</v>
      </c>
      <c r="F111" s="12">
        <v>6722092.0199999996</v>
      </c>
      <c r="G111" s="64">
        <f t="shared" si="2"/>
        <v>0.93362389166666659</v>
      </c>
      <c r="H111" s="4"/>
    </row>
    <row r="112" spans="1:8" ht="33" customHeight="1" x14ac:dyDescent="0.3">
      <c r="A112" s="81"/>
      <c r="B112" s="96"/>
      <c r="C112" s="9" t="s">
        <v>85</v>
      </c>
      <c r="D112" s="10" t="s">
        <v>34</v>
      </c>
      <c r="E112" s="29">
        <v>1392.9</v>
      </c>
      <c r="F112" s="29">
        <v>1392.9</v>
      </c>
      <c r="G112" s="64"/>
      <c r="H112" s="4"/>
    </row>
    <row r="113" spans="1:8" ht="15" customHeight="1" x14ac:dyDescent="0.3">
      <c r="A113" s="81"/>
      <c r="B113" s="94"/>
      <c r="C113" s="9" t="s">
        <v>80</v>
      </c>
      <c r="D113" s="10" t="s">
        <v>34</v>
      </c>
      <c r="E113" s="29">
        <v>660.41</v>
      </c>
      <c r="F113" s="29">
        <v>660.41</v>
      </c>
      <c r="G113" s="64"/>
      <c r="H113" s="4"/>
    </row>
    <row r="114" spans="1:8" ht="39" customHeight="1" x14ac:dyDescent="0.3">
      <c r="A114" s="81"/>
      <c r="B114" s="93" t="s">
        <v>11</v>
      </c>
      <c r="C114" s="9" t="s">
        <v>33</v>
      </c>
      <c r="D114" s="10" t="s">
        <v>34</v>
      </c>
      <c r="E114" s="29">
        <v>696</v>
      </c>
      <c r="F114" s="12">
        <v>227</v>
      </c>
      <c r="G114" s="64"/>
      <c r="H114" s="4"/>
    </row>
    <row r="115" spans="1:8" ht="26.4" x14ac:dyDescent="0.3">
      <c r="A115" s="81"/>
      <c r="B115" s="94"/>
      <c r="C115" s="9" t="s">
        <v>81</v>
      </c>
      <c r="D115" s="10" t="s">
        <v>34</v>
      </c>
      <c r="E115" s="29">
        <v>0</v>
      </c>
      <c r="F115" s="29">
        <v>0</v>
      </c>
      <c r="G115" s="64"/>
      <c r="H115" s="4"/>
    </row>
    <row r="116" spans="1:8" ht="26.4" x14ac:dyDescent="0.3">
      <c r="A116" s="81"/>
      <c r="B116" s="93" t="s">
        <v>14</v>
      </c>
      <c r="C116" s="9" t="s">
        <v>60</v>
      </c>
      <c r="D116" s="10" t="s">
        <v>86</v>
      </c>
      <c r="E116" s="29">
        <v>200000</v>
      </c>
      <c r="F116" s="12">
        <v>253240.66</v>
      </c>
      <c r="G116" s="64"/>
      <c r="H116" s="4"/>
    </row>
    <row r="117" spans="1:8" ht="26.4" x14ac:dyDescent="0.3">
      <c r="A117" s="81"/>
      <c r="B117" s="96"/>
      <c r="C117" s="9" t="s">
        <v>38</v>
      </c>
      <c r="D117" s="10" t="s">
        <v>39</v>
      </c>
      <c r="E117" s="29">
        <v>0</v>
      </c>
      <c r="F117" s="12">
        <f>(F111-F116)/F114</f>
        <v>28497.142555066075</v>
      </c>
      <c r="G117" s="64"/>
      <c r="H117" s="4"/>
    </row>
    <row r="118" spans="1:8" ht="33.75" customHeight="1" x14ac:dyDescent="0.3">
      <c r="A118" s="81"/>
      <c r="B118" s="94"/>
      <c r="C118" s="9" t="s">
        <v>82</v>
      </c>
      <c r="D118" s="10" t="s">
        <v>39</v>
      </c>
      <c r="E118" s="29">
        <v>0</v>
      </c>
      <c r="F118" s="29">
        <v>0</v>
      </c>
      <c r="G118" s="64"/>
      <c r="H118" s="4"/>
    </row>
    <row r="119" spans="1:8" ht="42.75" customHeight="1" x14ac:dyDescent="0.3">
      <c r="A119" s="81"/>
      <c r="B119" s="93" t="s">
        <v>12</v>
      </c>
      <c r="C119" s="9" t="s">
        <v>87</v>
      </c>
      <c r="D119" s="10" t="s">
        <v>26</v>
      </c>
      <c r="E119" s="29">
        <v>0</v>
      </c>
      <c r="F119" s="12">
        <f>F114*100/F112</f>
        <v>16.296934453298871</v>
      </c>
      <c r="G119" s="64"/>
      <c r="H119" s="4"/>
    </row>
    <row r="120" spans="1:8" ht="26.4" x14ac:dyDescent="0.3">
      <c r="A120" s="82"/>
      <c r="B120" s="94"/>
      <c r="C120" s="9" t="s">
        <v>88</v>
      </c>
      <c r="D120" s="10" t="s">
        <v>26</v>
      </c>
      <c r="E120" s="29">
        <v>0</v>
      </c>
      <c r="F120" s="29">
        <v>0</v>
      </c>
      <c r="G120" s="64"/>
      <c r="H120" s="4"/>
    </row>
    <row r="121" spans="1:8" x14ac:dyDescent="0.3">
      <c r="A121" s="80" t="s">
        <v>89</v>
      </c>
      <c r="B121" s="93" t="s">
        <v>13</v>
      </c>
      <c r="C121" s="9" t="s">
        <v>27</v>
      </c>
      <c r="D121" s="10" t="s">
        <v>28</v>
      </c>
      <c r="E121" s="29">
        <v>57912282</v>
      </c>
      <c r="F121" s="12">
        <v>2503042.67</v>
      </c>
      <c r="G121" s="64">
        <f t="shared" si="2"/>
        <v>4.3221275065624246E-2</v>
      </c>
      <c r="H121" s="80" t="s">
        <v>240</v>
      </c>
    </row>
    <row r="122" spans="1:8" x14ac:dyDescent="0.3">
      <c r="A122" s="81"/>
      <c r="B122" s="96"/>
      <c r="C122" s="9" t="s">
        <v>62</v>
      </c>
      <c r="D122" s="10" t="s">
        <v>34</v>
      </c>
      <c r="E122" s="29">
        <v>0</v>
      </c>
      <c r="F122" s="29">
        <v>0</v>
      </c>
      <c r="G122" s="64"/>
      <c r="H122" s="81"/>
    </row>
    <row r="123" spans="1:8" x14ac:dyDescent="0.3">
      <c r="A123" s="81"/>
      <c r="B123" s="96"/>
      <c r="C123" s="9" t="s">
        <v>76</v>
      </c>
      <c r="D123" s="10" t="s">
        <v>34</v>
      </c>
      <c r="E123" s="29">
        <v>0</v>
      </c>
      <c r="F123" s="29">
        <v>0</v>
      </c>
      <c r="G123" s="64"/>
      <c r="H123" s="81"/>
    </row>
    <row r="124" spans="1:8" x14ac:dyDescent="0.3">
      <c r="A124" s="81"/>
      <c r="B124" s="96"/>
      <c r="C124" s="9" t="s">
        <v>90</v>
      </c>
      <c r="D124" s="10" t="s">
        <v>34</v>
      </c>
      <c r="E124" s="29">
        <v>0</v>
      </c>
      <c r="F124" s="29">
        <v>0</v>
      </c>
      <c r="G124" s="64"/>
      <c r="H124" s="81"/>
    </row>
    <row r="125" spans="1:8" ht="15" customHeight="1" x14ac:dyDescent="0.3">
      <c r="A125" s="81"/>
      <c r="B125" s="94"/>
      <c r="C125" s="9" t="s">
        <v>80</v>
      </c>
      <c r="D125" s="10" t="s">
        <v>34</v>
      </c>
      <c r="E125" s="29">
        <v>0</v>
      </c>
      <c r="F125" s="29">
        <v>0</v>
      </c>
      <c r="G125" s="64"/>
      <c r="H125" s="81"/>
    </row>
    <row r="126" spans="1:8" ht="15" customHeight="1" x14ac:dyDescent="0.3">
      <c r="A126" s="81"/>
      <c r="B126" s="93" t="s">
        <v>11</v>
      </c>
      <c r="C126" s="9" t="s">
        <v>91</v>
      </c>
      <c r="D126" s="10" t="s">
        <v>34</v>
      </c>
      <c r="E126" s="29">
        <v>0</v>
      </c>
      <c r="F126" s="29">
        <v>0</v>
      </c>
      <c r="G126" s="64"/>
      <c r="H126" s="81"/>
    </row>
    <row r="127" spans="1:8" ht="26.4" x14ac:dyDescent="0.3">
      <c r="A127" s="81"/>
      <c r="B127" s="94"/>
      <c r="C127" s="9" t="s">
        <v>81</v>
      </c>
      <c r="D127" s="10" t="s">
        <v>34</v>
      </c>
      <c r="E127" s="29">
        <v>0</v>
      </c>
      <c r="F127" s="29">
        <v>0</v>
      </c>
      <c r="G127" s="64"/>
      <c r="H127" s="81"/>
    </row>
    <row r="128" spans="1:8" ht="28.5" customHeight="1" x14ac:dyDescent="0.3">
      <c r="A128" s="81"/>
      <c r="B128" s="93" t="s">
        <v>14</v>
      </c>
      <c r="C128" s="9" t="s">
        <v>38</v>
      </c>
      <c r="D128" s="10" t="s">
        <v>39</v>
      </c>
      <c r="E128" s="29">
        <v>0</v>
      </c>
      <c r="F128" s="29">
        <v>0</v>
      </c>
      <c r="G128" s="64"/>
      <c r="H128" s="81"/>
    </row>
    <row r="129" spans="1:8" ht="29.25" customHeight="1" x14ac:dyDescent="0.3">
      <c r="A129" s="81"/>
      <c r="B129" s="94"/>
      <c r="C129" s="9" t="s">
        <v>82</v>
      </c>
      <c r="D129" s="10" t="s">
        <v>39</v>
      </c>
      <c r="E129" s="29">
        <v>0</v>
      </c>
      <c r="F129" s="29">
        <v>0</v>
      </c>
      <c r="G129" s="64"/>
      <c r="H129" s="81"/>
    </row>
    <row r="130" spans="1:8" ht="18.600000000000001" customHeight="1" x14ac:dyDescent="0.3">
      <c r="A130" s="81"/>
      <c r="B130" s="93" t="s">
        <v>12</v>
      </c>
      <c r="C130" s="9" t="s">
        <v>92</v>
      </c>
      <c r="D130" s="10" t="s">
        <v>26</v>
      </c>
      <c r="E130" s="29">
        <v>0</v>
      </c>
      <c r="F130" s="29">
        <v>0</v>
      </c>
      <c r="G130" s="64"/>
      <c r="H130" s="81"/>
    </row>
    <row r="131" spans="1:8" ht="21" customHeight="1" x14ac:dyDescent="0.3">
      <c r="A131" s="82"/>
      <c r="B131" s="94"/>
      <c r="C131" s="9" t="s">
        <v>92</v>
      </c>
      <c r="D131" s="10" t="s">
        <v>26</v>
      </c>
      <c r="E131" s="29">
        <v>0</v>
      </c>
      <c r="F131" s="29">
        <v>0</v>
      </c>
      <c r="G131" s="64"/>
      <c r="H131" s="82"/>
    </row>
    <row r="132" spans="1:8" x14ac:dyDescent="0.3">
      <c r="A132" s="80" t="s">
        <v>93</v>
      </c>
      <c r="B132" s="93" t="s">
        <v>13</v>
      </c>
      <c r="C132" s="9" t="s">
        <v>27</v>
      </c>
      <c r="D132" s="10" t="s">
        <v>28</v>
      </c>
      <c r="E132" s="29">
        <v>7000000</v>
      </c>
      <c r="F132" s="12">
        <v>6875983.3700000001</v>
      </c>
      <c r="G132" s="64">
        <f t="shared" si="2"/>
        <v>0.98228333857142858</v>
      </c>
      <c r="H132" s="4"/>
    </row>
    <row r="133" spans="1:8" ht="15" customHeight="1" x14ac:dyDescent="0.3">
      <c r="A133" s="81"/>
      <c r="B133" s="94"/>
      <c r="C133" s="9" t="s">
        <v>62</v>
      </c>
      <c r="D133" s="10" t="s">
        <v>34</v>
      </c>
      <c r="E133" s="29">
        <v>1455</v>
      </c>
      <c r="F133" s="29">
        <v>1455</v>
      </c>
      <c r="G133" s="64"/>
      <c r="H133" s="4"/>
    </row>
    <row r="134" spans="1:8" ht="26.4" x14ac:dyDescent="0.3">
      <c r="A134" s="81"/>
      <c r="B134" s="3" t="s">
        <v>11</v>
      </c>
      <c r="C134" s="9" t="s">
        <v>63</v>
      </c>
      <c r="D134" s="10" t="s">
        <v>34</v>
      </c>
      <c r="E134" s="29">
        <v>1455.3</v>
      </c>
      <c r="F134" s="12">
        <v>1613</v>
      </c>
      <c r="G134" s="64"/>
      <c r="H134" s="4"/>
    </row>
    <row r="135" spans="1:8" x14ac:dyDescent="0.3">
      <c r="A135" s="81"/>
      <c r="B135" s="3" t="s">
        <v>14</v>
      </c>
      <c r="C135" s="9" t="s">
        <v>64</v>
      </c>
      <c r="D135" s="10" t="s">
        <v>39</v>
      </c>
      <c r="E135" s="29">
        <f>E132/E134</f>
        <v>4810.0048100048098</v>
      </c>
      <c r="F135" s="12">
        <f>F132/F134</f>
        <v>4262.8539181649103</v>
      </c>
      <c r="G135" s="64"/>
      <c r="H135" s="4"/>
    </row>
    <row r="136" spans="1:8" ht="26.4" x14ac:dyDescent="0.3">
      <c r="A136" s="82"/>
      <c r="B136" s="3" t="s">
        <v>12</v>
      </c>
      <c r="C136" s="9" t="s">
        <v>65</v>
      </c>
      <c r="D136" s="10" t="s">
        <v>26</v>
      </c>
      <c r="E136" s="29">
        <v>100</v>
      </c>
      <c r="F136" s="29">
        <v>100</v>
      </c>
      <c r="G136" s="64"/>
      <c r="H136" s="4"/>
    </row>
    <row r="137" spans="1:8" x14ac:dyDescent="0.3">
      <c r="A137" s="80" t="s">
        <v>255</v>
      </c>
      <c r="B137" s="93" t="s">
        <v>13</v>
      </c>
      <c r="C137" s="9" t="s">
        <v>27</v>
      </c>
      <c r="D137" s="10" t="s">
        <v>28</v>
      </c>
      <c r="E137" s="29">
        <v>5000000</v>
      </c>
      <c r="F137" s="12">
        <v>86408</v>
      </c>
      <c r="G137" s="64">
        <f t="shared" si="2"/>
        <v>1.7281600000000001E-2</v>
      </c>
      <c r="H137" s="4"/>
    </row>
    <row r="138" spans="1:8" x14ac:dyDescent="0.3">
      <c r="A138" s="81"/>
      <c r="B138" s="94"/>
      <c r="C138" s="9" t="s">
        <v>62</v>
      </c>
      <c r="D138" s="10" t="s">
        <v>34</v>
      </c>
      <c r="E138" s="29">
        <v>0</v>
      </c>
      <c r="F138" s="29">
        <v>0</v>
      </c>
      <c r="G138" s="64"/>
      <c r="H138" s="4"/>
    </row>
    <row r="139" spans="1:8" ht="26.4" x14ac:dyDescent="0.3">
      <c r="A139" s="81"/>
      <c r="B139" s="93" t="s">
        <v>11</v>
      </c>
      <c r="C139" s="9" t="s">
        <v>63</v>
      </c>
      <c r="D139" s="10" t="s">
        <v>34</v>
      </c>
      <c r="E139" s="29">
        <v>0</v>
      </c>
      <c r="F139" s="29">
        <v>0</v>
      </c>
      <c r="G139" s="64"/>
      <c r="H139" s="4"/>
    </row>
    <row r="140" spans="1:8" ht="21" customHeight="1" x14ac:dyDescent="0.3">
      <c r="A140" s="81"/>
      <c r="B140" s="94"/>
      <c r="C140" s="9" t="s">
        <v>59</v>
      </c>
      <c r="D140" s="10" t="s">
        <v>22</v>
      </c>
      <c r="E140" s="31">
        <v>1</v>
      </c>
      <c r="F140" s="31">
        <v>1</v>
      </c>
      <c r="G140" s="64"/>
      <c r="H140" s="4"/>
    </row>
    <row r="141" spans="1:8" x14ac:dyDescent="0.3">
      <c r="A141" s="81"/>
      <c r="B141" s="93" t="s">
        <v>14</v>
      </c>
      <c r="C141" s="9" t="s">
        <v>64</v>
      </c>
      <c r="D141" s="10" t="s">
        <v>39</v>
      </c>
      <c r="E141" s="29">
        <v>0</v>
      </c>
      <c r="F141" s="29">
        <v>0</v>
      </c>
      <c r="G141" s="64"/>
      <c r="H141" s="4"/>
    </row>
    <row r="142" spans="1:8" ht="26.4" x14ac:dyDescent="0.3">
      <c r="A142" s="81"/>
      <c r="B142" s="94"/>
      <c r="C142" s="9" t="s">
        <v>60</v>
      </c>
      <c r="D142" s="10" t="s">
        <v>28</v>
      </c>
      <c r="E142" s="29">
        <v>86408</v>
      </c>
      <c r="F142" s="29">
        <v>86408</v>
      </c>
      <c r="G142" s="64"/>
      <c r="H142" s="4"/>
    </row>
    <row r="143" spans="1:8" ht="29.25" customHeight="1" x14ac:dyDescent="0.3">
      <c r="A143" s="81"/>
      <c r="B143" s="93" t="s">
        <v>12</v>
      </c>
      <c r="C143" s="9" t="s">
        <v>65</v>
      </c>
      <c r="D143" s="10" t="s">
        <v>26</v>
      </c>
      <c r="E143" s="29">
        <v>0</v>
      </c>
      <c r="F143" s="29">
        <v>0</v>
      </c>
      <c r="G143" s="64"/>
      <c r="H143" s="4"/>
    </row>
    <row r="144" spans="1:8" ht="34.5" customHeight="1" x14ac:dyDescent="0.3">
      <c r="A144" s="82"/>
      <c r="B144" s="94"/>
      <c r="C144" s="9" t="s">
        <v>61</v>
      </c>
      <c r="D144" s="10" t="s">
        <v>26</v>
      </c>
      <c r="E144" s="29">
        <v>100</v>
      </c>
      <c r="F144" s="29">
        <v>100</v>
      </c>
      <c r="G144" s="64"/>
      <c r="H144" s="4"/>
    </row>
    <row r="145" spans="1:8" x14ac:dyDescent="0.3">
      <c r="A145" s="80" t="s">
        <v>252</v>
      </c>
      <c r="B145" s="93" t="s">
        <v>13</v>
      </c>
      <c r="C145" s="9" t="s">
        <v>27</v>
      </c>
      <c r="D145" s="10" t="s">
        <v>28</v>
      </c>
      <c r="E145" s="29">
        <v>750000</v>
      </c>
      <c r="F145" s="12">
        <v>340211.18</v>
      </c>
      <c r="G145" s="64">
        <f t="shared" si="2"/>
        <v>0.45361490666666665</v>
      </c>
      <c r="H145" s="4"/>
    </row>
    <row r="146" spans="1:8" ht="15" customHeight="1" x14ac:dyDescent="0.3">
      <c r="A146" s="81"/>
      <c r="B146" s="94"/>
      <c r="C146" s="9" t="s">
        <v>62</v>
      </c>
      <c r="D146" s="10" t="s">
        <v>34</v>
      </c>
      <c r="E146" s="29">
        <v>0</v>
      </c>
      <c r="F146" s="29">
        <v>0</v>
      </c>
      <c r="G146" s="64"/>
      <c r="H146" s="4"/>
    </row>
    <row r="147" spans="1:8" ht="26.4" x14ac:dyDescent="0.3">
      <c r="A147" s="81"/>
      <c r="B147" s="93" t="s">
        <v>11</v>
      </c>
      <c r="C147" s="9" t="s">
        <v>63</v>
      </c>
      <c r="D147" s="10" t="s">
        <v>34</v>
      </c>
      <c r="E147" s="29">
        <v>0</v>
      </c>
      <c r="F147" s="29">
        <v>0</v>
      </c>
      <c r="G147" s="64"/>
      <c r="H147" s="4"/>
    </row>
    <row r="148" spans="1:8" ht="18" customHeight="1" x14ac:dyDescent="0.3">
      <c r="A148" s="81"/>
      <c r="B148" s="94"/>
      <c r="C148" s="9" t="s">
        <v>59</v>
      </c>
      <c r="D148" s="10" t="s">
        <v>22</v>
      </c>
      <c r="E148" s="42">
        <v>1</v>
      </c>
      <c r="F148" s="53">
        <v>1</v>
      </c>
      <c r="G148" s="64"/>
      <c r="H148" s="4"/>
    </row>
    <row r="149" spans="1:8" x14ac:dyDescent="0.3">
      <c r="A149" s="81"/>
      <c r="B149" s="93" t="s">
        <v>14</v>
      </c>
      <c r="C149" s="9" t="s">
        <v>64</v>
      </c>
      <c r="D149" s="10" t="s">
        <v>39</v>
      </c>
      <c r="E149" s="29">
        <v>0</v>
      </c>
      <c r="F149" s="29">
        <v>0</v>
      </c>
      <c r="G149" s="64"/>
      <c r="H149" s="4"/>
    </row>
    <row r="150" spans="1:8" ht="29.25" customHeight="1" x14ac:dyDescent="0.3">
      <c r="A150" s="81"/>
      <c r="B150" s="94"/>
      <c r="C150" s="9" t="s">
        <v>94</v>
      </c>
      <c r="D150" s="10" t="s">
        <v>28</v>
      </c>
      <c r="E150" s="29">
        <v>74983.98</v>
      </c>
      <c r="F150" s="29">
        <v>74983.98</v>
      </c>
      <c r="G150" s="64"/>
      <c r="H150" s="4"/>
    </row>
    <row r="151" spans="1:8" ht="30" customHeight="1" x14ac:dyDescent="0.3">
      <c r="A151" s="81"/>
      <c r="B151" s="93" t="s">
        <v>12</v>
      </c>
      <c r="C151" s="9" t="s">
        <v>65</v>
      </c>
      <c r="D151" s="10" t="s">
        <v>26</v>
      </c>
      <c r="E151" s="29">
        <v>0</v>
      </c>
      <c r="F151" s="29">
        <v>0</v>
      </c>
      <c r="G151" s="64"/>
      <c r="H151" s="4"/>
    </row>
    <row r="152" spans="1:8" ht="32.25" customHeight="1" x14ac:dyDescent="0.3">
      <c r="A152" s="82"/>
      <c r="B152" s="94"/>
      <c r="C152" s="9" t="s">
        <v>61</v>
      </c>
      <c r="D152" s="10" t="s">
        <v>26</v>
      </c>
      <c r="E152" s="29">
        <v>100</v>
      </c>
      <c r="F152" s="29">
        <v>100</v>
      </c>
      <c r="G152" s="64"/>
      <c r="H152" s="4"/>
    </row>
    <row r="153" spans="1:8" x14ac:dyDescent="0.3">
      <c r="A153" s="84" t="s">
        <v>228</v>
      </c>
      <c r="B153" s="97" t="s">
        <v>13</v>
      </c>
      <c r="C153" s="9" t="s">
        <v>27</v>
      </c>
      <c r="D153" s="10" t="s">
        <v>28</v>
      </c>
      <c r="E153" s="29">
        <v>7000000</v>
      </c>
      <c r="F153" s="12">
        <v>3146694.71</v>
      </c>
      <c r="G153" s="64">
        <f t="shared" si="2"/>
        <v>0.44952781571428568</v>
      </c>
      <c r="H153" s="4"/>
    </row>
    <row r="154" spans="1:8" ht="14.25" customHeight="1" x14ac:dyDescent="0.3">
      <c r="A154" s="84"/>
      <c r="B154" s="99"/>
      <c r="C154" s="9" t="s">
        <v>62</v>
      </c>
      <c r="D154" s="10" t="s">
        <v>34</v>
      </c>
      <c r="E154" s="29">
        <v>1320</v>
      </c>
      <c r="F154" s="12">
        <v>1320</v>
      </c>
      <c r="G154" s="64"/>
      <c r="H154" s="4"/>
    </row>
    <row r="155" spans="1:8" ht="26.4" x14ac:dyDescent="0.3">
      <c r="A155" s="84"/>
      <c r="B155" s="10" t="s">
        <v>11</v>
      </c>
      <c r="C155" s="9" t="s">
        <v>63</v>
      </c>
      <c r="D155" s="10" t="s">
        <v>34</v>
      </c>
      <c r="E155" s="29">
        <v>782</v>
      </c>
      <c r="F155" s="12">
        <v>786</v>
      </c>
      <c r="G155" s="64"/>
      <c r="H155" s="4"/>
    </row>
    <row r="156" spans="1:8" x14ac:dyDescent="0.3">
      <c r="A156" s="84"/>
      <c r="B156" s="10" t="s">
        <v>14</v>
      </c>
      <c r="C156" s="9" t="s">
        <v>64</v>
      </c>
      <c r="D156" s="10" t="s">
        <v>39</v>
      </c>
      <c r="E156" s="29">
        <f>E153/E155</f>
        <v>8951.4066496163687</v>
      </c>
      <c r="F156" s="12">
        <f>F153/F155</f>
        <v>4003.4283842239183</v>
      </c>
      <c r="G156" s="64"/>
      <c r="H156" s="4"/>
    </row>
    <row r="157" spans="1:8" ht="30" customHeight="1" x14ac:dyDescent="0.3">
      <c r="A157" s="84"/>
      <c r="B157" s="10" t="s">
        <v>12</v>
      </c>
      <c r="C157" s="9" t="s">
        <v>65</v>
      </c>
      <c r="D157" s="10" t="s">
        <v>26</v>
      </c>
      <c r="E157" s="29">
        <v>59.24</v>
      </c>
      <c r="F157" s="12">
        <f>F155*100/F154</f>
        <v>59.545454545454547</v>
      </c>
      <c r="G157" s="64"/>
      <c r="H157" s="4"/>
    </row>
    <row r="158" spans="1:8" x14ac:dyDescent="0.3">
      <c r="A158" s="84" t="s">
        <v>95</v>
      </c>
      <c r="B158" s="97" t="s">
        <v>13</v>
      </c>
      <c r="C158" s="9" t="s">
        <v>27</v>
      </c>
      <c r="D158" s="10" t="s">
        <v>28</v>
      </c>
      <c r="E158" s="29">
        <v>199500</v>
      </c>
      <c r="F158" s="12">
        <v>196881</v>
      </c>
      <c r="G158" s="64">
        <f t="shared" si="2"/>
        <v>0.98687218045112779</v>
      </c>
      <c r="H158" s="4"/>
    </row>
    <row r="159" spans="1:8" x14ac:dyDescent="0.3">
      <c r="A159" s="84"/>
      <c r="B159" s="99"/>
      <c r="C159" s="9" t="s">
        <v>62</v>
      </c>
      <c r="D159" s="10" t="s">
        <v>34</v>
      </c>
      <c r="E159" s="29">
        <v>0</v>
      </c>
      <c r="F159" s="29">
        <v>0</v>
      </c>
      <c r="G159" s="64"/>
      <c r="H159" s="4"/>
    </row>
    <row r="160" spans="1:8" ht="18.75" customHeight="1" x14ac:dyDescent="0.3">
      <c r="A160" s="84"/>
      <c r="B160" s="97" t="s">
        <v>11</v>
      </c>
      <c r="C160" s="9" t="s">
        <v>59</v>
      </c>
      <c r="D160" s="10" t="s">
        <v>22</v>
      </c>
      <c r="E160" s="31">
        <v>1</v>
      </c>
      <c r="F160" s="31">
        <v>1</v>
      </c>
      <c r="G160" s="64"/>
      <c r="H160" s="4"/>
    </row>
    <row r="161" spans="1:8" ht="26.4" x14ac:dyDescent="0.3">
      <c r="A161" s="84"/>
      <c r="B161" s="99"/>
      <c r="C161" s="9" t="s">
        <v>63</v>
      </c>
      <c r="D161" s="10" t="s">
        <v>34</v>
      </c>
      <c r="E161" s="29">
        <v>0</v>
      </c>
      <c r="F161" s="29">
        <v>0</v>
      </c>
      <c r="G161" s="64"/>
      <c r="H161" s="4"/>
    </row>
    <row r="162" spans="1:8" ht="26.4" x14ac:dyDescent="0.3">
      <c r="A162" s="84"/>
      <c r="B162" s="97" t="s">
        <v>14</v>
      </c>
      <c r="C162" s="9" t="s">
        <v>60</v>
      </c>
      <c r="D162" s="10" t="s">
        <v>28</v>
      </c>
      <c r="E162" s="29">
        <f>E158/E160</f>
        <v>199500</v>
      </c>
      <c r="F162" s="12">
        <f>F158/F160</f>
        <v>196881</v>
      </c>
      <c r="G162" s="64"/>
      <c r="H162" s="4"/>
    </row>
    <row r="163" spans="1:8" ht="21" customHeight="1" x14ac:dyDescent="0.3">
      <c r="A163" s="84"/>
      <c r="B163" s="99"/>
      <c r="C163" s="9" t="s">
        <v>64</v>
      </c>
      <c r="D163" s="10" t="s">
        <v>39</v>
      </c>
      <c r="E163" s="29">
        <v>0</v>
      </c>
      <c r="F163" s="29">
        <v>0</v>
      </c>
      <c r="G163" s="64"/>
      <c r="H163" s="4"/>
    </row>
    <row r="164" spans="1:8" ht="29.25" customHeight="1" x14ac:dyDescent="0.3">
      <c r="A164" s="84"/>
      <c r="B164" s="97" t="s">
        <v>12</v>
      </c>
      <c r="C164" s="9" t="s">
        <v>61</v>
      </c>
      <c r="D164" s="10" t="s">
        <v>26</v>
      </c>
      <c r="E164" s="29">
        <v>100</v>
      </c>
      <c r="F164" s="29">
        <v>100</v>
      </c>
      <c r="G164" s="64"/>
      <c r="H164" s="4"/>
    </row>
    <row r="165" spans="1:8" ht="30" customHeight="1" x14ac:dyDescent="0.3">
      <c r="A165" s="84"/>
      <c r="B165" s="99"/>
      <c r="C165" s="9" t="s">
        <v>65</v>
      </c>
      <c r="D165" s="10" t="s">
        <v>26</v>
      </c>
      <c r="E165" s="29">
        <v>0</v>
      </c>
      <c r="F165" s="29">
        <v>0</v>
      </c>
      <c r="G165" s="64"/>
      <c r="H165" s="4"/>
    </row>
    <row r="166" spans="1:8" ht="25.2" customHeight="1" x14ac:dyDescent="0.3">
      <c r="A166" s="83" t="s">
        <v>229</v>
      </c>
      <c r="B166" s="15" t="s">
        <v>13</v>
      </c>
      <c r="C166" s="9" t="s">
        <v>27</v>
      </c>
      <c r="D166" s="10" t="s">
        <v>28</v>
      </c>
      <c r="E166" s="29">
        <v>482000</v>
      </c>
      <c r="F166" s="12">
        <v>481747.37</v>
      </c>
      <c r="G166" s="64">
        <f t="shared" si="2"/>
        <v>0.99947587136929461</v>
      </c>
      <c r="H166" s="4"/>
    </row>
    <row r="167" spans="1:8" ht="19.95" customHeight="1" x14ac:dyDescent="0.3">
      <c r="A167" s="83"/>
      <c r="B167" s="10" t="s">
        <v>11</v>
      </c>
      <c r="C167" s="9" t="s">
        <v>59</v>
      </c>
      <c r="D167" s="10" t="s">
        <v>22</v>
      </c>
      <c r="E167" s="31">
        <v>1</v>
      </c>
      <c r="F167" s="31">
        <v>1</v>
      </c>
      <c r="G167" s="64"/>
      <c r="H167" s="4"/>
    </row>
    <row r="168" spans="1:8" ht="29.4" customHeight="1" x14ac:dyDescent="0.3">
      <c r="A168" s="83"/>
      <c r="B168" s="10" t="s">
        <v>14</v>
      </c>
      <c r="C168" s="9" t="s">
        <v>94</v>
      </c>
      <c r="D168" s="10" t="s">
        <v>28</v>
      </c>
      <c r="E168" s="29">
        <f>E166/E167</f>
        <v>482000</v>
      </c>
      <c r="F168" s="12">
        <f>F166/F167</f>
        <v>481747.37</v>
      </c>
      <c r="G168" s="64"/>
      <c r="H168" s="4"/>
    </row>
    <row r="169" spans="1:8" ht="30.75" customHeight="1" x14ac:dyDescent="0.3">
      <c r="A169" s="83"/>
      <c r="B169" s="10" t="s">
        <v>12</v>
      </c>
      <c r="C169" s="9" t="s">
        <v>61</v>
      </c>
      <c r="D169" s="10" t="s">
        <v>26</v>
      </c>
      <c r="E169" s="29">
        <v>100</v>
      </c>
      <c r="F169" s="29">
        <v>100</v>
      </c>
      <c r="G169" s="64"/>
      <c r="H169" s="4"/>
    </row>
    <row r="170" spans="1:8" ht="15" customHeight="1" x14ac:dyDescent="0.3">
      <c r="A170" s="102" t="s">
        <v>256</v>
      </c>
      <c r="B170" s="97" t="s">
        <v>13</v>
      </c>
      <c r="C170" s="60" t="s">
        <v>27</v>
      </c>
      <c r="D170" s="58" t="s">
        <v>28</v>
      </c>
      <c r="E170" s="29"/>
      <c r="F170" s="12"/>
      <c r="G170" s="64"/>
      <c r="H170" s="55"/>
    </row>
    <row r="171" spans="1:8" x14ac:dyDescent="0.3">
      <c r="A171" s="103"/>
      <c r="B171" s="99"/>
      <c r="C171" s="60" t="s">
        <v>62</v>
      </c>
      <c r="D171" s="58" t="s">
        <v>34</v>
      </c>
      <c r="E171" s="31"/>
      <c r="F171" s="31"/>
      <c r="G171" s="64"/>
      <c r="H171" s="55"/>
    </row>
    <row r="172" spans="1:8" ht="26.4" x14ac:dyDescent="0.3">
      <c r="A172" s="103"/>
      <c r="B172" s="58" t="s">
        <v>11</v>
      </c>
      <c r="C172" s="60" t="s">
        <v>63</v>
      </c>
      <c r="D172" s="58" t="s">
        <v>34</v>
      </c>
      <c r="E172" s="29"/>
      <c r="F172" s="12"/>
      <c r="G172" s="64"/>
      <c r="H172" s="55"/>
    </row>
    <row r="173" spans="1:8" x14ac:dyDescent="0.3">
      <c r="A173" s="103"/>
      <c r="B173" s="58" t="s">
        <v>14</v>
      </c>
      <c r="C173" s="60" t="s">
        <v>64</v>
      </c>
      <c r="D173" s="58" t="s">
        <v>39</v>
      </c>
      <c r="E173" s="29"/>
      <c r="F173" s="29"/>
      <c r="G173" s="64"/>
      <c r="H173" s="55"/>
    </row>
    <row r="174" spans="1:8" ht="26.4" x14ac:dyDescent="0.3">
      <c r="A174" s="104"/>
      <c r="B174" s="58" t="s">
        <v>12</v>
      </c>
      <c r="C174" s="60" t="s">
        <v>65</v>
      </c>
      <c r="D174" s="58" t="s">
        <v>26</v>
      </c>
      <c r="E174" s="29"/>
      <c r="F174" s="29"/>
      <c r="G174" s="64"/>
      <c r="H174" s="55"/>
    </row>
    <row r="175" spans="1:8" ht="15" customHeight="1" x14ac:dyDescent="0.3">
      <c r="A175" s="102" t="s">
        <v>247</v>
      </c>
      <c r="B175" s="97" t="s">
        <v>13</v>
      </c>
      <c r="C175" s="60" t="s">
        <v>27</v>
      </c>
      <c r="D175" s="58" t="s">
        <v>28</v>
      </c>
      <c r="E175" s="29"/>
      <c r="F175" s="12"/>
      <c r="G175" s="64"/>
      <c r="H175" s="55"/>
    </row>
    <row r="176" spans="1:8" x14ac:dyDescent="0.3">
      <c r="A176" s="103"/>
      <c r="B176" s="99"/>
      <c r="C176" s="60" t="s">
        <v>62</v>
      </c>
      <c r="D176" s="58" t="s">
        <v>34</v>
      </c>
      <c r="E176" s="31"/>
      <c r="F176" s="31"/>
      <c r="G176" s="64"/>
      <c r="H176" s="55"/>
    </row>
    <row r="177" spans="1:8" ht="26.4" x14ac:dyDescent="0.3">
      <c r="A177" s="103"/>
      <c r="B177" s="58" t="s">
        <v>11</v>
      </c>
      <c r="C177" s="60" t="s">
        <v>63</v>
      </c>
      <c r="D177" s="58" t="s">
        <v>34</v>
      </c>
      <c r="E177" s="29"/>
      <c r="F177" s="12"/>
      <c r="G177" s="64"/>
      <c r="H177" s="55"/>
    </row>
    <row r="178" spans="1:8" x14ac:dyDescent="0.3">
      <c r="A178" s="103"/>
      <c r="B178" s="58" t="s">
        <v>14</v>
      </c>
      <c r="C178" s="60" t="s">
        <v>64</v>
      </c>
      <c r="D178" s="58" t="s">
        <v>39</v>
      </c>
      <c r="E178" s="29"/>
      <c r="F178" s="29"/>
      <c r="G178" s="64"/>
      <c r="H178" s="55"/>
    </row>
    <row r="179" spans="1:8" ht="26.4" x14ac:dyDescent="0.3">
      <c r="A179" s="104"/>
      <c r="B179" s="58" t="s">
        <v>12</v>
      </c>
      <c r="C179" s="60" t="s">
        <v>65</v>
      </c>
      <c r="D179" s="58" t="s">
        <v>26</v>
      </c>
      <c r="E179" s="29"/>
      <c r="F179" s="29"/>
      <c r="G179" s="64"/>
      <c r="H179" s="55"/>
    </row>
    <row r="180" spans="1:8" ht="15" customHeight="1" x14ac:dyDescent="0.3">
      <c r="A180" s="71" t="s">
        <v>96</v>
      </c>
      <c r="B180" s="26" t="s">
        <v>13</v>
      </c>
      <c r="C180" s="25" t="s">
        <v>27</v>
      </c>
      <c r="D180" s="26" t="s">
        <v>28</v>
      </c>
      <c r="E180" s="29">
        <f>E184+E190</f>
        <v>1183100</v>
      </c>
      <c r="F180" s="12">
        <f>F184+F190</f>
        <v>930481</v>
      </c>
      <c r="G180" s="64">
        <f t="shared" ref="G180:G199" si="3">F180/E180</f>
        <v>0.78647705181303351</v>
      </c>
      <c r="H180" s="22"/>
    </row>
    <row r="181" spans="1:8" ht="25.5" customHeight="1" x14ac:dyDescent="0.3">
      <c r="A181" s="72"/>
      <c r="B181" s="3" t="s">
        <v>11</v>
      </c>
      <c r="C181" s="9" t="s">
        <v>97</v>
      </c>
      <c r="D181" s="10" t="s">
        <v>22</v>
      </c>
      <c r="E181" s="31">
        <v>65</v>
      </c>
      <c r="F181" s="43">
        <v>65</v>
      </c>
      <c r="G181" s="64"/>
      <c r="H181" s="4"/>
    </row>
    <row r="182" spans="1:8" ht="39.6" x14ac:dyDescent="0.3">
      <c r="A182" s="72"/>
      <c r="B182" s="3" t="s">
        <v>14</v>
      </c>
      <c r="C182" s="9" t="s">
        <v>98</v>
      </c>
      <c r="D182" s="10" t="s">
        <v>99</v>
      </c>
      <c r="E182" s="29">
        <f>E180/E181</f>
        <v>18201.538461538461</v>
      </c>
      <c r="F182" s="12">
        <f>F180/F181</f>
        <v>14315.092307692308</v>
      </c>
      <c r="G182" s="64"/>
      <c r="H182" s="4"/>
    </row>
    <row r="183" spans="1:8" ht="26.4" x14ac:dyDescent="0.3">
      <c r="A183" s="73"/>
      <c r="B183" s="3" t="s">
        <v>12</v>
      </c>
      <c r="C183" s="9" t="s">
        <v>100</v>
      </c>
      <c r="D183" s="10" t="s">
        <v>26</v>
      </c>
      <c r="E183" s="29">
        <f>(E189+E193)/2</f>
        <v>89.634999999999991</v>
      </c>
      <c r="F183" s="12">
        <f>(F189+F193)/2</f>
        <v>84.079444444444448</v>
      </c>
      <c r="G183" s="64"/>
      <c r="H183" s="4"/>
    </row>
    <row r="184" spans="1:8" x14ac:dyDescent="0.3">
      <c r="A184" s="89" t="s">
        <v>248</v>
      </c>
      <c r="B184" s="3" t="s">
        <v>13</v>
      </c>
      <c r="C184" s="11" t="s">
        <v>27</v>
      </c>
      <c r="D184" s="3" t="s">
        <v>28</v>
      </c>
      <c r="E184" s="29">
        <v>704600</v>
      </c>
      <c r="F184" s="12">
        <v>475241</v>
      </c>
      <c r="G184" s="64">
        <f t="shared" si="3"/>
        <v>0.67448339483394837</v>
      </c>
      <c r="H184" s="4"/>
    </row>
    <row r="185" spans="1:8" ht="26.4" x14ac:dyDescent="0.3">
      <c r="A185" s="101"/>
      <c r="B185" s="93" t="s">
        <v>11</v>
      </c>
      <c r="C185" s="11" t="s">
        <v>101</v>
      </c>
      <c r="D185" s="3" t="s">
        <v>22</v>
      </c>
      <c r="E185" s="31">
        <v>9</v>
      </c>
      <c r="F185" s="58">
        <v>8</v>
      </c>
      <c r="G185" s="64"/>
      <c r="H185" s="4"/>
    </row>
    <row r="186" spans="1:8" ht="39.6" x14ac:dyDescent="0.3">
      <c r="A186" s="101"/>
      <c r="B186" s="94"/>
      <c r="C186" s="11" t="s">
        <v>102</v>
      </c>
      <c r="D186" s="3" t="s">
        <v>22</v>
      </c>
      <c r="E186" s="31">
        <v>0</v>
      </c>
      <c r="F186" s="43">
        <v>0</v>
      </c>
      <c r="G186" s="64"/>
      <c r="H186" s="4"/>
    </row>
    <row r="187" spans="1:8" ht="26.4" x14ac:dyDescent="0.3">
      <c r="A187" s="101"/>
      <c r="B187" s="97" t="s">
        <v>14</v>
      </c>
      <c r="C187" s="9" t="s">
        <v>103</v>
      </c>
      <c r="D187" s="10" t="s">
        <v>52</v>
      </c>
      <c r="E187" s="29">
        <f>E184/E185</f>
        <v>78288.888888888891</v>
      </c>
      <c r="F187" s="12">
        <f>F184/F185</f>
        <v>59405.125</v>
      </c>
      <c r="G187" s="64"/>
      <c r="H187" s="4"/>
    </row>
    <row r="188" spans="1:8" ht="26.4" x14ac:dyDescent="0.3">
      <c r="A188" s="101"/>
      <c r="B188" s="99"/>
      <c r="C188" s="9" t="s">
        <v>104</v>
      </c>
      <c r="D188" s="10" t="s">
        <v>52</v>
      </c>
      <c r="E188" s="31">
        <v>0</v>
      </c>
      <c r="F188" s="43">
        <v>0</v>
      </c>
      <c r="G188" s="64"/>
      <c r="H188" s="4"/>
    </row>
    <row r="189" spans="1:8" ht="26.4" x14ac:dyDescent="0.3">
      <c r="A189" s="101"/>
      <c r="B189" s="10" t="s">
        <v>12</v>
      </c>
      <c r="C189" s="9" t="s">
        <v>105</v>
      </c>
      <c r="D189" s="10" t="s">
        <v>26</v>
      </c>
      <c r="E189" s="29">
        <v>100</v>
      </c>
      <c r="F189" s="12">
        <f>F185*100/9</f>
        <v>88.888888888888886</v>
      </c>
      <c r="G189" s="64"/>
      <c r="H189" s="4"/>
    </row>
    <row r="190" spans="1:8" x14ac:dyDescent="0.3">
      <c r="A190" s="89" t="s">
        <v>257</v>
      </c>
      <c r="B190" s="3" t="s">
        <v>13</v>
      </c>
      <c r="C190" s="11" t="s">
        <v>27</v>
      </c>
      <c r="D190" s="3" t="s">
        <v>28</v>
      </c>
      <c r="E190" s="29">
        <v>478500</v>
      </c>
      <c r="F190" s="12">
        <v>455240</v>
      </c>
      <c r="G190" s="64">
        <f t="shared" si="3"/>
        <v>0.95138975966562178</v>
      </c>
      <c r="H190" s="4"/>
    </row>
    <row r="191" spans="1:8" ht="26.4" x14ac:dyDescent="0.3">
      <c r="A191" s="89"/>
      <c r="B191" s="3" t="s">
        <v>11</v>
      </c>
      <c r="C191" s="11" t="s">
        <v>97</v>
      </c>
      <c r="D191" s="3" t="s">
        <v>22</v>
      </c>
      <c r="E191" s="31">
        <v>65</v>
      </c>
      <c r="F191" s="43">
        <v>65</v>
      </c>
      <c r="G191" s="64"/>
      <c r="H191" s="4"/>
    </row>
    <row r="192" spans="1:8" ht="26.4" x14ac:dyDescent="0.3">
      <c r="A192" s="89"/>
      <c r="B192" s="3" t="s">
        <v>14</v>
      </c>
      <c r="C192" s="11" t="s">
        <v>106</v>
      </c>
      <c r="D192" s="3" t="s">
        <v>99</v>
      </c>
      <c r="E192" s="29">
        <v>7361.54</v>
      </c>
      <c r="F192" s="12">
        <f>F190/F191</f>
        <v>7003.6923076923076</v>
      </c>
      <c r="G192" s="64"/>
      <c r="H192" s="4"/>
    </row>
    <row r="193" spans="1:8" ht="26.4" x14ac:dyDescent="0.3">
      <c r="A193" s="89"/>
      <c r="B193" s="3" t="s">
        <v>12</v>
      </c>
      <c r="C193" s="11" t="s">
        <v>100</v>
      </c>
      <c r="D193" s="3" t="s">
        <v>26</v>
      </c>
      <c r="E193" s="29">
        <v>79.27</v>
      </c>
      <c r="F193" s="43">
        <v>79.27</v>
      </c>
      <c r="G193" s="64"/>
      <c r="H193" s="4"/>
    </row>
    <row r="194" spans="1:8" x14ac:dyDescent="0.3">
      <c r="A194" s="74" t="s">
        <v>107</v>
      </c>
      <c r="B194" s="28" t="s">
        <v>13</v>
      </c>
      <c r="C194" s="27" t="s">
        <v>27</v>
      </c>
      <c r="D194" s="28" t="s">
        <v>28</v>
      </c>
      <c r="E194" s="29">
        <f>E198+E199</f>
        <v>1500000</v>
      </c>
      <c r="F194" s="12">
        <f>F198+F199</f>
        <v>300000</v>
      </c>
      <c r="G194" s="64">
        <f t="shared" si="3"/>
        <v>0.2</v>
      </c>
      <c r="H194" s="22"/>
    </row>
    <row r="195" spans="1:8" ht="25.5" customHeight="1" x14ac:dyDescent="0.3">
      <c r="A195" s="75"/>
      <c r="B195" s="10" t="s">
        <v>11</v>
      </c>
      <c r="C195" s="9" t="s">
        <v>30</v>
      </c>
      <c r="D195" s="10" t="s">
        <v>108</v>
      </c>
      <c r="E195" s="39">
        <v>8</v>
      </c>
      <c r="F195" s="49">
        <v>8</v>
      </c>
      <c r="G195" s="64"/>
      <c r="H195" s="21"/>
    </row>
    <row r="196" spans="1:8" ht="52.8" x14ac:dyDescent="0.3">
      <c r="A196" s="75"/>
      <c r="B196" s="10" t="s">
        <v>14</v>
      </c>
      <c r="C196" s="9" t="s">
        <v>109</v>
      </c>
      <c r="D196" s="10" t="s">
        <v>24</v>
      </c>
      <c r="E196" s="35">
        <f>E194/E195</f>
        <v>187500</v>
      </c>
      <c r="F196" s="47">
        <f>F194/F195</f>
        <v>37500</v>
      </c>
      <c r="G196" s="64"/>
      <c r="H196" s="21"/>
    </row>
    <row r="197" spans="1:8" x14ac:dyDescent="0.3">
      <c r="A197" s="76"/>
      <c r="B197" s="10" t="s">
        <v>12</v>
      </c>
      <c r="C197" s="9" t="s">
        <v>110</v>
      </c>
      <c r="D197" s="10" t="s">
        <v>26</v>
      </c>
      <c r="E197" s="34">
        <v>100</v>
      </c>
      <c r="F197" s="34">
        <v>100</v>
      </c>
      <c r="G197" s="64"/>
      <c r="H197" s="21"/>
    </row>
    <row r="198" spans="1:8" x14ac:dyDescent="0.3">
      <c r="A198" s="84" t="s">
        <v>258</v>
      </c>
      <c r="B198" s="97" t="s">
        <v>13</v>
      </c>
      <c r="C198" s="9" t="s">
        <v>27</v>
      </c>
      <c r="D198" s="10" t="s">
        <v>28</v>
      </c>
      <c r="E198" s="34">
        <v>1200000</v>
      </c>
      <c r="F198" s="47">
        <v>0</v>
      </c>
      <c r="G198" s="64">
        <f t="shared" si="3"/>
        <v>0</v>
      </c>
      <c r="H198" s="80" t="s">
        <v>251</v>
      </c>
    </row>
    <row r="199" spans="1:8" x14ac:dyDescent="0.3">
      <c r="A199" s="84"/>
      <c r="B199" s="98"/>
      <c r="C199" s="9" t="s">
        <v>27</v>
      </c>
      <c r="D199" s="10" t="s">
        <v>28</v>
      </c>
      <c r="E199" s="34">
        <v>300000</v>
      </c>
      <c r="F199" s="34">
        <v>300000</v>
      </c>
      <c r="G199" s="64">
        <f t="shared" si="3"/>
        <v>1</v>
      </c>
      <c r="H199" s="81"/>
    </row>
    <row r="200" spans="1:8" x14ac:dyDescent="0.3">
      <c r="A200" s="84"/>
      <c r="B200" s="99"/>
      <c r="C200" s="9" t="s">
        <v>111</v>
      </c>
      <c r="D200" s="10" t="s">
        <v>108</v>
      </c>
      <c r="E200" s="39">
        <v>8</v>
      </c>
      <c r="F200" s="48">
        <v>8</v>
      </c>
      <c r="G200" s="64"/>
      <c r="H200" s="81"/>
    </row>
    <row r="201" spans="1:8" ht="43.5" customHeight="1" x14ac:dyDescent="0.3">
      <c r="A201" s="84"/>
      <c r="B201" s="97" t="s">
        <v>11</v>
      </c>
      <c r="C201" s="9" t="s">
        <v>30</v>
      </c>
      <c r="D201" s="10" t="s">
        <v>22</v>
      </c>
      <c r="E201" s="39">
        <v>8</v>
      </c>
      <c r="F201" s="48">
        <v>0</v>
      </c>
      <c r="G201" s="64"/>
      <c r="H201" s="81"/>
    </row>
    <row r="202" spans="1:8" ht="43.5" customHeight="1" x14ac:dyDescent="0.3">
      <c r="A202" s="84"/>
      <c r="B202" s="99"/>
      <c r="C202" s="9" t="s">
        <v>30</v>
      </c>
      <c r="D202" s="10" t="s">
        <v>22</v>
      </c>
      <c r="E202" s="39">
        <v>8</v>
      </c>
      <c r="F202" s="48">
        <v>8</v>
      </c>
      <c r="G202" s="64"/>
      <c r="H202" s="81"/>
    </row>
    <row r="203" spans="1:8" ht="66" x14ac:dyDescent="0.3">
      <c r="A203" s="84"/>
      <c r="B203" s="97" t="s">
        <v>14</v>
      </c>
      <c r="C203" s="9" t="s">
        <v>112</v>
      </c>
      <c r="D203" s="10" t="s">
        <v>24</v>
      </c>
      <c r="E203" s="35">
        <f>E198/E201</f>
        <v>150000</v>
      </c>
      <c r="F203" s="47">
        <v>0</v>
      </c>
      <c r="G203" s="64"/>
      <c r="H203" s="81"/>
    </row>
    <row r="204" spans="1:8" ht="66" x14ac:dyDescent="0.3">
      <c r="A204" s="84"/>
      <c r="B204" s="99"/>
      <c r="C204" s="9" t="s">
        <v>112</v>
      </c>
      <c r="D204" s="10" t="s">
        <v>24</v>
      </c>
      <c r="E204" s="35">
        <f>E199/E202</f>
        <v>37500</v>
      </c>
      <c r="F204" s="47">
        <f>F199/F202</f>
        <v>37500</v>
      </c>
      <c r="G204" s="64"/>
      <c r="H204" s="81"/>
    </row>
    <row r="205" spans="1:8" ht="26.4" x14ac:dyDescent="0.3">
      <c r="A205" s="84"/>
      <c r="B205" s="97" t="s">
        <v>12</v>
      </c>
      <c r="C205" s="9" t="s">
        <v>32</v>
      </c>
      <c r="D205" s="10" t="s">
        <v>26</v>
      </c>
      <c r="E205" s="35">
        <v>100</v>
      </c>
      <c r="F205" s="47">
        <v>0</v>
      </c>
      <c r="G205" s="64"/>
      <c r="H205" s="81"/>
    </row>
    <row r="206" spans="1:8" ht="26.4" x14ac:dyDescent="0.3">
      <c r="A206" s="84"/>
      <c r="B206" s="99"/>
      <c r="C206" s="9" t="s">
        <v>32</v>
      </c>
      <c r="D206" s="10" t="s">
        <v>26</v>
      </c>
      <c r="E206" s="35">
        <v>100</v>
      </c>
      <c r="F206" s="47">
        <v>100</v>
      </c>
      <c r="G206" s="64"/>
      <c r="H206" s="82"/>
    </row>
    <row r="207" spans="1:8" x14ac:dyDescent="0.3">
      <c r="A207" s="107" t="s">
        <v>113</v>
      </c>
      <c r="B207" s="108"/>
      <c r="C207" s="108"/>
      <c r="D207" s="108"/>
      <c r="E207" s="108"/>
      <c r="F207" s="108"/>
      <c r="G207" s="108"/>
      <c r="H207" s="109"/>
    </row>
    <row r="208" spans="1:8" x14ac:dyDescent="0.3">
      <c r="A208" s="74" t="s">
        <v>114</v>
      </c>
      <c r="B208" s="32" t="s">
        <v>13</v>
      </c>
      <c r="C208" s="67" t="s">
        <v>27</v>
      </c>
      <c r="D208" s="32" t="s">
        <v>28</v>
      </c>
      <c r="E208" s="35">
        <f>E212+E217+E221+E225</f>
        <v>17141861</v>
      </c>
      <c r="F208" s="50">
        <f>F212+F217+F221+F225</f>
        <v>10345634.720000001</v>
      </c>
      <c r="G208" s="66">
        <f>F208/E208</f>
        <v>0.60353042881400099</v>
      </c>
      <c r="H208" s="33"/>
    </row>
    <row r="209" spans="1:14" ht="26.4" x14ac:dyDescent="0.3">
      <c r="A209" s="75"/>
      <c r="B209" s="17" t="s">
        <v>11</v>
      </c>
      <c r="C209" s="18" t="s">
        <v>115</v>
      </c>
      <c r="D209" s="17" t="s">
        <v>22</v>
      </c>
      <c r="E209" s="39">
        <v>3</v>
      </c>
      <c r="F209" s="39">
        <v>3</v>
      </c>
      <c r="G209" s="66"/>
      <c r="H209" s="21"/>
    </row>
    <row r="210" spans="1:14" x14ac:dyDescent="0.3">
      <c r="A210" s="75"/>
      <c r="B210" s="10" t="s">
        <v>14</v>
      </c>
      <c r="C210" s="9" t="s">
        <v>116</v>
      </c>
      <c r="D210" s="10" t="s">
        <v>52</v>
      </c>
      <c r="E210" s="35">
        <f>E208/E209</f>
        <v>5713953.666666667</v>
      </c>
      <c r="F210" s="47">
        <f>F208/F209</f>
        <v>3448544.9066666667</v>
      </c>
      <c r="G210" s="66"/>
      <c r="H210" s="21"/>
    </row>
    <row r="211" spans="1:14" ht="26.4" x14ac:dyDescent="0.3">
      <c r="A211" s="76"/>
      <c r="B211" s="10" t="s">
        <v>12</v>
      </c>
      <c r="C211" s="9" t="s">
        <v>117</v>
      </c>
      <c r="D211" s="10" t="s">
        <v>26</v>
      </c>
      <c r="E211" s="35">
        <f>(E216+E220+E224)/3</f>
        <v>84.053333333333327</v>
      </c>
      <c r="F211" s="47">
        <f>(F216+F220+F224)/3</f>
        <v>76.07782532889523</v>
      </c>
      <c r="G211" s="66"/>
      <c r="H211" s="21"/>
    </row>
    <row r="212" spans="1:14" x14ac:dyDescent="0.3">
      <c r="A212" s="83" t="s">
        <v>233</v>
      </c>
      <c r="B212" s="97" t="s">
        <v>13</v>
      </c>
      <c r="C212" s="9" t="s">
        <v>27</v>
      </c>
      <c r="D212" s="10" t="s">
        <v>28</v>
      </c>
      <c r="E212" s="35">
        <v>10824760</v>
      </c>
      <c r="F212" s="47">
        <v>4797573.4400000004</v>
      </c>
      <c r="G212" s="66">
        <f t="shared" ref="G212:G221" si="4">F212/E212</f>
        <v>0.44320367749492834</v>
      </c>
      <c r="H212" s="21"/>
    </row>
    <row r="213" spans="1:14" ht="26.4" x14ac:dyDescent="0.3">
      <c r="A213" s="83"/>
      <c r="B213" s="99"/>
      <c r="C213" s="9" t="s">
        <v>118</v>
      </c>
      <c r="D213" s="10" t="s">
        <v>34</v>
      </c>
      <c r="E213" s="35">
        <v>2523.6</v>
      </c>
      <c r="F213" s="35">
        <v>2523.6</v>
      </c>
      <c r="G213" s="66"/>
      <c r="H213" s="21"/>
    </row>
    <row r="214" spans="1:14" ht="39.6" x14ac:dyDescent="0.3">
      <c r="A214" s="83"/>
      <c r="B214" s="10" t="s">
        <v>11</v>
      </c>
      <c r="C214" s="9" t="s">
        <v>119</v>
      </c>
      <c r="D214" s="10" t="s">
        <v>34</v>
      </c>
      <c r="E214" s="35">
        <v>1316.3</v>
      </c>
      <c r="F214" s="47">
        <v>712.5</v>
      </c>
      <c r="G214" s="66"/>
      <c r="H214" s="21"/>
    </row>
    <row r="215" spans="1:14" ht="26.4" x14ac:dyDescent="0.3">
      <c r="A215" s="83"/>
      <c r="B215" s="10" t="s">
        <v>14</v>
      </c>
      <c r="C215" s="9" t="s">
        <v>120</v>
      </c>
      <c r="D215" s="10" t="s">
        <v>39</v>
      </c>
      <c r="E215" s="35">
        <v>8223.6299999999992</v>
      </c>
      <c r="F215" s="47">
        <f>F212/F214</f>
        <v>6733.4364070175443</v>
      </c>
      <c r="G215" s="66"/>
      <c r="H215" s="21"/>
    </row>
    <row r="216" spans="1:14" ht="26.4" x14ac:dyDescent="0.3">
      <c r="A216" s="83"/>
      <c r="B216" s="10" t="s">
        <v>12</v>
      </c>
      <c r="C216" s="9" t="s">
        <v>87</v>
      </c>
      <c r="D216" s="10" t="s">
        <v>26</v>
      </c>
      <c r="E216" s="35">
        <v>52.16</v>
      </c>
      <c r="F216" s="47">
        <f>F214*100/F213</f>
        <v>28.233475986685686</v>
      </c>
      <c r="G216" s="66"/>
      <c r="H216" s="21"/>
      <c r="N216" t="s">
        <v>234</v>
      </c>
    </row>
    <row r="217" spans="1:14" x14ac:dyDescent="0.3">
      <c r="A217" s="83" t="s">
        <v>259</v>
      </c>
      <c r="B217" s="59" t="s">
        <v>13</v>
      </c>
      <c r="C217" s="9" t="s">
        <v>27</v>
      </c>
      <c r="D217" s="10" t="s">
        <v>28</v>
      </c>
      <c r="E217" s="35">
        <v>750000</v>
      </c>
      <c r="F217" s="35">
        <v>750000</v>
      </c>
      <c r="G217" s="66">
        <f t="shared" si="4"/>
        <v>1</v>
      </c>
      <c r="H217" s="63"/>
    </row>
    <row r="218" spans="1:14" ht="28.5" customHeight="1" x14ac:dyDescent="0.3">
      <c r="A218" s="83"/>
      <c r="B218" s="59" t="s">
        <v>11</v>
      </c>
      <c r="C218" s="60" t="s">
        <v>238</v>
      </c>
      <c r="D218" s="58" t="s">
        <v>22</v>
      </c>
      <c r="E218" s="62">
        <v>1</v>
      </c>
      <c r="F218" s="39">
        <v>1</v>
      </c>
      <c r="G218" s="66"/>
      <c r="H218" s="63"/>
    </row>
    <row r="219" spans="1:14" ht="40.5" customHeight="1" x14ac:dyDescent="0.3">
      <c r="A219" s="83"/>
      <c r="B219" s="59" t="s">
        <v>14</v>
      </c>
      <c r="C219" s="60" t="s">
        <v>239</v>
      </c>
      <c r="D219" s="58" t="s">
        <v>52</v>
      </c>
      <c r="E219" s="35">
        <f>E217/E218</f>
        <v>750000</v>
      </c>
      <c r="F219" s="47">
        <f>F217/F218</f>
        <v>750000</v>
      </c>
      <c r="G219" s="66"/>
      <c r="H219" s="63"/>
    </row>
    <row r="220" spans="1:14" ht="26.4" x14ac:dyDescent="0.3">
      <c r="A220" s="83"/>
      <c r="B220" s="10" t="s">
        <v>12</v>
      </c>
      <c r="C220" s="9" t="s">
        <v>87</v>
      </c>
      <c r="D220" s="10" t="s">
        <v>26</v>
      </c>
      <c r="E220" s="35">
        <v>100</v>
      </c>
      <c r="F220" s="35">
        <v>100</v>
      </c>
      <c r="G220" s="66"/>
      <c r="H220" s="63"/>
    </row>
    <row r="221" spans="1:14" ht="23.25" customHeight="1" x14ac:dyDescent="0.3">
      <c r="A221" s="83" t="s">
        <v>260</v>
      </c>
      <c r="B221" s="10" t="s">
        <v>13</v>
      </c>
      <c r="C221" s="9" t="s">
        <v>27</v>
      </c>
      <c r="D221" s="10" t="s">
        <v>28</v>
      </c>
      <c r="E221" s="35">
        <v>5567101</v>
      </c>
      <c r="F221" s="47">
        <v>4798061.28</v>
      </c>
      <c r="G221" s="66">
        <f t="shared" si="4"/>
        <v>0.86185993032998687</v>
      </c>
      <c r="H221" s="21"/>
    </row>
    <row r="222" spans="1:14" ht="26.4" x14ac:dyDescent="0.3">
      <c r="A222" s="83"/>
      <c r="B222" s="10" t="s">
        <v>11</v>
      </c>
      <c r="C222" s="9" t="s">
        <v>121</v>
      </c>
      <c r="D222" s="10" t="s">
        <v>22</v>
      </c>
      <c r="E222" s="39">
        <v>1</v>
      </c>
      <c r="F222" s="48">
        <v>1</v>
      </c>
      <c r="G222" s="21"/>
      <c r="H222" s="21"/>
    </row>
    <row r="223" spans="1:14" ht="26.4" x14ac:dyDescent="0.3">
      <c r="A223" s="83"/>
      <c r="B223" s="10" t="s">
        <v>14</v>
      </c>
      <c r="C223" s="9" t="s">
        <v>122</v>
      </c>
      <c r="D223" s="10" t="s">
        <v>28</v>
      </c>
      <c r="E223" s="35">
        <f>E221/E222</f>
        <v>5567101</v>
      </c>
      <c r="F223" s="47">
        <f>F221/F222</f>
        <v>4798061.28</v>
      </c>
      <c r="G223" s="21"/>
      <c r="H223" s="21"/>
    </row>
    <row r="224" spans="1:14" ht="31.5" customHeight="1" x14ac:dyDescent="0.3">
      <c r="A224" s="83"/>
      <c r="B224" s="10" t="s">
        <v>12</v>
      </c>
      <c r="C224" s="9" t="s">
        <v>123</v>
      </c>
      <c r="D224" s="10" t="s">
        <v>26</v>
      </c>
      <c r="E224" s="35">
        <v>100</v>
      </c>
      <c r="F224" s="35">
        <v>100</v>
      </c>
      <c r="G224" s="21"/>
      <c r="H224" s="21"/>
    </row>
    <row r="225" spans="1:8" x14ac:dyDescent="0.3">
      <c r="A225" s="83" t="s">
        <v>261</v>
      </c>
      <c r="B225" s="97" t="s">
        <v>13</v>
      </c>
      <c r="C225" s="9" t="s">
        <v>27</v>
      </c>
      <c r="D225" s="10" t="s">
        <v>28</v>
      </c>
      <c r="E225" s="35"/>
      <c r="F225" s="46"/>
      <c r="G225" s="21"/>
      <c r="H225" s="21"/>
    </row>
    <row r="226" spans="1:8" x14ac:dyDescent="0.3">
      <c r="A226" s="83"/>
      <c r="B226" s="99"/>
      <c r="C226" s="9" t="s">
        <v>124</v>
      </c>
      <c r="D226" s="10" t="s">
        <v>125</v>
      </c>
      <c r="E226" s="35"/>
      <c r="F226" s="46"/>
      <c r="G226" s="21"/>
      <c r="H226" s="21"/>
    </row>
    <row r="227" spans="1:8" ht="26.4" x14ac:dyDescent="0.3">
      <c r="A227" s="83"/>
      <c r="B227" s="97" t="s">
        <v>11</v>
      </c>
      <c r="C227" s="9" t="s">
        <v>126</v>
      </c>
      <c r="D227" s="10" t="s">
        <v>125</v>
      </c>
      <c r="E227" s="35"/>
      <c r="F227" s="46"/>
      <c r="G227" s="21"/>
      <c r="H227" s="21"/>
    </row>
    <row r="228" spans="1:8" x14ac:dyDescent="0.3">
      <c r="A228" s="83"/>
      <c r="B228" s="99"/>
      <c r="C228" s="9" t="s">
        <v>127</v>
      </c>
      <c r="D228" s="10" t="s">
        <v>128</v>
      </c>
      <c r="E228" s="35"/>
      <c r="F228" s="46"/>
      <c r="G228" s="21"/>
      <c r="H228" s="21"/>
    </row>
    <row r="229" spans="1:8" ht="26.4" x14ac:dyDescent="0.3">
      <c r="A229" s="83"/>
      <c r="B229" s="10" t="s">
        <v>14</v>
      </c>
      <c r="C229" s="9" t="s">
        <v>129</v>
      </c>
      <c r="D229" s="10" t="s">
        <v>130</v>
      </c>
      <c r="E229" s="35"/>
      <c r="F229" s="46"/>
      <c r="G229" s="21"/>
      <c r="H229" s="21"/>
    </row>
    <row r="230" spans="1:8" ht="26.4" x14ac:dyDescent="0.3">
      <c r="A230" s="83"/>
      <c r="B230" s="10" t="s">
        <v>12</v>
      </c>
      <c r="C230" s="9" t="s">
        <v>131</v>
      </c>
      <c r="D230" s="10" t="s">
        <v>26</v>
      </c>
      <c r="E230" s="35"/>
      <c r="F230" s="46"/>
      <c r="G230" s="21"/>
      <c r="H230" s="21"/>
    </row>
    <row r="231" spans="1:8" s="36" customFormat="1" x14ac:dyDescent="0.3">
      <c r="A231" s="74" t="s">
        <v>132</v>
      </c>
      <c r="B231" s="26" t="s">
        <v>13</v>
      </c>
      <c r="C231" s="25" t="s">
        <v>27</v>
      </c>
      <c r="D231" s="26" t="s">
        <v>28</v>
      </c>
      <c r="E231" s="35">
        <f>E235+E239</f>
        <v>342700</v>
      </c>
      <c r="F231" s="47">
        <f>F235+F239</f>
        <v>197400</v>
      </c>
      <c r="G231" s="65">
        <f>F231/E231</f>
        <v>0.57601400641960898</v>
      </c>
      <c r="H231" s="21"/>
    </row>
    <row r="232" spans="1:8" ht="25.5" customHeight="1" x14ac:dyDescent="0.3">
      <c r="A232" s="75"/>
      <c r="B232" s="10" t="s">
        <v>11</v>
      </c>
      <c r="C232" s="9" t="s">
        <v>133</v>
      </c>
      <c r="D232" s="10" t="s">
        <v>22</v>
      </c>
      <c r="E232" s="39">
        <v>4</v>
      </c>
      <c r="F232" s="48">
        <v>4</v>
      </c>
      <c r="G232" s="65"/>
      <c r="H232" s="21"/>
    </row>
    <row r="233" spans="1:8" ht="26.4" x14ac:dyDescent="0.3">
      <c r="A233" s="75"/>
      <c r="B233" s="10" t="s">
        <v>14</v>
      </c>
      <c r="C233" s="9" t="s">
        <v>106</v>
      </c>
      <c r="D233" s="10" t="s">
        <v>52</v>
      </c>
      <c r="E233" s="35">
        <f>E231/E232</f>
        <v>85675</v>
      </c>
      <c r="F233" s="47">
        <f>F231/F232</f>
        <v>49350</v>
      </c>
      <c r="G233" s="65"/>
      <c r="H233" s="21"/>
    </row>
    <row r="234" spans="1:8" ht="26.4" x14ac:dyDescent="0.3">
      <c r="A234" s="76"/>
      <c r="B234" s="10" t="s">
        <v>12</v>
      </c>
      <c r="C234" s="9" t="s">
        <v>100</v>
      </c>
      <c r="D234" s="10" t="s">
        <v>26</v>
      </c>
      <c r="E234" s="35">
        <v>44.44</v>
      </c>
      <c r="F234" s="47">
        <v>44.44</v>
      </c>
      <c r="G234" s="65"/>
      <c r="H234" s="21"/>
    </row>
    <row r="235" spans="1:8" x14ac:dyDescent="0.3">
      <c r="A235" s="83" t="s">
        <v>262</v>
      </c>
      <c r="B235" s="10" t="s">
        <v>13</v>
      </c>
      <c r="C235" s="9" t="s">
        <v>27</v>
      </c>
      <c r="D235" s="10" t="s">
        <v>28</v>
      </c>
      <c r="E235" s="35">
        <v>303300</v>
      </c>
      <c r="F235" s="47">
        <v>181500</v>
      </c>
      <c r="G235" s="65">
        <f t="shared" ref="G235:G239" si="5">F235/E235</f>
        <v>0.59841740850642933</v>
      </c>
      <c r="H235" s="21"/>
    </row>
    <row r="236" spans="1:8" ht="26.4" x14ac:dyDescent="0.3">
      <c r="A236" s="83"/>
      <c r="B236" s="10" t="s">
        <v>11</v>
      </c>
      <c r="C236" s="9" t="s">
        <v>134</v>
      </c>
      <c r="D236" s="10" t="s">
        <v>22</v>
      </c>
      <c r="E236" s="39">
        <v>2</v>
      </c>
      <c r="F236" s="48">
        <v>1</v>
      </c>
      <c r="G236" s="65"/>
      <c r="H236" s="21"/>
    </row>
    <row r="237" spans="1:8" ht="26.4" x14ac:dyDescent="0.3">
      <c r="A237" s="83"/>
      <c r="B237" s="10" t="s">
        <v>14</v>
      </c>
      <c r="C237" s="9" t="s">
        <v>106</v>
      </c>
      <c r="D237" s="10" t="s">
        <v>52</v>
      </c>
      <c r="E237" s="35">
        <f>E235/E236</f>
        <v>151650</v>
      </c>
      <c r="F237" s="47">
        <f>F235/F236</f>
        <v>181500</v>
      </c>
      <c r="G237" s="65"/>
      <c r="H237" s="21"/>
    </row>
    <row r="238" spans="1:8" ht="26.4" x14ac:dyDescent="0.3">
      <c r="A238" s="83"/>
      <c r="B238" s="10" t="s">
        <v>12</v>
      </c>
      <c r="C238" s="9" t="s">
        <v>100</v>
      </c>
      <c r="D238" s="10" t="s">
        <v>26</v>
      </c>
      <c r="E238" s="35">
        <v>56</v>
      </c>
      <c r="F238" s="47">
        <v>44.44</v>
      </c>
      <c r="G238" s="65"/>
      <c r="H238" s="21"/>
    </row>
    <row r="239" spans="1:8" x14ac:dyDescent="0.3">
      <c r="A239" s="83" t="s">
        <v>232</v>
      </c>
      <c r="B239" s="10" t="s">
        <v>13</v>
      </c>
      <c r="C239" s="9" t="s">
        <v>27</v>
      </c>
      <c r="D239" s="10" t="s">
        <v>28</v>
      </c>
      <c r="E239" s="35">
        <v>39400</v>
      </c>
      <c r="F239" s="47">
        <v>15900</v>
      </c>
      <c r="G239" s="65">
        <f t="shared" si="5"/>
        <v>0.40355329949238578</v>
      </c>
      <c r="H239" s="21"/>
    </row>
    <row r="240" spans="1:8" ht="26.4" x14ac:dyDescent="0.3">
      <c r="A240" s="83"/>
      <c r="B240" s="10" t="s">
        <v>11</v>
      </c>
      <c r="C240" s="9" t="s">
        <v>97</v>
      </c>
      <c r="D240" s="10" t="s">
        <v>22</v>
      </c>
      <c r="E240" s="39">
        <v>4</v>
      </c>
      <c r="F240" s="48">
        <v>4</v>
      </c>
      <c r="G240" s="21"/>
      <c r="H240" s="21"/>
    </row>
    <row r="241" spans="1:8" ht="26.4" x14ac:dyDescent="0.3">
      <c r="A241" s="83"/>
      <c r="B241" s="10" t="s">
        <v>14</v>
      </c>
      <c r="C241" s="9" t="s">
        <v>106</v>
      </c>
      <c r="D241" s="10" t="s">
        <v>52</v>
      </c>
      <c r="E241" s="35">
        <f>E239/E240</f>
        <v>9850</v>
      </c>
      <c r="F241" s="47">
        <f>F239/F240</f>
        <v>3975</v>
      </c>
      <c r="G241" s="21"/>
      <c r="H241" s="21"/>
    </row>
    <row r="242" spans="1:8" ht="26.4" x14ac:dyDescent="0.3">
      <c r="A242" s="83"/>
      <c r="B242" s="10" t="s">
        <v>12</v>
      </c>
      <c r="C242" s="9" t="s">
        <v>100</v>
      </c>
      <c r="D242" s="10" t="s">
        <v>26</v>
      </c>
      <c r="E242" s="35">
        <v>44.44</v>
      </c>
      <c r="F242" s="35">
        <v>44.44</v>
      </c>
      <c r="G242" s="21"/>
      <c r="H242" s="21"/>
    </row>
    <row r="243" spans="1:8" x14ac:dyDescent="0.3">
      <c r="A243" s="107" t="s">
        <v>135</v>
      </c>
      <c r="B243" s="108"/>
      <c r="C243" s="108"/>
      <c r="D243" s="108"/>
      <c r="E243" s="108"/>
      <c r="F243" s="108"/>
      <c r="G243" s="108"/>
      <c r="H243" s="109"/>
    </row>
    <row r="244" spans="1:8" s="36" customFormat="1" x14ac:dyDescent="0.3">
      <c r="A244" s="74" t="s">
        <v>224</v>
      </c>
      <c r="B244" s="33" t="s">
        <v>13</v>
      </c>
      <c r="C244" s="33" t="s">
        <v>27</v>
      </c>
      <c r="D244" s="33" t="s">
        <v>28</v>
      </c>
      <c r="E244" s="35">
        <f>E248</f>
        <v>1050000</v>
      </c>
      <c r="F244" s="34">
        <f>F248</f>
        <v>707302</v>
      </c>
      <c r="G244" s="66">
        <f>F244/E244</f>
        <v>0.67362095238095243</v>
      </c>
      <c r="H244" s="33"/>
    </row>
    <row r="245" spans="1:8" ht="39.6" x14ac:dyDescent="0.3">
      <c r="A245" s="75"/>
      <c r="B245" s="10" t="s">
        <v>11</v>
      </c>
      <c r="C245" s="9" t="s">
        <v>136</v>
      </c>
      <c r="D245" s="10" t="s">
        <v>34</v>
      </c>
      <c r="E245" s="35">
        <v>0</v>
      </c>
      <c r="F245" s="35">
        <v>0</v>
      </c>
      <c r="G245" s="21"/>
      <c r="H245" s="21"/>
    </row>
    <row r="246" spans="1:8" ht="26.4" x14ac:dyDescent="0.3">
      <c r="A246" s="75"/>
      <c r="B246" s="10" t="s">
        <v>14</v>
      </c>
      <c r="C246" s="9" t="s">
        <v>137</v>
      </c>
      <c r="D246" s="10" t="s">
        <v>28</v>
      </c>
      <c r="E246" s="35">
        <f>E244</f>
        <v>1050000</v>
      </c>
      <c r="F246" s="47">
        <f>F244</f>
        <v>707302</v>
      </c>
      <c r="G246" s="21"/>
      <c r="H246" s="21"/>
    </row>
    <row r="247" spans="1:8" ht="26.4" x14ac:dyDescent="0.3">
      <c r="A247" s="76"/>
      <c r="B247" s="10" t="s">
        <v>12</v>
      </c>
      <c r="C247" s="9" t="s">
        <v>32</v>
      </c>
      <c r="D247" s="10" t="s">
        <v>26</v>
      </c>
      <c r="E247" s="35">
        <v>100</v>
      </c>
      <c r="F247" s="35">
        <v>100</v>
      </c>
      <c r="G247" s="21"/>
      <c r="H247" s="21"/>
    </row>
    <row r="248" spans="1:8" x14ac:dyDescent="0.3">
      <c r="A248" s="84" t="s">
        <v>263</v>
      </c>
      <c r="B248" s="10" t="s">
        <v>13</v>
      </c>
      <c r="C248" s="9" t="s">
        <v>27</v>
      </c>
      <c r="D248" s="10" t="s">
        <v>28</v>
      </c>
      <c r="E248" s="35">
        <v>1050000</v>
      </c>
      <c r="F248" s="47">
        <v>707302</v>
      </c>
      <c r="G248" s="66">
        <f>F248/E248</f>
        <v>0.67362095238095243</v>
      </c>
      <c r="H248" s="21"/>
    </row>
    <row r="249" spans="1:8" ht="39.6" x14ac:dyDescent="0.3">
      <c r="A249" s="84"/>
      <c r="B249" s="97" t="s">
        <v>11</v>
      </c>
      <c r="C249" s="9" t="s">
        <v>138</v>
      </c>
      <c r="D249" s="10" t="s">
        <v>34</v>
      </c>
      <c r="E249" s="35">
        <v>0</v>
      </c>
      <c r="F249" s="35">
        <v>0</v>
      </c>
      <c r="G249" s="21"/>
      <c r="H249" s="21"/>
    </row>
    <row r="250" spans="1:8" ht="26.4" x14ac:dyDescent="0.3">
      <c r="A250" s="84"/>
      <c r="B250" s="98"/>
      <c r="C250" s="9" t="s">
        <v>81</v>
      </c>
      <c r="D250" s="10" t="s">
        <v>34</v>
      </c>
      <c r="E250" s="35">
        <v>0</v>
      </c>
      <c r="F250" s="35">
        <v>0</v>
      </c>
      <c r="G250" s="21"/>
      <c r="H250" s="21"/>
    </row>
    <row r="251" spans="1:8" x14ac:dyDescent="0.3">
      <c r="A251" s="84"/>
      <c r="B251" s="99"/>
      <c r="C251" s="9" t="s">
        <v>59</v>
      </c>
      <c r="D251" s="10" t="s">
        <v>125</v>
      </c>
      <c r="E251" s="39">
        <v>1</v>
      </c>
      <c r="F251" s="49">
        <v>1</v>
      </c>
      <c r="G251" s="21"/>
      <c r="H251" s="21"/>
    </row>
    <row r="252" spans="1:8" ht="26.4" x14ac:dyDescent="0.3">
      <c r="A252" s="84"/>
      <c r="B252" s="97" t="s">
        <v>14</v>
      </c>
      <c r="C252" s="9" t="s">
        <v>60</v>
      </c>
      <c r="D252" s="10" t="s">
        <v>28</v>
      </c>
      <c r="E252" s="35">
        <f>E248/E251</f>
        <v>1050000</v>
      </c>
      <c r="F252" s="47">
        <f>F248/F251</f>
        <v>707302</v>
      </c>
      <c r="G252" s="21"/>
      <c r="H252" s="21"/>
    </row>
    <row r="253" spans="1:8" ht="26.4" x14ac:dyDescent="0.3">
      <c r="A253" s="84"/>
      <c r="B253" s="98"/>
      <c r="C253" s="9" t="s">
        <v>82</v>
      </c>
      <c r="D253" s="10" t="s">
        <v>39</v>
      </c>
      <c r="E253" s="35">
        <v>0</v>
      </c>
      <c r="F253" s="35">
        <v>0</v>
      </c>
      <c r="G253" s="21"/>
      <c r="H253" s="21"/>
    </row>
    <row r="254" spans="1:8" ht="26.4" x14ac:dyDescent="0.3">
      <c r="A254" s="84"/>
      <c r="B254" s="99"/>
      <c r="C254" s="9" t="s">
        <v>38</v>
      </c>
      <c r="D254" s="10" t="s">
        <v>39</v>
      </c>
      <c r="E254" s="35">
        <v>0</v>
      </c>
      <c r="F254" s="35">
        <v>0</v>
      </c>
      <c r="G254" s="21"/>
      <c r="H254" s="21"/>
    </row>
    <row r="255" spans="1:8" ht="26.4" x14ac:dyDescent="0.3">
      <c r="A255" s="84"/>
      <c r="B255" s="100" t="s">
        <v>12</v>
      </c>
      <c r="C255" s="9" t="s">
        <v>139</v>
      </c>
      <c r="D255" s="10" t="s">
        <v>26</v>
      </c>
      <c r="E255" s="35">
        <v>100</v>
      </c>
      <c r="F255" s="47">
        <v>100</v>
      </c>
      <c r="G255" s="21"/>
      <c r="H255" s="21"/>
    </row>
    <row r="256" spans="1:8" ht="26.4" x14ac:dyDescent="0.3">
      <c r="A256" s="84"/>
      <c r="B256" s="100"/>
      <c r="C256" s="9" t="s">
        <v>87</v>
      </c>
      <c r="D256" s="10" t="s">
        <v>26</v>
      </c>
      <c r="E256" s="35">
        <v>0</v>
      </c>
      <c r="F256" s="35">
        <v>0</v>
      </c>
      <c r="G256" s="21"/>
      <c r="H256" s="21"/>
    </row>
    <row r="257" spans="1:8" ht="26.4" x14ac:dyDescent="0.3">
      <c r="A257" s="84"/>
      <c r="B257" s="100"/>
      <c r="C257" s="9" t="s">
        <v>83</v>
      </c>
      <c r="D257" s="10" t="s">
        <v>26</v>
      </c>
      <c r="E257" s="35">
        <v>0</v>
      </c>
      <c r="F257" s="35">
        <v>0</v>
      </c>
      <c r="G257" s="21"/>
      <c r="H257" s="21"/>
    </row>
    <row r="258" spans="1:8" x14ac:dyDescent="0.3">
      <c r="A258" s="110" t="s">
        <v>140</v>
      </c>
      <c r="B258" s="110"/>
      <c r="C258" s="110"/>
      <c r="D258" s="110"/>
      <c r="E258" s="110"/>
      <c r="F258" s="110"/>
      <c r="G258" s="110"/>
      <c r="H258" s="111"/>
    </row>
    <row r="259" spans="1:8" s="36" customFormat="1" x14ac:dyDescent="0.3">
      <c r="A259" s="77" t="s">
        <v>141</v>
      </c>
      <c r="B259" s="33" t="s">
        <v>13</v>
      </c>
      <c r="C259" s="33" t="s">
        <v>27</v>
      </c>
      <c r="D259" s="33" t="s">
        <v>28</v>
      </c>
      <c r="E259" s="35">
        <f>E263</f>
        <v>26000</v>
      </c>
      <c r="F259" s="47">
        <f>F263</f>
        <v>19800</v>
      </c>
      <c r="G259" s="66">
        <f>F259/E259</f>
        <v>0.7615384615384615</v>
      </c>
      <c r="H259" s="33"/>
    </row>
    <row r="260" spans="1:8" ht="26.4" x14ac:dyDescent="0.3">
      <c r="A260" s="77"/>
      <c r="B260" s="10" t="s">
        <v>11</v>
      </c>
      <c r="C260" s="9" t="s">
        <v>142</v>
      </c>
      <c r="D260" s="10" t="s">
        <v>34</v>
      </c>
      <c r="E260" s="35">
        <v>2.5</v>
      </c>
      <c r="F260" s="47">
        <f>F265</f>
        <v>1.8</v>
      </c>
      <c r="G260" s="66"/>
      <c r="H260" s="21"/>
    </row>
    <row r="261" spans="1:8" ht="26.4" x14ac:dyDescent="0.3">
      <c r="A261" s="77"/>
      <c r="B261" s="10" t="s">
        <v>14</v>
      </c>
      <c r="C261" s="9" t="s">
        <v>143</v>
      </c>
      <c r="D261" s="10" t="s">
        <v>39</v>
      </c>
      <c r="E261" s="35">
        <f>E259/E260</f>
        <v>10400</v>
      </c>
      <c r="F261" s="47">
        <f>F259/F260</f>
        <v>11000</v>
      </c>
      <c r="G261" s="66"/>
      <c r="H261" s="21"/>
    </row>
    <row r="262" spans="1:8" ht="26.4" x14ac:dyDescent="0.3">
      <c r="A262" s="77"/>
      <c r="B262" s="10" t="s">
        <v>12</v>
      </c>
      <c r="C262" s="9" t="s">
        <v>144</v>
      </c>
      <c r="D262" s="10" t="s">
        <v>26</v>
      </c>
      <c r="E262" s="35">
        <v>25</v>
      </c>
      <c r="F262" s="47">
        <v>18</v>
      </c>
      <c r="G262" s="66"/>
      <c r="H262" s="21"/>
    </row>
    <row r="263" spans="1:8" x14ac:dyDescent="0.3">
      <c r="A263" s="89" t="s">
        <v>264</v>
      </c>
      <c r="B263" s="93" t="s">
        <v>13</v>
      </c>
      <c r="C263" s="11" t="s">
        <v>27</v>
      </c>
      <c r="D263" s="3" t="s">
        <v>28</v>
      </c>
      <c r="E263" s="35">
        <v>26000</v>
      </c>
      <c r="F263" s="47">
        <v>19800</v>
      </c>
      <c r="G263" s="66">
        <f t="shared" ref="G263:G272" si="6">F263/E263</f>
        <v>0.7615384615384615</v>
      </c>
      <c r="H263" s="21"/>
    </row>
    <row r="264" spans="1:8" x14ac:dyDescent="0.3">
      <c r="A264" s="89"/>
      <c r="B264" s="94"/>
      <c r="C264" s="11" t="s">
        <v>145</v>
      </c>
      <c r="D264" s="3" t="s">
        <v>34</v>
      </c>
      <c r="E264" s="35">
        <v>10</v>
      </c>
      <c r="F264" s="47">
        <v>10</v>
      </c>
      <c r="G264" s="66"/>
      <c r="H264" s="21"/>
    </row>
    <row r="265" spans="1:8" ht="26.4" x14ac:dyDescent="0.3">
      <c r="A265" s="89"/>
      <c r="B265" s="3" t="s">
        <v>11</v>
      </c>
      <c r="C265" s="11" t="s">
        <v>142</v>
      </c>
      <c r="D265" s="3" t="s">
        <v>34</v>
      </c>
      <c r="E265" s="35">
        <v>2.5</v>
      </c>
      <c r="F265" s="47">
        <v>1.8</v>
      </c>
      <c r="G265" s="66"/>
      <c r="H265" s="21"/>
    </row>
    <row r="266" spans="1:8" ht="26.4" x14ac:dyDescent="0.3">
      <c r="A266" s="89"/>
      <c r="B266" s="3" t="s">
        <v>14</v>
      </c>
      <c r="C266" s="11" t="s">
        <v>40</v>
      </c>
      <c r="D266" s="3" t="s">
        <v>39</v>
      </c>
      <c r="E266" s="35">
        <f>E263/E265</f>
        <v>10400</v>
      </c>
      <c r="F266" s="47">
        <f>F263/F265</f>
        <v>11000</v>
      </c>
      <c r="G266" s="66"/>
      <c r="H266" s="21"/>
    </row>
    <row r="267" spans="1:8" ht="26.4" x14ac:dyDescent="0.3">
      <c r="A267" s="89"/>
      <c r="B267" s="3" t="s">
        <v>12</v>
      </c>
      <c r="C267" s="11" t="s">
        <v>144</v>
      </c>
      <c r="D267" s="3" t="s">
        <v>26</v>
      </c>
      <c r="E267" s="35">
        <v>25</v>
      </c>
      <c r="F267" s="47">
        <v>18</v>
      </c>
      <c r="G267" s="66"/>
      <c r="H267" s="21"/>
    </row>
    <row r="268" spans="1:8" s="36" customFormat="1" x14ac:dyDescent="0.3">
      <c r="A268" s="74" t="s">
        <v>146</v>
      </c>
      <c r="B268" s="28" t="s">
        <v>13</v>
      </c>
      <c r="C268" s="27" t="s">
        <v>27</v>
      </c>
      <c r="D268" s="28" t="s">
        <v>28</v>
      </c>
      <c r="E268" s="35">
        <f>E272</f>
        <v>70000</v>
      </c>
      <c r="F268" s="47">
        <f>F272</f>
        <v>42494.04</v>
      </c>
      <c r="G268" s="66">
        <f t="shared" si="6"/>
        <v>0.60705771428571431</v>
      </c>
      <c r="H268" s="21"/>
    </row>
    <row r="269" spans="1:8" ht="26.4" x14ac:dyDescent="0.3">
      <c r="A269" s="75"/>
      <c r="B269" s="10" t="s">
        <v>11</v>
      </c>
      <c r="C269" s="9" t="s">
        <v>147</v>
      </c>
      <c r="D269" s="10" t="s">
        <v>125</v>
      </c>
      <c r="E269" s="37">
        <v>177</v>
      </c>
      <c r="F269" s="37">
        <v>180</v>
      </c>
      <c r="G269" s="66"/>
      <c r="H269" s="21"/>
    </row>
    <row r="270" spans="1:8" x14ac:dyDescent="0.3">
      <c r="A270" s="75"/>
      <c r="B270" s="10" t="s">
        <v>14</v>
      </c>
      <c r="C270" s="9" t="s">
        <v>148</v>
      </c>
      <c r="D270" s="10" t="s">
        <v>149</v>
      </c>
      <c r="E270" s="35">
        <f>E268/E269</f>
        <v>395.48022598870057</v>
      </c>
      <c r="F270" s="47">
        <f>F268/F269</f>
        <v>236.078</v>
      </c>
      <c r="G270" s="66"/>
      <c r="H270" s="21"/>
    </row>
    <row r="271" spans="1:8" x14ac:dyDescent="0.3">
      <c r="A271" s="76"/>
      <c r="B271" s="10" t="s">
        <v>12</v>
      </c>
      <c r="C271" s="9" t="s">
        <v>150</v>
      </c>
      <c r="D271" s="10" t="s">
        <v>26</v>
      </c>
      <c r="E271" s="35">
        <v>100</v>
      </c>
      <c r="F271" s="35">
        <v>100</v>
      </c>
      <c r="G271" s="66"/>
      <c r="H271" s="21"/>
    </row>
    <row r="272" spans="1:8" x14ac:dyDescent="0.3">
      <c r="A272" s="89" t="s">
        <v>265</v>
      </c>
      <c r="B272" s="93" t="s">
        <v>13</v>
      </c>
      <c r="C272" s="11" t="s">
        <v>27</v>
      </c>
      <c r="D272" s="3" t="s">
        <v>28</v>
      </c>
      <c r="E272" s="35">
        <v>70000</v>
      </c>
      <c r="F272" s="47">
        <v>42494.04</v>
      </c>
      <c r="G272" s="66">
        <f t="shared" si="6"/>
        <v>0.60705771428571431</v>
      </c>
      <c r="H272" s="21"/>
    </row>
    <row r="273" spans="1:8" x14ac:dyDescent="0.3">
      <c r="A273" s="89"/>
      <c r="B273" s="94"/>
      <c r="C273" s="11" t="s">
        <v>151</v>
      </c>
      <c r="D273" s="3" t="s">
        <v>125</v>
      </c>
      <c r="E273" s="39">
        <v>177</v>
      </c>
      <c r="F273" s="48">
        <v>180</v>
      </c>
      <c r="G273" s="21"/>
      <c r="H273" s="21"/>
    </row>
    <row r="274" spans="1:8" ht="26.4" x14ac:dyDescent="0.3">
      <c r="A274" s="89"/>
      <c r="B274" s="3" t="s">
        <v>11</v>
      </c>
      <c r="C274" s="11" t="s">
        <v>147</v>
      </c>
      <c r="D274" s="3" t="s">
        <v>125</v>
      </c>
      <c r="E274" s="39">
        <v>177</v>
      </c>
      <c r="F274" s="48">
        <v>180</v>
      </c>
      <c r="G274" s="21"/>
      <c r="H274" s="21"/>
    </row>
    <row r="275" spans="1:8" ht="26.4" x14ac:dyDescent="0.3">
      <c r="A275" s="89"/>
      <c r="B275" s="3" t="s">
        <v>14</v>
      </c>
      <c r="C275" s="11" t="s">
        <v>152</v>
      </c>
      <c r="D275" s="3" t="s">
        <v>149</v>
      </c>
      <c r="E275" s="35">
        <f>E272/E274</f>
        <v>395.48022598870057</v>
      </c>
      <c r="F275" s="47">
        <f>F272/F274</f>
        <v>236.078</v>
      </c>
      <c r="G275" s="21"/>
      <c r="H275" s="21"/>
    </row>
    <row r="276" spans="1:8" ht="26.4" x14ac:dyDescent="0.3">
      <c r="A276" s="89"/>
      <c r="B276" s="3" t="s">
        <v>12</v>
      </c>
      <c r="C276" s="11" t="s">
        <v>153</v>
      </c>
      <c r="D276" s="3" t="s">
        <v>26</v>
      </c>
      <c r="E276" s="35">
        <v>100</v>
      </c>
      <c r="F276" s="35">
        <v>100</v>
      </c>
      <c r="G276" s="21"/>
      <c r="H276" s="21"/>
    </row>
    <row r="277" spans="1:8" x14ac:dyDescent="0.3">
      <c r="A277" s="112" t="s">
        <v>154</v>
      </c>
      <c r="B277" s="113"/>
      <c r="C277" s="113"/>
      <c r="D277" s="113"/>
      <c r="E277" s="113"/>
      <c r="F277" s="113"/>
      <c r="G277" s="113"/>
      <c r="H277" s="114"/>
    </row>
    <row r="278" spans="1:8" x14ac:dyDescent="0.3">
      <c r="A278" s="115" t="s">
        <v>155</v>
      </c>
      <c r="B278" s="10" t="s">
        <v>13</v>
      </c>
      <c r="C278" s="9" t="s">
        <v>27</v>
      </c>
      <c r="D278" s="10" t="s">
        <v>28</v>
      </c>
      <c r="E278" s="35">
        <f>E282</f>
        <v>20500000</v>
      </c>
      <c r="F278" s="47">
        <f>F282</f>
        <v>6552720.1799999997</v>
      </c>
      <c r="G278" s="66">
        <f>F278/E278</f>
        <v>0.31964488682926828</v>
      </c>
      <c r="H278" s="16"/>
    </row>
    <row r="279" spans="1:8" x14ac:dyDescent="0.3">
      <c r="A279" s="115"/>
      <c r="B279" s="10" t="s">
        <v>11</v>
      </c>
      <c r="C279" s="9" t="s">
        <v>77</v>
      </c>
      <c r="D279" s="10" t="s">
        <v>34</v>
      </c>
      <c r="E279" s="35">
        <v>610</v>
      </c>
      <c r="F279" s="47">
        <v>500</v>
      </c>
      <c r="G279" s="66"/>
      <c r="H279" s="16"/>
    </row>
    <row r="280" spans="1:8" x14ac:dyDescent="0.3">
      <c r="A280" s="115"/>
      <c r="B280" s="10" t="s">
        <v>14</v>
      </c>
      <c r="C280" s="9" t="s">
        <v>78</v>
      </c>
      <c r="D280" s="10" t="s">
        <v>39</v>
      </c>
      <c r="E280" s="35">
        <f>E278/E279</f>
        <v>33606.557377049183</v>
      </c>
      <c r="F280" s="47">
        <f>F278/F279</f>
        <v>13105.440359999999</v>
      </c>
      <c r="G280" s="66"/>
      <c r="H280" s="16"/>
    </row>
    <row r="281" spans="1:8" ht="26.4" x14ac:dyDescent="0.3">
      <c r="A281" s="115"/>
      <c r="B281" s="10" t="s">
        <v>12</v>
      </c>
      <c r="C281" s="9" t="s">
        <v>225</v>
      </c>
      <c r="D281" s="10" t="s">
        <v>26</v>
      </c>
      <c r="E281" s="35">
        <v>35.880000000000003</v>
      </c>
      <c r="F281" s="47">
        <v>29.41</v>
      </c>
      <c r="G281" s="66"/>
      <c r="H281" s="16"/>
    </row>
    <row r="282" spans="1:8" x14ac:dyDescent="0.3">
      <c r="A282" s="83" t="s">
        <v>266</v>
      </c>
      <c r="B282" s="100" t="s">
        <v>13</v>
      </c>
      <c r="C282" s="9" t="s">
        <v>27</v>
      </c>
      <c r="D282" s="10" t="s">
        <v>28</v>
      </c>
      <c r="E282" s="35">
        <v>20500000</v>
      </c>
      <c r="F282" s="47">
        <v>6552720.1799999997</v>
      </c>
      <c r="G282" s="66">
        <f t="shared" ref="G282" si="7">F282/E282</f>
        <v>0.31964488682926828</v>
      </c>
      <c r="H282" s="16"/>
    </row>
    <row r="283" spans="1:8" x14ac:dyDescent="0.3">
      <c r="A283" s="83"/>
      <c r="B283" s="100"/>
      <c r="C283" s="9" t="s">
        <v>76</v>
      </c>
      <c r="D283" s="10" t="s">
        <v>34</v>
      </c>
      <c r="E283" s="35">
        <v>1700</v>
      </c>
      <c r="F283" s="47">
        <v>1700</v>
      </c>
      <c r="G283" s="16"/>
      <c r="H283" s="16"/>
    </row>
    <row r="284" spans="1:8" x14ac:dyDescent="0.3">
      <c r="A284" s="83"/>
      <c r="B284" s="10" t="s">
        <v>11</v>
      </c>
      <c r="C284" s="9" t="s">
        <v>77</v>
      </c>
      <c r="D284" s="10" t="s">
        <v>34</v>
      </c>
      <c r="E284" s="35">
        <v>610</v>
      </c>
      <c r="F284" s="47">
        <v>500</v>
      </c>
      <c r="G284" s="16"/>
      <c r="H284" s="16"/>
    </row>
    <row r="285" spans="1:8" ht="26.4" x14ac:dyDescent="0.3">
      <c r="A285" s="83"/>
      <c r="B285" s="10" t="s">
        <v>14</v>
      </c>
      <c r="C285" s="9" t="s">
        <v>226</v>
      </c>
      <c r="D285" s="10" t="s">
        <v>39</v>
      </c>
      <c r="E285" s="35">
        <f>E282/E284</f>
        <v>33606.557377049183</v>
      </c>
      <c r="F285" s="47">
        <f>F282/F284</f>
        <v>13105.440359999999</v>
      </c>
      <c r="G285" s="16"/>
      <c r="H285" s="16"/>
    </row>
    <row r="286" spans="1:8" ht="26.4" x14ac:dyDescent="0.3">
      <c r="A286" s="83"/>
      <c r="B286" s="10" t="s">
        <v>12</v>
      </c>
      <c r="C286" s="9" t="s">
        <v>225</v>
      </c>
      <c r="D286" s="10" t="s">
        <v>26</v>
      </c>
      <c r="E286" s="35">
        <v>35.880000000000003</v>
      </c>
      <c r="F286" s="47">
        <v>29.41</v>
      </c>
      <c r="G286" s="16"/>
      <c r="H286" s="16"/>
    </row>
    <row r="287" spans="1:8" x14ac:dyDescent="0.3">
      <c r="A287" s="113" t="s">
        <v>156</v>
      </c>
      <c r="B287" s="113"/>
      <c r="C287" s="113"/>
      <c r="D287" s="113"/>
      <c r="E287" s="113"/>
      <c r="F287" s="113"/>
      <c r="G287" s="113"/>
      <c r="H287" s="114"/>
    </row>
    <row r="288" spans="1:8" s="36" customFormat="1" x14ac:dyDescent="0.3">
      <c r="A288" s="78" t="s">
        <v>157</v>
      </c>
      <c r="B288" s="33" t="s">
        <v>13</v>
      </c>
      <c r="C288" s="33" t="s">
        <v>27</v>
      </c>
      <c r="D288" s="33" t="s">
        <v>28</v>
      </c>
      <c r="E288" s="35">
        <f>E292+E296</f>
        <v>75000</v>
      </c>
      <c r="F288" s="47">
        <f>F292+F296</f>
        <v>59376</v>
      </c>
      <c r="G288" s="66">
        <f>F288/E288</f>
        <v>0.79168000000000005</v>
      </c>
      <c r="H288" s="33"/>
    </row>
    <row r="289" spans="1:8" ht="66" x14ac:dyDescent="0.3">
      <c r="A289" s="78"/>
      <c r="B289" s="10" t="s">
        <v>11</v>
      </c>
      <c r="C289" s="9" t="s">
        <v>158</v>
      </c>
      <c r="D289" s="10" t="s">
        <v>22</v>
      </c>
      <c r="E289" s="39">
        <v>1</v>
      </c>
      <c r="F289" s="39">
        <v>1</v>
      </c>
      <c r="G289" s="66"/>
      <c r="H289" s="16"/>
    </row>
    <row r="290" spans="1:8" ht="26.4" x14ac:dyDescent="0.3">
      <c r="A290" s="78"/>
      <c r="B290" s="10" t="s">
        <v>14</v>
      </c>
      <c r="C290" s="9" t="s">
        <v>159</v>
      </c>
      <c r="D290" s="10" t="s">
        <v>28</v>
      </c>
      <c r="E290" s="35">
        <f>E288/E289</f>
        <v>75000</v>
      </c>
      <c r="F290" s="47">
        <f>F288/F289</f>
        <v>59376</v>
      </c>
      <c r="G290" s="66"/>
      <c r="H290" s="16"/>
    </row>
    <row r="291" spans="1:8" ht="26.4" x14ac:dyDescent="0.3">
      <c r="A291" s="79"/>
      <c r="B291" s="10" t="s">
        <v>12</v>
      </c>
      <c r="C291" s="9" t="s">
        <v>160</v>
      </c>
      <c r="D291" s="10" t="s">
        <v>22</v>
      </c>
      <c r="E291" s="35">
        <v>85</v>
      </c>
      <c r="F291" s="35">
        <v>85</v>
      </c>
      <c r="G291" s="66"/>
      <c r="H291" s="16"/>
    </row>
    <row r="292" spans="1:8" x14ac:dyDescent="0.3">
      <c r="A292" s="89" t="s">
        <v>267</v>
      </c>
      <c r="B292" s="3" t="s">
        <v>13</v>
      </c>
      <c r="C292" s="11" t="s">
        <v>27</v>
      </c>
      <c r="D292" s="3" t="s">
        <v>28</v>
      </c>
      <c r="E292" s="35">
        <v>75000</v>
      </c>
      <c r="F292" s="47">
        <v>59376</v>
      </c>
      <c r="G292" s="66">
        <f t="shared" ref="G292:G351" si="8">F292/E292</f>
        <v>0.79168000000000005</v>
      </c>
      <c r="H292" s="16"/>
    </row>
    <row r="293" spans="1:8" ht="66" x14ac:dyDescent="0.3">
      <c r="A293" s="89"/>
      <c r="B293" s="3" t="s">
        <v>11</v>
      </c>
      <c r="C293" s="11" t="s">
        <v>161</v>
      </c>
      <c r="D293" s="3" t="s">
        <v>22</v>
      </c>
      <c r="E293" s="39">
        <v>1</v>
      </c>
      <c r="F293" s="49">
        <v>1</v>
      </c>
      <c r="G293" s="66"/>
      <c r="H293" s="16"/>
    </row>
    <row r="294" spans="1:8" ht="26.4" x14ac:dyDescent="0.3">
      <c r="A294" s="89"/>
      <c r="B294" s="3" t="s">
        <v>14</v>
      </c>
      <c r="C294" s="11" t="s">
        <v>159</v>
      </c>
      <c r="D294" s="3" t="s">
        <v>28</v>
      </c>
      <c r="E294" s="35">
        <f>E292/E293</f>
        <v>75000</v>
      </c>
      <c r="F294" s="47">
        <f>F292/F293</f>
        <v>59376</v>
      </c>
      <c r="G294" s="66"/>
      <c r="H294" s="16"/>
    </row>
    <row r="295" spans="1:8" ht="26.4" x14ac:dyDescent="0.3">
      <c r="A295" s="89"/>
      <c r="B295" s="3" t="s">
        <v>12</v>
      </c>
      <c r="C295" s="11" t="s">
        <v>160</v>
      </c>
      <c r="D295" s="3" t="s">
        <v>22</v>
      </c>
      <c r="E295" s="35">
        <v>85</v>
      </c>
      <c r="F295" s="35">
        <v>85</v>
      </c>
      <c r="G295" s="66"/>
      <c r="H295" s="16"/>
    </row>
    <row r="296" spans="1:8" x14ac:dyDescent="0.3">
      <c r="A296" s="89" t="s">
        <v>162</v>
      </c>
      <c r="B296" s="3" t="s">
        <v>13</v>
      </c>
      <c r="C296" s="11" t="s">
        <v>27</v>
      </c>
      <c r="D296" s="3" t="s">
        <v>28</v>
      </c>
      <c r="E296" s="44"/>
      <c r="F296" s="46"/>
      <c r="G296" s="66"/>
      <c r="H296" s="16"/>
    </row>
    <row r="297" spans="1:8" ht="79.2" x14ac:dyDescent="0.3">
      <c r="A297" s="89"/>
      <c r="B297" s="3" t="s">
        <v>11</v>
      </c>
      <c r="C297" s="11" t="s">
        <v>163</v>
      </c>
      <c r="D297" s="3" t="s">
        <v>22</v>
      </c>
      <c r="E297" s="44"/>
      <c r="F297" s="46"/>
      <c r="G297" s="66"/>
      <c r="H297" s="16"/>
    </row>
    <row r="298" spans="1:8" ht="26.4" x14ac:dyDescent="0.3">
      <c r="A298" s="89"/>
      <c r="B298" s="3" t="s">
        <v>14</v>
      </c>
      <c r="C298" s="11" t="s">
        <v>159</v>
      </c>
      <c r="D298" s="3" t="s">
        <v>28</v>
      </c>
      <c r="E298" s="44"/>
      <c r="F298" s="46"/>
      <c r="G298" s="66"/>
      <c r="H298" s="16"/>
    </row>
    <row r="299" spans="1:8" ht="26.4" x14ac:dyDescent="0.3">
      <c r="A299" s="89"/>
      <c r="B299" s="3" t="s">
        <v>12</v>
      </c>
      <c r="C299" s="11" t="s">
        <v>160</v>
      </c>
      <c r="D299" s="3" t="s">
        <v>22</v>
      </c>
      <c r="E299" s="44"/>
      <c r="F299" s="46"/>
      <c r="G299" s="66"/>
      <c r="H299" s="16"/>
    </row>
    <row r="300" spans="1:8" s="36" customFormat="1" x14ac:dyDescent="0.3">
      <c r="A300" s="74" t="s">
        <v>164</v>
      </c>
      <c r="B300" s="28" t="s">
        <v>13</v>
      </c>
      <c r="C300" s="27" t="s">
        <v>27</v>
      </c>
      <c r="D300" s="28" t="s">
        <v>28</v>
      </c>
      <c r="E300" s="35">
        <f>E304</f>
        <v>50000</v>
      </c>
      <c r="F300" s="35">
        <f>F304</f>
        <v>50000</v>
      </c>
      <c r="G300" s="66">
        <f t="shared" si="8"/>
        <v>1</v>
      </c>
      <c r="H300" s="38"/>
    </row>
    <row r="301" spans="1:8" ht="21" customHeight="1" x14ac:dyDescent="0.3">
      <c r="A301" s="75"/>
      <c r="B301" s="10" t="s">
        <v>11</v>
      </c>
      <c r="C301" s="9" t="s">
        <v>165</v>
      </c>
      <c r="D301" s="10" t="s">
        <v>22</v>
      </c>
      <c r="E301" s="35">
        <v>1</v>
      </c>
      <c r="F301" s="35">
        <v>1</v>
      </c>
      <c r="G301" s="66"/>
      <c r="H301" s="16"/>
    </row>
    <row r="302" spans="1:8" ht="18.75" customHeight="1" x14ac:dyDescent="0.3">
      <c r="A302" s="75"/>
      <c r="B302" s="10" t="s">
        <v>14</v>
      </c>
      <c r="C302" s="9" t="s">
        <v>166</v>
      </c>
      <c r="D302" s="10" t="s">
        <v>28</v>
      </c>
      <c r="E302" s="35">
        <f>E300/E301</f>
        <v>50000</v>
      </c>
      <c r="F302" s="35">
        <f>F300/F301</f>
        <v>50000</v>
      </c>
      <c r="G302" s="66"/>
      <c r="H302" s="16"/>
    </row>
    <row r="303" spans="1:8" ht="21" customHeight="1" x14ac:dyDescent="0.3">
      <c r="A303" s="76"/>
      <c r="B303" s="10" t="s">
        <v>12</v>
      </c>
      <c r="C303" s="9" t="s">
        <v>167</v>
      </c>
      <c r="D303" s="10" t="s">
        <v>26</v>
      </c>
      <c r="E303" s="35">
        <v>100</v>
      </c>
      <c r="F303" s="35">
        <v>100</v>
      </c>
      <c r="G303" s="66"/>
      <c r="H303" s="16"/>
    </row>
    <row r="304" spans="1:8" ht="19.5" customHeight="1" x14ac:dyDescent="0.3">
      <c r="A304" s="89" t="s">
        <v>214</v>
      </c>
      <c r="B304" s="3" t="s">
        <v>13</v>
      </c>
      <c r="C304" s="11" t="s">
        <v>27</v>
      </c>
      <c r="D304" s="3" t="s">
        <v>28</v>
      </c>
      <c r="E304" s="35">
        <v>50000</v>
      </c>
      <c r="F304" s="35">
        <v>50000</v>
      </c>
      <c r="G304" s="66">
        <f t="shared" si="8"/>
        <v>1</v>
      </c>
      <c r="H304" s="16"/>
    </row>
    <row r="305" spans="1:8" ht="18.75" customHeight="1" x14ac:dyDescent="0.3">
      <c r="A305" s="89"/>
      <c r="B305" s="3" t="s">
        <v>11</v>
      </c>
      <c r="C305" s="9" t="s">
        <v>165</v>
      </c>
      <c r="D305" s="10" t="s">
        <v>22</v>
      </c>
      <c r="E305" s="35">
        <v>1</v>
      </c>
      <c r="F305" s="35">
        <v>1</v>
      </c>
      <c r="G305" s="66"/>
      <c r="H305" s="16"/>
    </row>
    <row r="306" spans="1:8" x14ac:dyDescent="0.3">
      <c r="A306" s="89"/>
      <c r="B306" s="3" t="s">
        <v>14</v>
      </c>
      <c r="C306" s="9" t="s">
        <v>166</v>
      </c>
      <c r="D306" s="10" t="s">
        <v>28</v>
      </c>
      <c r="E306" s="35">
        <f>E304/E305</f>
        <v>50000</v>
      </c>
      <c r="F306" s="47">
        <f>F304/F305</f>
        <v>50000</v>
      </c>
      <c r="G306" s="66"/>
      <c r="H306" s="16"/>
    </row>
    <row r="307" spans="1:8" x14ac:dyDescent="0.3">
      <c r="A307" s="89"/>
      <c r="B307" s="3" t="s">
        <v>12</v>
      </c>
      <c r="C307" s="9" t="s">
        <v>167</v>
      </c>
      <c r="D307" s="10" t="s">
        <v>26</v>
      </c>
      <c r="E307" s="35">
        <v>100</v>
      </c>
      <c r="F307" s="35">
        <v>100</v>
      </c>
      <c r="G307" s="66"/>
      <c r="H307" s="16"/>
    </row>
    <row r="308" spans="1:8" s="36" customFormat="1" x14ac:dyDescent="0.3">
      <c r="A308" s="74" t="s">
        <v>168</v>
      </c>
      <c r="B308" s="28" t="s">
        <v>13</v>
      </c>
      <c r="C308" s="25" t="s">
        <v>27</v>
      </c>
      <c r="D308" s="26" t="s">
        <v>28</v>
      </c>
      <c r="E308" s="35">
        <f>E312+E316+E323</f>
        <v>164300</v>
      </c>
      <c r="F308" s="47">
        <f>F312+F323+F316</f>
        <v>81000</v>
      </c>
      <c r="G308" s="66">
        <f t="shared" si="8"/>
        <v>0.49300060864272671</v>
      </c>
      <c r="H308" s="38"/>
    </row>
    <row r="309" spans="1:8" ht="15" customHeight="1" x14ac:dyDescent="0.3">
      <c r="A309" s="75"/>
      <c r="B309" s="10" t="s">
        <v>11</v>
      </c>
      <c r="C309" s="9" t="s">
        <v>169</v>
      </c>
      <c r="D309" s="10" t="s">
        <v>22</v>
      </c>
      <c r="E309" s="39">
        <v>3</v>
      </c>
      <c r="F309" s="49">
        <v>2</v>
      </c>
      <c r="G309" s="66"/>
      <c r="H309" s="16"/>
    </row>
    <row r="310" spans="1:8" x14ac:dyDescent="0.3">
      <c r="A310" s="75"/>
      <c r="B310" s="10" t="s">
        <v>14</v>
      </c>
      <c r="C310" s="9" t="s">
        <v>170</v>
      </c>
      <c r="D310" s="10" t="s">
        <v>28</v>
      </c>
      <c r="E310" s="35">
        <f>E308/E309</f>
        <v>54766.666666666664</v>
      </c>
      <c r="F310" s="47">
        <f>F308/F309</f>
        <v>40500</v>
      </c>
      <c r="G310" s="66"/>
      <c r="H310" s="16"/>
    </row>
    <row r="311" spans="1:8" x14ac:dyDescent="0.3">
      <c r="A311" s="76"/>
      <c r="B311" s="10" t="s">
        <v>12</v>
      </c>
      <c r="C311" s="9" t="s">
        <v>171</v>
      </c>
      <c r="D311" s="10" t="s">
        <v>26</v>
      </c>
      <c r="E311" s="35">
        <v>100</v>
      </c>
      <c r="F311" s="54">
        <v>66.67</v>
      </c>
      <c r="G311" s="66"/>
      <c r="H311" s="16"/>
    </row>
    <row r="312" spans="1:8" x14ac:dyDescent="0.3">
      <c r="A312" s="89" t="s">
        <v>268</v>
      </c>
      <c r="B312" s="3" t="s">
        <v>13</v>
      </c>
      <c r="C312" s="11" t="s">
        <v>27</v>
      </c>
      <c r="D312" s="3" t="s">
        <v>28</v>
      </c>
      <c r="E312" s="35">
        <v>67500</v>
      </c>
      <c r="F312" s="47">
        <v>67500</v>
      </c>
      <c r="G312" s="66">
        <f t="shared" si="8"/>
        <v>1</v>
      </c>
      <c r="H312" s="16"/>
    </row>
    <row r="313" spans="1:8" x14ac:dyDescent="0.3">
      <c r="A313" s="89"/>
      <c r="B313" s="3" t="s">
        <v>11</v>
      </c>
      <c r="C313" s="9" t="s">
        <v>165</v>
      </c>
      <c r="D313" s="10" t="s">
        <v>22</v>
      </c>
      <c r="E313" s="39">
        <v>1</v>
      </c>
      <c r="F313" s="39">
        <v>1</v>
      </c>
      <c r="G313" s="66"/>
      <c r="H313" s="16"/>
    </row>
    <row r="314" spans="1:8" x14ac:dyDescent="0.3">
      <c r="A314" s="89"/>
      <c r="B314" s="3" t="s">
        <v>14</v>
      </c>
      <c r="C314" s="9" t="s">
        <v>166</v>
      </c>
      <c r="D314" s="10" t="s">
        <v>28</v>
      </c>
      <c r="E314" s="35">
        <f>E312/E313</f>
        <v>67500</v>
      </c>
      <c r="F314" s="35">
        <f>F312/F313</f>
        <v>67500</v>
      </c>
      <c r="G314" s="66"/>
      <c r="H314" s="16"/>
    </row>
    <row r="315" spans="1:8" x14ac:dyDescent="0.3">
      <c r="A315" s="89"/>
      <c r="B315" s="3" t="s">
        <v>12</v>
      </c>
      <c r="C315" s="9" t="s">
        <v>167</v>
      </c>
      <c r="D315" s="10" t="s">
        <v>26</v>
      </c>
      <c r="E315" s="35">
        <v>100</v>
      </c>
      <c r="F315" s="35">
        <v>100</v>
      </c>
      <c r="G315" s="66"/>
      <c r="H315" s="16"/>
    </row>
    <row r="316" spans="1:8" ht="21.6" customHeight="1" x14ac:dyDescent="0.3">
      <c r="A316" s="105" t="s">
        <v>227</v>
      </c>
      <c r="B316" s="3" t="s">
        <v>13</v>
      </c>
      <c r="C316" s="11" t="s">
        <v>27</v>
      </c>
      <c r="D316" s="3" t="s">
        <v>28</v>
      </c>
      <c r="E316" s="35">
        <v>50000</v>
      </c>
      <c r="F316" s="47">
        <v>13500</v>
      </c>
      <c r="G316" s="66">
        <f t="shared" si="8"/>
        <v>0.27</v>
      </c>
      <c r="H316" s="16"/>
    </row>
    <row r="317" spans="1:8" ht="21.6" customHeight="1" x14ac:dyDescent="0.3">
      <c r="A317" s="105"/>
      <c r="B317" s="106" t="s">
        <v>11</v>
      </c>
      <c r="C317" s="11" t="s">
        <v>172</v>
      </c>
      <c r="D317" s="3" t="s">
        <v>173</v>
      </c>
      <c r="E317" s="35">
        <v>240</v>
      </c>
      <c r="F317" s="47">
        <v>85</v>
      </c>
      <c r="G317" s="66"/>
      <c r="H317" s="16"/>
    </row>
    <row r="318" spans="1:8" ht="21.6" customHeight="1" x14ac:dyDescent="0.3">
      <c r="A318" s="105"/>
      <c r="B318" s="106"/>
      <c r="C318" s="11" t="s">
        <v>174</v>
      </c>
      <c r="D318" s="3" t="s">
        <v>173</v>
      </c>
      <c r="E318" s="35">
        <v>20</v>
      </c>
      <c r="F318" s="47">
        <v>1</v>
      </c>
      <c r="G318" s="66"/>
      <c r="H318" s="16"/>
    </row>
    <row r="319" spans="1:8" ht="26.4" x14ac:dyDescent="0.3">
      <c r="A319" s="105"/>
      <c r="B319" s="106" t="s">
        <v>14</v>
      </c>
      <c r="C319" s="11" t="s">
        <v>175</v>
      </c>
      <c r="D319" s="3" t="s">
        <v>52</v>
      </c>
      <c r="E319" s="35">
        <v>150</v>
      </c>
      <c r="F319" s="47">
        <v>150</v>
      </c>
      <c r="G319" s="66"/>
      <c r="H319" s="16"/>
    </row>
    <row r="320" spans="1:8" ht="26.4" x14ac:dyDescent="0.3">
      <c r="A320" s="105"/>
      <c r="B320" s="106"/>
      <c r="C320" s="11" t="s">
        <v>176</v>
      </c>
      <c r="D320" s="3" t="s">
        <v>177</v>
      </c>
      <c r="E320" s="35">
        <v>700</v>
      </c>
      <c r="F320" s="47">
        <v>700</v>
      </c>
      <c r="G320" s="66"/>
      <c r="H320" s="16"/>
    </row>
    <row r="321" spans="1:8" ht="26.4" x14ac:dyDescent="0.3">
      <c r="A321" s="105"/>
      <c r="B321" s="106" t="s">
        <v>12</v>
      </c>
      <c r="C321" s="11" t="s">
        <v>178</v>
      </c>
      <c r="D321" s="3" t="s">
        <v>26</v>
      </c>
      <c r="E321" s="35">
        <v>100</v>
      </c>
      <c r="F321" s="47">
        <v>35.42</v>
      </c>
      <c r="G321" s="66"/>
      <c r="H321" s="16"/>
    </row>
    <row r="322" spans="1:8" x14ac:dyDescent="0.3">
      <c r="A322" s="105"/>
      <c r="B322" s="106"/>
      <c r="C322" s="11" t="s">
        <v>179</v>
      </c>
      <c r="D322" s="3" t="s">
        <v>26</v>
      </c>
      <c r="E322" s="35">
        <v>100</v>
      </c>
      <c r="F322" s="47">
        <v>5</v>
      </c>
      <c r="G322" s="66"/>
      <c r="H322" s="16"/>
    </row>
    <row r="323" spans="1:8" ht="21" customHeight="1" x14ac:dyDescent="0.3">
      <c r="A323" s="89" t="s">
        <v>269</v>
      </c>
      <c r="B323" s="3" t="s">
        <v>13</v>
      </c>
      <c r="C323" s="11" t="s">
        <v>27</v>
      </c>
      <c r="D323" s="3" t="s">
        <v>28</v>
      </c>
      <c r="E323" s="35">
        <v>46800</v>
      </c>
      <c r="F323" s="68">
        <v>0</v>
      </c>
      <c r="G323" s="66"/>
      <c r="H323" s="102" t="s">
        <v>243</v>
      </c>
    </row>
    <row r="324" spans="1:8" ht="21" customHeight="1" x14ac:dyDescent="0.3">
      <c r="A324" s="89"/>
      <c r="B324" s="10" t="s">
        <v>11</v>
      </c>
      <c r="C324" s="9" t="s">
        <v>180</v>
      </c>
      <c r="D324" s="10" t="s">
        <v>181</v>
      </c>
      <c r="E324" s="35">
        <v>104</v>
      </c>
      <c r="F324" s="68">
        <v>0</v>
      </c>
      <c r="G324" s="66"/>
      <c r="H324" s="103"/>
    </row>
    <row r="325" spans="1:8" ht="26.4" x14ac:dyDescent="0.3">
      <c r="A325" s="89"/>
      <c r="B325" s="10" t="s">
        <v>14</v>
      </c>
      <c r="C325" s="9" t="s">
        <v>182</v>
      </c>
      <c r="D325" s="10" t="s">
        <v>177</v>
      </c>
      <c r="E325" s="35">
        <v>450</v>
      </c>
      <c r="F325" s="68">
        <v>0</v>
      </c>
      <c r="G325" s="66"/>
      <c r="H325" s="103"/>
    </row>
    <row r="326" spans="1:8" ht="26.4" x14ac:dyDescent="0.3">
      <c r="A326" s="89"/>
      <c r="B326" s="10" t="s">
        <v>12</v>
      </c>
      <c r="C326" s="9" t="s">
        <v>183</v>
      </c>
      <c r="D326" s="10" t="s">
        <v>26</v>
      </c>
      <c r="E326" s="35">
        <v>100</v>
      </c>
      <c r="F326" s="68">
        <v>0</v>
      </c>
      <c r="G326" s="66"/>
      <c r="H326" s="104"/>
    </row>
    <row r="327" spans="1:8" s="36" customFormat="1" ht="17.399999999999999" customHeight="1" x14ac:dyDescent="0.3">
      <c r="A327" s="74" t="s">
        <v>184</v>
      </c>
      <c r="B327" s="26" t="s">
        <v>13</v>
      </c>
      <c r="C327" s="25" t="s">
        <v>27</v>
      </c>
      <c r="D327" s="26" t="s">
        <v>28</v>
      </c>
      <c r="E327" s="35">
        <f>E331</f>
        <v>10000</v>
      </c>
      <c r="F327" s="47">
        <f>F331</f>
        <v>4126.32</v>
      </c>
      <c r="G327" s="66">
        <f t="shared" si="8"/>
        <v>0.41263199999999994</v>
      </c>
      <c r="H327" s="38"/>
    </row>
    <row r="328" spans="1:8" ht="22.2" customHeight="1" x14ac:dyDescent="0.3">
      <c r="A328" s="75"/>
      <c r="B328" s="10" t="s">
        <v>11</v>
      </c>
      <c r="C328" s="9" t="s">
        <v>185</v>
      </c>
      <c r="D328" s="10" t="s">
        <v>22</v>
      </c>
      <c r="E328" s="39">
        <v>1</v>
      </c>
      <c r="F328" s="48">
        <v>1</v>
      </c>
      <c r="G328" s="66"/>
      <c r="H328" s="16"/>
    </row>
    <row r="329" spans="1:8" ht="25.2" customHeight="1" x14ac:dyDescent="0.3">
      <c r="A329" s="75"/>
      <c r="B329" s="10" t="s">
        <v>14</v>
      </c>
      <c r="C329" s="9" t="s">
        <v>186</v>
      </c>
      <c r="D329" s="10" t="s">
        <v>28</v>
      </c>
      <c r="E329" s="35">
        <f>E327/E328</f>
        <v>10000</v>
      </c>
      <c r="F329" s="47">
        <f>F327/F328</f>
        <v>4126.32</v>
      </c>
      <c r="G329" s="66"/>
      <c r="H329" s="16"/>
    </row>
    <row r="330" spans="1:8" ht="26.4" x14ac:dyDescent="0.3">
      <c r="A330" s="76"/>
      <c r="B330" s="10" t="s">
        <v>12</v>
      </c>
      <c r="C330" s="9" t="s">
        <v>187</v>
      </c>
      <c r="D330" s="10" t="s">
        <v>26</v>
      </c>
      <c r="E330" s="35">
        <v>100</v>
      </c>
      <c r="F330" s="35">
        <v>100</v>
      </c>
      <c r="G330" s="66"/>
      <c r="H330" s="16"/>
    </row>
    <row r="331" spans="1:8" ht="22.2" customHeight="1" x14ac:dyDescent="0.3">
      <c r="A331" s="83" t="s">
        <v>188</v>
      </c>
      <c r="B331" s="10" t="s">
        <v>13</v>
      </c>
      <c r="C331" s="9" t="s">
        <v>27</v>
      </c>
      <c r="D331" s="10" t="s">
        <v>28</v>
      </c>
      <c r="E331" s="35">
        <v>10000</v>
      </c>
      <c r="F331" s="47">
        <v>4126.32</v>
      </c>
      <c r="G331" s="66">
        <f t="shared" si="8"/>
        <v>0.41263199999999994</v>
      </c>
      <c r="H331" s="16"/>
    </row>
    <row r="332" spans="1:8" ht="21.6" customHeight="1" x14ac:dyDescent="0.3">
      <c r="A332" s="83"/>
      <c r="B332" s="10" t="s">
        <v>11</v>
      </c>
      <c r="C332" s="9" t="s">
        <v>185</v>
      </c>
      <c r="D332" s="10" t="s">
        <v>22</v>
      </c>
      <c r="E332" s="39">
        <v>1</v>
      </c>
      <c r="F332" s="48">
        <v>1</v>
      </c>
      <c r="G332" s="66"/>
      <c r="H332" s="16"/>
    </row>
    <row r="333" spans="1:8" ht="24" customHeight="1" x14ac:dyDescent="0.3">
      <c r="A333" s="83"/>
      <c r="B333" s="10" t="s">
        <v>14</v>
      </c>
      <c r="C333" s="9" t="s">
        <v>186</v>
      </c>
      <c r="D333" s="10" t="s">
        <v>28</v>
      </c>
      <c r="E333" s="35">
        <f>E331/E332</f>
        <v>10000</v>
      </c>
      <c r="F333" s="47">
        <f>F331/F332</f>
        <v>4126.32</v>
      </c>
      <c r="G333" s="66"/>
      <c r="H333" s="16"/>
    </row>
    <row r="334" spans="1:8" ht="26.4" x14ac:dyDescent="0.3">
      <c r="A334" s="83"/>
      <c r="B334" s="10" t="s">
        <v>12</v>
      </c>
      <c r="C334" s="9" t="s">
        <v>187</v>
      </c>
      <c r="D334" s="10" t="s">
        <v>26</v>
      </c>
      <c r="E334" s="35">
        <v>100</v>
      </c>
      <c r="F334" s="47">
        <v>100</v>
      </c>
      <c r="G334" s="66"/>
      <c r="H334" s="16"/>
    </row>
    <row r="335" spans="1:8" ht="23.4" customHeight="1" x14ac:dyDescent="0.3">
      <c r="A335" s="74" t="s">
        <v>189</v>
      </c>
      <c r="B335" s="26" t="s">
        <v>13</v>
      </c>
      <c r="C335" s="25" t="s">
        <v>27</v>
      </c>
      <c r="D335" s="26" t="s">
        <v>28</v>
      </c>
      <c r="E335" s="35">
        <f>E339</f>
        <v>160000</v>
      </c>
      <c r="F335" s="47">
        <f>F339</f>
        <v>153849</v>
      </c>
      <c r="G335" s="66">
        <f t="shared" si="8"/>
        <v>0.96155625</v>
      </c>
      <c r="H335" s="16"/>
    </row>
    <row r="336" spans="1:8" ht="25.2" customHeight="1" x14ac:dyDescent="0.3">
      <c r="A336" s="75"/>
      <c r="B336" s="10" t="s">
        <v>11</v>
      </c>
      <c r="C336" s="9" t="s">
        <v>190</v>
      </c>
      <c r="D336" s="10" t="s">
        <v>22</v>
      </c>
      <c r="E336" s="39">
        <v>7</v>
      </c>
      <c r="F336" s="48">
        <v>7</v>
      </c>
      <c r="G336" s="66"/>
      <c r="H336" s="16"/>
    </row>
    <row r="337" spans="1:8" ht="25.2" customHeight="1" x14ac:dyDescent="0.3">
      <c r="A337" s="75"/>
      <c r="B337" s="10" t="s">
        <v>14</v>
      </c>
      <c r="C337" s="9" t="s">
        <v>191</v>
      </c>
      <c r="D337" s="10" t="s">
        <v>52</v>
      </c>
      <c r="E337" s="35">
        <f>E335/E336</f>
        <v>22857.142857142859</v>
      </c>
      <c r="F337" s="47">
        <f>F335/F336</f>
        <v>21978.428571428572</v>
      </c>
      <c r="G337" s="66"/>
      <c r="H337" s="16"/>
    </row>
    <row r="338" spans="1:8" ht="25.2" customHeight="1" x14ac:dyDescent="0.3">
      <c r="A338" s="76"/>
      <c r="B338" s="10" t="s">
        <v>12</v>
      </c>
      <c r="C338" s="9" t="s">
        <v>192</v>
      </c>
      <c r="D338" s="10" t="s">
        <v>26</v>
      </c>
      <c r="E338" s="35">
        <v>32</v>
      </c>
      <c r="F338" s="47">
        <v>32</v>
      </c>
      <c r="G338" s="66"/>
      <c r="H338" s="16"/>
    </row>
    <row r="339" spans="1:8" ht="22.2" customHeight="1" x14ac:dyDescent="0.3">
      <c r="A339" s="83" t="s">
        <v>215</v>
      </c>
      <c r="B339" s="10" t="s">
        <v>13</v>
      </c>
      <c r="C339" s="9" t="s">
        <v>27</v>
      </c>
      <c r="D339" s="10" t="s">
        <v>28</v>
      </c>
      <c r="E339" s="35">
        <v>160000</v>
      </c>
      <c r="F339" s="47">
        <v>153849</v>
      </c>
      <c r="G339" s="66">
        <f t="shared" si="8"/>
        <v>0.96155625</v>
      </c>
      <c r="H339" s="16"/>
    </row>
    <row r="340" spans="1:8" ht="26.4" x14ac:dyDescent="0.3">
      <c r="A340" s="83"/>
      <c r="B340" s="10" t="s">
        <v>11</v>
      </c>
      <c r="C340" s="9" t="s">
        <v>193</v>
      </c>
      <c r="D340" s="10" t="s">
        <v>22</v>
      </c>
      <c r="E340" s="39">
        <v>7</v>
      </c>
      <c r="F340" s="48">
        <v>7</v>
      </c>
      <c r="G340" s="66"/>
      <c r="H340" s="16"/>
    </row>
    <row r="341" spans="1:8" ht="34.799999999999997" customHeight="1" x14ac:dyDescent="0.3">
      <c r="A341" s="83"/>
      <c r="B341" s="10" t="s">
        <v>14</v>
      </c>
      <c r="C341" s="9" t="s">
        <v>194</v>
      </c>
      <c r="D341" s="10" t="s">
        <v>52</v>
      </c>
      <c r="E341" s="35">
        <f>E339/E340</f>
        <v>22857.142857142859</v>
      </c>
      <c r="F341" s="47">
        <f>F339/F340</f>
        <v>21978.428571428572</v>
      </c>
      <c r="G341" s="66"/>
      <c r="H341" s="16"/>
    </row>
    <row r="342" spans="1:8" ht="26.4" x14ac:dyDescent="0.3">
      <c r="A342" s="83"/>
      <c r="B342" s="10" t="s">
        <v>12</v>
      </c>
      <c r="C342" s="9" t="s">
        <v>192</v>
      </c>
      <c r="D342" s="10" t="s">
        <v>26</v>
      </c>
      <c r="E342" s="35">
        <v>32</v>
      </c>
      <c r="F342" s="47">
        <v>32</v>
      </c>
      <c r="G342" s="66"/>
      <c r="H342" s="16"/>
    </row>
    <row r="343" spans="1:8" ht="24.6" customHeight="1" x14ac:dyDescent="0.3">
      <c r="A343" s="74" t="s">
        <v>195</v>
      </c>
      <c r="B343" s="26" t="s">
        <v>13</v>
      </c>
      <c r="C343" s="25" t="s">
        <v>27</v>
      </c>
      <c r="D343" s="26" t="s">
        <v>28</v>
      </c>
      <c r="E343" s="35">
        <f>E347</f>
        <v>134900</v>
      </c>
      <c r="F343" s="47">
        <f>F347</f>
        <v>61900</v>
      </c>
      <c r="G343" s="66">
        <f t="shared" si="8"/>
        <v>0.45885841363973312</v>
      </c>
      <c r="H343" s="16"/>
    </row>
    <row r="344" spans="1:8" ht="25.5" customHeight="1" x14ac:dyDescent="0.3">
      <c r="A344" s="75"/>
      <c r="B344" s="10" t="s">
        <v>11</v>
      </c>
      <c r="C344" s="9" t="s">
        <v>196</v>
      </c>
      <c r="D344" s="10" t="s">
        <v>22</v>
      </c>
      <c r="E344" s="39">
        <v>2</v>
      </c>
      <c r="F344" s="48">
        <v>1</v>
      </c>
      <c r="G344" s="66"/>
      <c r="H344" s="16"/>
    </row>
    <row r="345" spans="1:8" ht="32.4" customHeight="1" x14ac:dyDescent="0.3">
      <c r="A345" s="75"/>
      <c r="B345" s="10" t="s">
        <v>14</v>
      </c>
      <c r="C345" s="9" t="s">
        <v>197</v>
      </c>
      <c r="D345" s="10" t="s">
        <v>52</v>
      </c>
      <c r="E345" s="35">
        <f>E343/E344</f>
        <v>67450</v>
      </c>
      <c r="F345" s="47">
        <f>F343/F344</f>
        <v>61900</v>
      </c>
      <c r="G345" s="66"/>
      <c r="H345" s="16"/>
    </row>
    <row r="346" spans="1:8" ht="33.6" customHeight="1" x14ac:dyDescent="0.3">
      <c r="A346" s="76"/>
      <c r="B346" s="10" t="s">
        <v>12</v>
      </c>
      <c r="C346" s="9" t="s">
        <v>198</v>
      </c>
      <c r="D346" s="10" t="s">
        <v>199</v>
      </c>
      <c r="E346" s="39">
        <v>55</v>
      </c>
      <c r="F346" s="49">
        <v>114</v>
      </c>
      <c r="G346" s="66"/>
      <c r="H346" s="16"/>
    </row>
    <row r="347" spans="1:8" ht="19.2" customHeight="1" x14ac:dyDescent="0.3">
      <c r="A347" s="89" t="s">
        <v>216</v>
      </c>
      <c r="B347" s="3" t="s">
        <v>13</v>
      </c>
      <c r="C347" s="11" t="s">
        <v>27</v>
      </c>
      <c r="D347" s="3" t="s">
        <v>28</v>
      </c>
      <c r="E347" s="35">
        <v>134900</v>
      </c>
      <c r="F347" s="47">
        <v>61900</v>
      </c>
      <c r="G347" s="66">
        <f t="shared" si="8"/>
        <v>0.45885841363973312</v>
      </c>
      <c r="H347" s="80" t="s">
        <v>236</v>
      </c>
    </row>
    <row r="348" spans="1:8" ht="39.6" x14ac:dyDescent="0.3">
      <c r="A348" s="89"/>
      <c r="B348" s="3" t="s">
        <v>11</v>
      </c>
      <c r="C348" s="11" t="s">
        <v>200</v>
      </c>
      <c r="D348" s="3" t="s">
        <v>22</v>
      </c>
      <c r="E348" s="39">
        <v>2</v>
      </c>
      <c r="F348" s="48">
        <v>1</v>
      </c>
      <c r="G348" s="66"/>
      <c r="H348" s="81"/>
    </row>
    <row r="349" spans="1:8" ht="39.6" x14ac:dyDescent="0.3">
      <c r="A349" s="89"/>
      <c r="B349" s="3" t="s">
        <v>14</v>
      </c>
      <c r="C349" s="11" t="s">
        <v>194</v>
      </c>
      <c r="D349" s="3" t="s">
        <v>52</v>
      </c>
      <c r="E349" s="35">
        <f>E347/E348</f>
        <v>67450</v>
      </c>
      <c r="F349" s="47">
        <f>F347/F348</f>
        <v>61900</v>
      </c>
      <c r="G349" s="66"/>
      <c r="H349" s="81"/>
    </row>
    <row r="350" spans="1:8" ht="26.4" x14ac:dyDescent="0.3">
      <c r="A350" s="89"/>
      <c r="B350" s="3" t="s">
        <v>12</v>
      </c>
      <c r="C350" s="11" t="s">
        <v>198</v>
      </c>
      <c r="D350" s="3" t="s">
        <v>199</v>
      </c>
      <c r="E350" s="39">
        <v>55</v>
      </c>
      <c r="F350" s="49">
        <v>114</v>
      </c>
      <c r="G350" s="66"/>
      <c r="H350" s="82"/>
    </row>
    <row r="351" spans="1:8" x14ac:dyDescent="0.3">
      <c r="A351" s="74" t="s">
        <v>201</v>
      </c>
      <c r="B351" s="28" t="s">
        <v>13</v>
      </c>
      <c r="C351" s="27" t="s">
        <v>27</v>
      </c>
      <c r="D351" s="28" t="s">
        <v>28</v>
      </c>
      <c r="E351" s="35">
        <f>E355</f>
        <v>50000</v>
      </c>
      <c r="F351" s="47">
        <f>F355</f>
        <v>11160</v>
      </c>
      <c r="G351" s="66">
        <f t="shared" si="8"/>
        <v>0.22320000000000001</v>
      </c>
      <c r="H351" s="16"/>
    </row>
    <row r="352" spans="1:8" ht="36" customHeight="1" x14ac:dyDescent="0.3">
      <c r="A352" s="75"/>
      <c r="B352" s="10" t="s">
        <v>11</v>
      </c>
      <c r="C352" s="9" t="s">
        <v>202</v>
      </c>
      <c r="D352" s="10" t="s">
        <v>22</v>
      </c>
      <c r="E352" s="39">
        <v>115</v>
      </c>
      <c r="F352" s="49">
        <v>31</v>
      </c>
      <c r="G352" s="66"/>
      <c r="H352" s="16"/>
    </row>
    <row r="353" spans="1:8" ht="27.6" customHeight="1" x14ac:dyDescent="0.3">
      <c r="A353" s="75"/>
      <c r="B353" s="10" t="s">
        <v>14</v>
      </c>
      <c r="C353" s="9" t="s">
        <v>203</v>
      </c>
      <c r="D353" s="10" t="s">
        <v>52</v>
      </c>
      <c r="E353" s="35">
        <f>E351/E352</f>
        <v>434.78260869565219</v>
      </c>
      <c r="F353" s="47">
        <f>F351/F352</f>
        <v>360</v>
      </c>
      <c r="G353" s="66"/>
      <c r="H353" s="16"/>
    </row>
    <row r="354" spans="1:8" ht="47.4" customHeight="1" x14ac:dyDescent="0.3">
      <c r="A354" s="76"/>
      <c r="B354" s="10" t="s">
        <v>12</v>
      </c>
      <c r="C354" s="9" t="s">
        <v>204</v>
      </c>
      <c r="D354" s="10" t="s">
        <v>26</v>
      </c>
      <c r="E354" s="35">
        <v>100</v>
      </c>
      <c r="F354" s="35">
        <v>100</v>
      </c>
      <c r="G354" s="66"/>
      <c r="H354" s="16"/>
    </row>
    <row r="355" spans="1:8" ht="24.6" customHeight="1" x14ac:dyDescent="0.3">
      <c r="A355" s="89" t="s">
        <v>270</v>
      </c>
      <c r="B355" s="3" t="s">
        <v>13</v>
      </c>
      <c r="C355" s="11" t="s">
        <v>27</v>
      </c>
      <c r="D355" s="3" t="s">
        <v>28</v>
      </c>
      <c r="E355" s="35">
        <v>50000</v>
      </c>
      <c r="F355" s="47">
        <v>11160</v>
      </c>
      <c r="G355" s="66">
        <f t="shared" ref="G355:G363" si="9">F355/E355</f>
        <v>0.22320000000000001</v>
      </c>
      <c r="H355" s="80" t="s">
        <v>237</v>
      </c>
    </row>
    <row r="356" spans="1:8" ht="26.4" x14ac:dyDescent="0.3">
      <c r="A356" s="89"/>
      <c r="B356" s="3" t="s">
        <v>11</v>
      </c>
      <c r="C356" s="11" t="s">
        <v>205</v>
      </c>
      <c r="D356" s="3" t="s">
        <v>22</v>
      </c>
      <c r="E356" s="39">
        <v>115</v>
      </c>
      <c r="F356" s="39">
        <v>31</v>
      </c>
      <c r="G356" s="66"/>
      <c r="H356" s="81"/>
    </row>
    <row r="357" spans="1:8" ht="26.4" x14ac:dyDescent="0.3">
      <c r="A357" s="89"/>
      <c r="B357" s="3" t="s">
        <v>14</v>
      </c>
      <c r="C357" s="11" t="s">
        <v>203</v>
      </c>
      <c r="D357" s="3" t="s">
        <v>52</v>
      </c>
      <c r="E357" s="35">
        <f>E355/E356</f>
        <v>434.78260869565219</v>
      </c>
      <c r="F357" s="47">
        <f>F355/F356</f>
        <v>360</v>
      </c>
      <c r="G357" s="66"/>
      <c r="H357" s="81"/>
    </row>
    <row r="358" spans="1:8" ht="39.6" x14ac:dyDescent="0.3">
      <c r="A358" s="89"/>
      <c r="B358" s="10" t="s">
        <v>12</v>
      </c>
      <c r="C358" s="9" t="s">
        <v>204</v>
      </c>
      <c r="D358" s="10" t="s">
        <v>26</v>
      </c>
      <c r="E358" s="35">
        <v>100</v>
      </c>
      <c r="F358" s="47">
        <v>100</v>
      </c>
      <c r="G358" s="66"/>
      <c r="H358" s="82"/>
    </row>
    <row r="359" spans="1:8" ht="21.6" customHeight="1" x14ac:dyDescent="0.3">
      <c r="A359" s="74" t="s">
        <v>206</v>
      </c>
      <c r="B359" s="26" t="s">
        <v>13</v>
      </c>
      <c r="C359" s="25" t="s">
        <v>27</v>
      </c>
      <c r="D359" s="26" t="s">
        <v>28</v>
      </c>
      <c r="E359" s="35">
        <f>E363</f>
        <v>150000</v>
      </c>
      <c r="F359" s="47">
        <f>F363</f>
        <v>149704.56</v>
      </c>
      <c r="G359" s="66">
        <f t="shared" si="9"/>
        <v>0.99803039999999998</v>
      </c>
      <c r="H359" s="16"/>
    </row>
    <row r="360" spans="1:8" ht="25.5" customHeight="1" x14ac:dyDescent="0.3">
      <c r="A360" s="75"/>
      <c r="B360" s="10" t="s">
        <v>11</v>
      </c>
      <c r="C360" s="9" t="s">
        <v>59</v>
      </c>
      <c r="D360" s="10" t="s">
        <v>22</v>
      </c>
      <c r="E360" s="39">
        <v>1</v>
      </c>
      <c r="F360" s="48">
        <v>1</v>
      </c>
      <c r="G360" s="66"/>
      <c r="H360" s="16"/>
    </row>
    <row r="361" spans="1:8" ht="26.4" x14ac:dyDescent="0.3">
      <c r="A361" s="75"/>
      <c r="B361" s="10" t="s">
        <v>14</v>
      </c>
      <c r="C361" s="9" t="s">
        <v>207</v>
      </c>
      <c r="D361" s="10" t="s">
        <v>52</v>
      </c>
      <c r="E361" s="35">
        <f>E359/E360</f>
        <v>150000</v>
      </c>
      <c r="F361" s="47">
        <f>F359/F360</f>
        <v>149704.56</v>
      </c>
      <c r="G361" s="66"/>
      <c r="H361" s="16"/>
    </row>
    <row r="362" spans="1:8" ht="26.4" x14ac:dyDescent="0.3">
      <c r="A362" s="76"/>
      <c r="B362" s="10" t="s">
        <v>12</v>
      </c>
      <c r="C362" s="9" t="s">
        <v>139</v>
      </c>
      <c r="D362" s="10" t="s">
        <v>26</v>
      </c>
      <c r="E362" s="35">
        <v>100</v>
      </c>
      <c r="F362" s="47">
        <v>100</v>
      </c>
      <c r="G362" s="66"/>
      <c r="H362" s="16"/>
    </row>
    <row r="363" spans="1:8" x14ac:dyDescent="0.3">
      <c r="A363" s="89" t="s">
        <v>208</v>
      </c>
      <c r="B363" s="3" t="s">
        <v>13</v>
      </c>
      <c r="C363" s="11" t="s">
        <v>27</v>
      </c>
      <c r="D363" s="3" t="s">
        <v>28</v>
      </c>
      <c r="E363" s="35">
        <v>150000</v>
      </c>
      <c r="F363" s="47">
        <v>149704.56</v>
      </c>
      <c r="G363" s="66">
        <f t="shared" si="9"/>
        <v>0.99803039999999998</v>
      </c>
      <c r="H363" s="16"/>
    </row>
    <row r="364" spans="1:8" x14ac:dyDescent="0.3">
      <c r="A364" s="89"/>
      <c r="B364" s="3" t="s">
        <v>11</v>
      </c>
      <c r="C364" s="11" t="s">
        <v>59</v>
      </c>
      <c r="D364" s="3" t="s">
        <v>22</v>
      </c>
      <c r="E364" s="39">
        <v>1</v>
      </c>
      <c r="F364" s="48">
        <v>1</v>
      </c>
      <c r="G364" s="16"/>
      <c r="H364" s="16"/>
    </row>
    <row r="365" spans="1:8" ht="26.4" x14ac:dyDescent="0.3">
      <c r="A365" s="89"/>
      <c r="B365" s="3" t="s">
        <v>14</v>
      </c>
      <c r="C365" s="11" t="s">
        <v>207</v>
      </c>
      <c r="D365" s="3" t="s">
        <v>52</v>
      </c>
      <c r="E365" s="35">
        <f>E363/E364</f>
        <v>150000</v>
      </c>
      <c r="F365" s="47">
        <f>F363/F364</f>
        <v>149704.56</v>
      </c>
      <c r="G365" s="16"/>
      <c r="H365" s="16"/>
    </row>
    <row r="366" spans="1:8" ht="26.4" x14ac:dyDescent="0.3">
      <c r="A366" s="89"/>
      <c r="B366" s="3" t="s">
        <v>12</v>
      </c>
      <c r="C366" s="11" t="s">
        <v>139</v>
      </c>
      <c r="D366" s="3" t="s">
        <v>26</v>
      </c>
      <c r="E366" s="35">
        <v>100</v>
      </c>
      <c r="F366" s="47">
        <v>100</v>
      </c>
      <c r="G366" s="16"/>
      <c r="H366" s="16"/>
    </row>
    <row r="367" spans="1:8" x14ac:dyDescent="0.3">
      <c r="A367" s="74" t="s">
        <v>209</v>
      </c>
      <c r="B367" s="28" t="s">
        <v>13</v>
      </c>
      <c r="C367" s="27" t="s">
        <v>27</v>
      </c>
      <c r="D367" s="28" t="s">
        <v>28</v>
      </c>
      <c r="E367" s="35"/>
      <c r="F367" s="46"/>
      <c r="G367" s="16"/>
      <c r="H367" s="16"/>
    </row>
    <row r="368" spans="1:8" ht="15" customHeight="1" x14ac:dyDescent="0.3">
      <c r="A368" s="75"/>
      <c r="B368" s="10" t="s">
        <v>11</v>
      </c>
      <c r="C368" s="9" t="s">
        <v>210</v>
      </c>
      <c r="D368" s="10" t="s">
        <v>22</v>
      </c>
      <c r="E368" s="44"/>
      <c r="F368" s="46"/>
      <c r="G368" s="16"/>
      <c r="H368" s="16"/>
    </row>
    <row r="369" spans="1:12" x14ac:dyDescent="0.3">
      <c r="A369" s="75"/>
      <c r="B369" s="10" t="s">
        <v>14</v>
      </c>
      <c r="C369" s="9" t="s">
        <v>211</v>
      </c>
      <c r="D369" s="10" t="s">
        <v>52</v>
      </c>
      <c r="E369" s="44"/>
      <c r="F369" s="46"/>
      <c r="G369" s="16"/>
      <c r="H369" s="16"/>
    </row>
    <row r="370" spans="1:12" x14ac:dyDescent="0.3">
      <c r="A370" s="76"/>
      <c r="B370" s="10" t="s">
        <v>12</v>
      </c>
      <c r="C370" s="9" t="s">
        <v>212</v>
      </c>
      <c r="D370" s="10" t="s">
        <v>26</v>
      </c>
      <c r="E370" s="44"/>
      <c r="F370" s="46"/>
      <c r="G370" s="16"/>
      <c r="H370" s="16"/>
    </row>
    <row r="371" spans="1:12" ht="22.2" customHeight="1" x14ac:dyDescent="0.3">
      <c r="A371" s="83" t="s">
        <v>213</v>
      </c>
      <c r="B371" s="3" t="s">
        <v>13</v>
      </c>
      <c r="C371" s="9" t="s">
        <v>27</v>
      </c>
      <c r="D371" s="10" t="s">
        <v>28</v>
      </c>
      <c r="E371" s="44"/>
      <c r="F371" s="46"/>
      <c r="G371" s="16"/>
      <c r="H371" s="16"/>
    </row>
    <row r="372" spans="1:12" x14ac:dyDescent="0.3">
      <c r="A372" s="83"/>
      <c r="B372" s="3" t="s">
        <v>11</v>
      </c>
      <c r="C372" s="9" t="s">
        <v>210</v>
      </c>
      <c r="D372" s="10" t="s">
        <v>22</v>
      </c>
      <c r="E372" s="44"/>
      <c r="F372" s="46"/>
      <c r="G372" s="16"/>
      <c r="H372" s="16"/>
    </row>
    <row r="373" spans="1:12" x14ac:dyDescent="0.3">
      <c r="A373" s="83"/>
      <c r="B373" s="3" t="s">
        <v>14</v>
      </c>
      <c r="C373" s="9" t="s">
        <v>211</v>
      </c>
      <c r="D373" s="10" t="s">
        <v>52</v>
      </c>
      <c r="E373" s="44"/>
      <c r="F373" s="46"/>
      <c r="G373" s="16"/>
      <c r="H373" s="16"/>
    </row>
    <row r="374" spans="1:12" ht="20.399999999999999" customHeight="1" x14ac:dyDescent="0.3">
      <c r="A374" s="83"/>
      <c r="B374" s="3" t="s">
        <v>12</v>
      </c>
      <c r="C374" s="9" t="s">
        <v>212</v>
      </c>
      <c r="D374" s="10" t="s">
        <v>26</v>
      </c>
      <c r="E374" s="44"/>
      <c r="F374" s="46"/>
      <c r="G374" s="16"/>
      <c r="H374" s="16"/>
    </row>
    <row r="379" spans="1:12" s="119" customFormat="1" ht="18" x14ac:dyDescent="0.35">
      <c r="A379" s="116" t="s">
        <v>249</v>
      </c>
      <c r="B379" s="116"/>
      <c r="C379" s="117"/>
      <c r="D379" s="117"/>
      <c r="E379" s="117"/>
      <c r="F379" s="117"/>
      <c r="G379" s="117"/>
      <c r="H379" s="118" t="s">
        <v>250</v>
      </c>
      <c r="I379" s="117"/>
      <c r="J379" s="117"/>
      <c r="K379" s="117"/>
      <c r="L379" s="117"/>
    </row>
    <row r="382" spans="1:12" s="70" customFormat="1" ht="15.6" x14ac:dyDescent="0.3">
      <c r="A382" s="120" t="s">
        <v>273</v>
      </c>
      <c r="E382" s="121"/>
      <c r="F382" s="121"/>
    </row>
  </sheetData>
  <mergeCells count="157">
    <mergeCell ref="A379:B379"/>
    <mergeCell ref="A207:H207"/>
    <mergeCell ref="A243:H243"/>
    <mergeCell ref="A258:H258"/>
    <mergeCell ref="A277:H277"/>
    <mergeCell ref="A287:H287"/>
    <mergeCell ref="H347:H350"/>
    <mergeCell ref="H355:H358"/>
    <mergeCell ref="H198:H206"/>
    <mergeCell ref="A300:A303"/>
    <mergeCell ref="A308:A311"/>
    <mergeCell ref="A235:A238"/>
    <mergeCell ref="A239:A242"/>
    <mergeCell ref="A278:A281"/>
    <mergeCell ref="A282:A286"/>
    <mergeCell ref="B282:B283"/>
    <mergeCell ref="A263:A267"/>
    <mergeCell ref="B263:B264"/>
    <mergeCell ref="A272:A276"/>
    <mergeCell ref="B272:B273"/>
    <mergeCell ref="B225:B226"/>
    <mergeCell ref="B227:B228"/>
    <mergeCell ref="A212:A216"/>
    <mergeCell ref="B212:B213"/>
    <mergeCell ref="H121:H131"/>
    <mergeCell ref="H107:H110"/>
    <mergeCell ref="H323:H326"/>
    <mergeCell ref="A363:A366"/>
    <mergeCell ref="A371:A374"/>
    <mergeCell ref="A347:A350"/>
    <mergeCell ref="A355:A358"/>
    <mergeCell ref="A323:A326"/>
    <mergeCell ref="A331:A334"/>
    <mergeCell ref="A339:A342"/>
    <mergeCell ref="A327:A330"/>
    <mergeCell ref="A335:A338"/>
    <mergeCell ref="A343:A346"/>
    <mergeCell ref="A351:A354"/>
    <mergeCell ref="A359:A362"/>
    <mergeCell ref="A367:A370"/>
    <mergeCell ref="A312:A315"/>
    <mergeCell ref="A316:A322"/>
    <mergeCell ref="B317:B318"/>
    <mergeCell ref="B319:B320"/>
    <mergeCell ref="B321:B322"/>
    <mergeCell ref="A292:A295"/>
    <mergeCell ref="A296:A299"/>
    <mergeCell ref="A304:A307"/>
    <mergeCell ref="B249:B251"/>
    <mergeCell ref="B252:B254"/>
    <mergeCell ref="B255:B257"/>
    <mergeCell ref="B153:B154"/>
    <mergeCell ref="A153:A157"/>
    <mergeCell ref="A198:A206"/>
    <mergeCell ref="B198:B200"/>
    <mergeCell ref="B201:B202"/>
    <mergeCell ref="B203:B204"/>
    <mergeCell ref="B205:B206"/>
    <mergeCell ref="B164:B165"/>
    <mergeCell ref="A158:A165"/>
    <mergeCell ref="B185:B186"/>
    <mergeCell ref="B187:B188"/>
    <mergeCell ref="A166:A169"/>
    <mergeCell ref="A184:A189"/>
    <mergeCell ref="A190:A193"/>
    <mergeCell ref="B158:B159"/>
    <mergeCell ref="B160:B161"/>
    <mergeCell ref="B162:B163"/>
    <mergeCell ref="A170:A174"/>
    <mergeCell ref="B170:B171"/>
    <mergeCell ref="A175:A179"/>
    <mergeCell ref="B175:B176"/>
    <mergeCell ref="B145:B146"/>
    <mergeCell ref="B147:B148"/>
    <mergeCell ref="B149:B150"/>
    <mergeCell ref="B151:B152"/>
    <mergeCell ref="B132:B133"/>
    <mergeCell ref="A132:A136"/>
    <mergeCell ref="B137:B138"/>
    <mergeCell ref="B139:B140"/>
    <mergeCell ref="B143:B144"/>
    <mergeCell ref="A137:A144"/>
    <mergeCell ref="B141:B142"/>
    <mergeCell ref="B111:B113"/>
    <mergeCell ref="A111:A120"/>
    <mergeCell ref="B114:B115"/>
    <mergeCell ref="B116:B118"/>
    <mergeCell ref="B119:B120"/>
    <mergeCell ref="B121:B125"/>
    <mergeCell ref="B126:B127"/>
    <mergeCell ref="B128:B129"/>
    <mergeCell ref="B130:B131"/>
    <mergeCell ref="B95:B97"/>
    <mergeCell ref="B70:B71"/>
    <mergeCell ref="B75:B76"/>
    <mergeCell ref="A75:A79"/>
    <mergeCell ref="B80:B81"/>
    <mergeCell ref="A80:A84"/>
    <mergeCell ref="B98:B100"/>
    <mergeCell ref="B101:B103"/>
    <mergeCell ref="B104:B106"/>
    <mergeCell ref="A95:A106"/>
    <mergeCell ref="E2:H2"/>
    <mergeCell ref="E1:H1"/>
    <mergeCell ref="B56:B57"/>
    <mergeCell ref="A56:A60"/>
    <mergeCell ref="B61:B62"/>
    <mergeCell ref="A61:A65"/>
    <mergeCell ref="A107:A110"/>
    <mergeCell ref="A121:A131"/>
    <mergeCell ref="A66:A69"/>
    <mergeCell ref="A52:A55"/>
    <mergeCell ref="A7:H7"/>
    <mergeCell ref="B22:B23"/>
    <mergeCell ref="B28:B31"/>
    <mergeCell ref="B32:B35"/>
    <mergeCell ref="A22:A26"/>
    <mergeCell ref="B36:B39"/>
    <mergeCell ref="B44:B45"/>
    <mergeCell ref="B46:B47"/>
    <mergeCell ref="A44:A51"/>
    <mergeCell ref="B48:B50"/>
    <mergeCell ref="B85:B86"/>
    <mergeCell ref="A85:A89"/>
    <mergeCell ref="B90:B91"/>
    <mergeCell ref="A90:A94"/>
    <mergeCell ref="A3:H3"/>
    <mergeCell ref="A4:H4"/>
    <mergeCell ref="A5:H5"/>
    <mergeCell ref="A6:H6"/>
    <mergeCell ref="A11:A12"/>
    <mergeCell ref="A17:H17"/>
    <mergeCell ref="A27:A39"/>
    <mergeCell ref="B8:B9"/>
    <mergeCell ref="C8:C9"/>
    <mergeCell ref="D8:D9"/>
    <mergeCell ref="E8:F8"/>
    <mergeCell ref="G8:G9"/>
    <mergeCell ref="H8:H9"/>
    <mergeCell ref="A13:A14"/>
    <mergeCell ref="A15:A16"/>
    <mergeCell ref="A18:A21"/>
    <mergeCell ref="A40:A43"/>
    <mergeCell ref="A180:A183"/>
    <mergeCell ref="A194:A197"/>
    <mergeCell ref="A208:A211"/>
    <mergeCell ref="A231:A234"/>
    <mergeCell ref="A244:A247"/>
    <mergeCell ref="A259:A262"/>
    <mergeCell ref="A268:A271"/>
    <mergeCell ref="A288:A291"/>
    <mergeCell ref="A70:A74"/>
    <mergeCell ref="A217:A220"/>
    <mergeCell ref="A221:A224"/>
    <mergeCell ref="A225:A230"/>
    <mergeCell ref="A145:A152"/>
    <mergeCell ref="A248:A257"/>
  </mergeCells>
  <pageMargins left="0.7" right="0.7" top="0.75" bottom="0.75" header="0.3" footer="0.3"/>
  <pageSetup paperSize="9" scale="79" fitToHeight="0" orientation="landscape" r:id="rId1"/>
  <rowBreaks count="15" manualBreakCount="15">
    <brk id="16" max="7" man="1"/>
    <brk id="39" max="7" man="1"/>
    <brk id="65" max="7" man="1"/>
    <brk id="89" max="7" man="1"/>
    <brk id="113" max="7" man="1"/>
    <brk id="136" max="7" man="1"/>
    <brk id="163" max="7" man="1"/>
    <brk id="188" max="7" man="1"/>
    <brk id="210" max="7" man="1"/>
    <brk id="234" max="7" man="1"/>
    <brk id="257" max="7" man="1"/>
    <brk id="286" max="7" man="1"/>
    <brk id="311" max="7" man="1"/>
    <brk id="338" max="7" man="1"/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2025-06-06T11:29:15Z</cp:lastPrinted>
  <dcterms:created xsi:type="dcterms:W3CDTF">2023-10-09T07:27:53Z</dcterms:created>
  <dcterms:modified xsi:type="dcterms:W3CDTF">2025-06-06T11:36:05Z</dcterms:modified>
</cp:coreProperties>
</file>