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КП Виноградарське\2025\Кошторис_2025\Штатний_розпис_2025\"/>
    </mc:Choice>
  </mc:AlternateContent>
  <bookViews>
    <workbookView xWindow="0" yWindow="0" windowWidth="19200" windowHeight="7550"/>
  </bookViews>
  <sheets>
    <sheet name="Лист1" sheetId="6" r:id="rId1"/>
  </sheets>
  <calcPr calcId="162913"/>
</workbook>
</file>

<file path=xl/calcChain.xml><?xml version="1.0" encoding="utf-8"?>
<calcChain xmlns="http://schemas.openxmlformats.org/spreadsheetml/2006/main">
  <c r="G31" i="6" l="1"/>
  <c r="J30" i="6"/>
  <c r="K30" i="6" s="1"/>
  <c r="L30" i="6" s="1"/>
  <c r="M30" i="6" s="1"/>
  <c r="J26" i="6"/>
  <c r="K26" i="6" s="1"/>
  <c r="L26" i="6" s="1"/>
  <c r="M26" i="6" s="1"/>
  <c r="J25" i="6"/>
  <c r="K25" i="6" s="1"/>
  <c r="L25" i="6" s="1"/>
  <c r="M25" i="6" s="1"/>
  <c r="G27" i="6"/>
  <c r="J29" i="6" l="1"/>
  <c r="K29" i="6" s="1"/>
  <c r="K31" i="6" s="1"/>
  <c r="J24" i="6"/>
  <c r="K24" i="6" s="1"/>
  <c r="J23" i="6"/>
  <c r="K23" i="6" s="1"/>
  <c r="K27" i="6" s="1"/>
  <c r="J20" i="6"/>
  <c r="K20" i="6" s="1"/>
  <c r="L20" i="6" s="1"/>
  <c r="M20" i="6" s="1"/>
  <c r="J19" i="6"/>
  <c r="K19" i="6" s="1"/>
  <c r="K16" i="6"/>
  <c r="K15" i="6"/>
  <c r="K21" i="6" l="1"/>
  <c r="L19" i="6"/>
  <c r="G21" i="6"/>
  <c r="G17" i="6"/>
  <c r="L16" i="6"/>
  <c r="M16" i="6" s="1"/>
  <c r="L15" i="6"/>
  <c r="M15" i="6" s="1"/>
  <c r="M19" i="6" l="1"/>
  <c r="M21" i="6" s="1"/>
  <c r="L21" i="6"/>
  <c r="L23" i="6"/>
  <c r="L17" i="6"/>
  <c r="M17" i="6"/>
  <c r="G32" i="6"/>
  <c r="L24" i="6"/>
  <c r="M24" i="6" s="1"/>
  <c r="L29" i="6"/>
  <c r="K17" i="6"/>
  <c r="M29" i="6" l="1"/>
  <c r="M31" i="6" s="1"/>
  <c r="L31" i="6"/>
  <c r="M23" i="6"/>
  <c r="M27" i="6" s="1"/>
  <c r="L27" i="6"/>
  <c r="K32" i="6"/>
  <c r="L32" i="6" l="1"/>
  <c r="M32" i="6"/>
</calcChain>
</file>

<file path=xl/sharedStrings.xml><?xml version="1.0" encoding="utf-8"?>
<sst xmlns="http://schemas.openxmlformats.org/spreadsheetml/2006/main" count="93" uniqueCount="55">
  <si>
    <t>№ з/п</t>
  </si>
  <si>
    <t>Посадовий оклад</t>
  </si>
  <si>
    <t>Кількість осіб</t>
  </si>
  <si>
    <t>Директор</t>
  </si>
  <si>
    <t>Бухгалтер</t>
  </si>
  <si>
    <t>Разом:</t>
  </si>
  <si>
    <t>Всього:</t>
  </si>
  <si>
    <t>Місячний фонд з/п на 1 працівника</t>
  </si>
  <si>
    <t>Всього місячний фонд заробітної плати</t>
  </si>
  <si>
    <t>Прожитковий мінімум для працездатних осіб</t>
  </si>
  <si>
    <t>ПОГОДЖЕНО:</t>
  </si>
  <si>
    <t>ЗАТВЕРДЖУЮ:</t>
  </si>
  <si>
    <t>Роздільнянської міської ради</t>
  </si>
  <si>
    <t xml:space="preserve">Рішення Виконавчого комітету </t>
  </si>
  <si>
    <t>Оператор водозапірних споруд</t>
  </si>
  <si>
    <t>Відділ водозапезпечення</t>
  </si>
  <si>
    <t>Керівники, фахівці і службовці</t>
  </si>
  <si>
    <t>Відділ благоустрою</t>
  </si>
  <si>
    <t>Робітник з благоустрою</t>
  </si>
  <si>
    <t>Електрик</t>
  </si>
  <si>
    <t>-</t>
  </si>
  <si>
    <t xml:space="preserve">      ШТАТНИЙ РОЗПИС</t>
  </si>
  <si>
    <t xml:space="preserve"> КП "Виноградарське"</t>
  </si>
  <si>
    <t>Водій пожежно-рятувального транспортного засобу</t>
  </si>
  <si>
    <t>Дільниця місцевої пожежної охорони</t>
  </si>
  <si>
    <t>х</t>
  </si>
  <si>
    <t xml:space="preserve">Доплата до мінімальної заробітної плати </t>
  </si>
  <si>
    <t xml:space="preserve">      КП "Виноградарське" код ЄДРПОУ 37958398</t>
  </si>
  <si>
    <t>Назва посади (професії)</t>
  </si>
  <si>
    <t>Професійна назва роботи</t>
  </si>
  <si>
    <t>Робітник з благоустрою територій</t>
  </si>
  <si>
    <t>Водій автотранспортних засобів</t>
  </si>
  <si>
    <t>Директор (начальник, інший керівник) підприємства</t>
  </si>
  <si>
    <t>1210.1</t>
  </si>
  <si>
    <t>Контролер-касир</t>
  </si>
  <si>
    <t xml:space="preserve">Контролер-касир </t>
  </si>
  <si>
    <t xml:space="preserve">Електрик дільниці </t>
  </si>
  <si>
    <t>грн.</t>
  </si>
  <si>
    <t>Код за КП 003:2010</t>
  </si>
  <si>
    <t>Код за ЗКППТР</t>
  </si>
  <si>
    <t>(підпис)</t>
  </si>
  <si>
    <t>від _____________ 20___ року №____________</t>
  </si>
  <si>
    <t>______________ 20___ року</t>
  </si>
  <si>
    <t>Фонд заробіної плати на період на рік</t>
  </si>
  <si>
    <t>Т.в.о. директора</t>
  </si>
  <si>
    <t xml:space="preserve">                                            _________________ Олександр БУЧУК</t>
  </si>
  <si>
    <t>Лілія ДІДИК</t>
  </si>
  <si>
    <t>Заступника начальника – начальника відділу благоустрою</t>
  </si>
  <si>
    <t>на 2026 рік</t>
  </si>
  <si>
    <t>Машиніст екскаватора</t>
  </si>
  <si>
    <t>Заступник начальника управління (самостійного) – начальник відділу</t>
  </si>
  <si>
    <t>1229.1</t>
  </si>
  <si>
    <t>Машиніст екскаватора одноковшового</t>
  </si>
  <si>
    <t>Пожежний</t>
  </si>
  <si>
    <t>Пожежний-рятувальник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</si>
</sst>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1" fontId="1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4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Fill="1"/>
    <xf numFmtId="2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right" wrapText="1"/>
    </xf>
    <xf numFmtId="1" fontId="2" fillId="0" borderId="0" xfId="0" applyNumberFormat="1" applyFont="1" applyAlignment="1">
      <alignment horizontal="right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0" borderId="8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1" fontId="2" fillId="0" borderId="0" xfId="0" applyNumberFormat="1" applyFont="1" applyAlignment="1">
      <alignment horizontal="right"/>
    </xf>
    <xf numFmtId="0" fontId="8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3" fontId="6" fillId="0" borderId="29" xfId="0" applyNumberFormat="1" applyFont="1" applyFill="1" applyBorder="1" applyAlignment="1">
      <alignment horizontal="center" vertical="center" wrapText="1"/>
    </xf>
    <xf numFmtId="3" fontId="6" fillId="0" borderId="29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tabSelected="1" topLeftCell="A4" zoomScale="88" zoomScaleNormal="88" workbookViewId="0">
      <selection activeCell="B18" sqref="B18:M18"/>
    </sheetView>
  </sheetViews>
  <sheetFormatPr defaultRowHeight="12.5" x14ac:dyDescent="0.25"/>
  <cols>
    <col min="1" max="1" width="2.6328125" customWidth="1"/>
    <col min="2" max="2" width="4.7265625" customWidth="1"/>
    <col min="3" max="3" width="22.54296875" customWidth="1"/>
    <col min="4" max="4" width="25.7265625" customWidth="1"/>
    <col min="5" max="5" width="9.90625" customWidth="1"/>
    <col min="6" max="6" width="9.26953125" customWidth="1"/>
    <col min="7" max="7" width="8.81640625" bestFit="1" customWidth="1"/>
    <col min="8" max="8" width="15.1796875" customWidth="1"/>
    <col min="9" max="9" width="13.1796875" customWidth="1"/>
    <col min="10" max="10" width="10.1796875" customWidth="1"/>
    <col min="11" max="11" width="13.08984375" customWidth="1"/>
    <col min="12" max="12" width="12" customWidth="1"/>
    <col min="13" max="13" width="12.7265625" customWidth="1"/>
  </cols>
  <sheetData>
    <row r="1" spans="2:13" s="3" customFormat="1" ht="15.5" x14ac:dyDescent="0.35">
      <c r="B1" s="66" t="s">
        <v>21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3" s="3" customFormat="1" ht="15.5" x14ac:dyDescent="0.35">
      <c r="B2" s="63" t="s">
        <v>27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2:13" s="3" customFormat="1" ht="15.5" x14ac:dyDescent="0.35">
      <c r="B3" s="63" t="s">
        <v>48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2:13" s="3" customFormat="1" ht="15.5" x14ac:dyDescent="0.35">
      <c r="C4" s="5"/>
      <c r="D4" s="5"/>
      <c r="E4" s="5"/>
      <c r="F4" s="5"/>
      <c r="H4" s="1"/>
      <c r="I4" s="62"/>
      <c r="J4" s="62"/>
      <c r="K4" s="62"/>
      <c r="L4" s="62"/>
      <c r="M4" s="62"/>
    </row>
    <row r="5" spans="2:13" s="3" customFormat="1" ht="15.5" x14ac:dyDescent="0.35">
      <c r="B5" s="2" t="s">
        <v>10</v>
      </c>
      <c r="H5" s="1"/>
      <c r="I5" s="4"/>
      <c r="J5" s="2"/>
      <c r="K5" s="6"/>
      <c r="L5" s="7" t="s">
        <v>11</v>
      </c>
    </row>
    <row r="6" spans="2:13" s="3" customFormat="1" ht="15.5" x14ac:dyDescent="0.35">
      <c r="B6" s="2" t="s">
        <v>13</v>
      </c>
      <c r="H6" s="1"/>
      <c r="I6" s="4"/>
      <c r="J6" s="2"/>
      <c r="K6" s="6"/>
      <c r="L6" s="7" t="s">
        <v>44</v>
      </c>
    </row>
    <row r="7" spans="2:13" s="3" customFormat="1" ht="15.5" x14ac:dyDescent="0.35">
      <c r="B7" s="2" t="s">
        <v>12</v>
      </c>
      <c r="H7" s="1"/>
      <c r="I7" s="4"/>
      <c r="J7" s="2"/>
      <c r="K7" s="6"/>
      <c r="L7" s="7" t="s">
        <v>22</v>
      </c>
    </row>
    <row r="8" spans="2:13" s="3" customFormat="1" ht="15.5" x14ac:dyDescent="0.35">
      <c r="B8" s="2" t="s">
        <v>41</v>
      </c>
      <c r="H8" s="1"/>
      <c r="I8" s="4"/>
      <c r="J8" s="2"/>
      <c r="K8" s="6"/>
      <c r="L8" s="7" t="s">
        <v>45</v>
      </c>
    </row>
    <row r="9" spans="2:13" s="3" customFormat="1" ht="15.5" x14ac:dyDescent="0.35">
      <c r="B9" s="68"/>
      <c r="C9" s="69"/>
      <c r="D9" s="69"/>
      <c r="E9" s="69"/>
      <c r="F9" s="33"/>
      <c r="G9" s="34"/>
      <c r="H9" s="1"/>
      <c r="I9" s="4"/>
      <c r="J9" s="70" t="s">
        <v>42</v>
      </c>
      <c r="K9" s="70"/>
      <c r="L9" s="70"/>
    </row>
    <row r="11" spans="2:13" s="3" customFormat="1" ht="16" thickBot="1" x14ac:dyDescent="0.4">
      <c r="C11" s="5"/>
      <c r="D11" s="5"/>
      <c r="E11" s="5"/>
      <c r="F11" s="5"/>
      <c r="H11" s="1"/>
      <c r="I11" s="32"/>
      <c r="J11" s="32"/>
      <c r="K11" s="32"/>
      <c r="L11" s="32"/>
      <c r="M11" s="32" t="s">
        <v>37</v>
      </c>
    </row>
    <row r="12" spans="2:13" s="10" customFormat="1" ht="65.5" thickBot="1" x14ac:dyDescent="0.35">
      <c r="B12" s="18" t="s">
        <v>0</v>
      </c>
      <c r="C12" s="19" t="s">
        <v>28</v>
      </c>
      <c r="D12" s="20" t="s">
        <v>29</v>
      </c>
      <c r="E12" s="19" t="s">
        <v>38</v>
      </c>
      <c r="F12" s="19" t="s">
        <v>39</v>
      </c>
      <c r="G12" s="19" t="s">
        <v>2</v>
      </c>
      <c r="H12" s="19" t="s">
        <v>9</v>
      </c>
      <c r="I12" s="22" t="s">
        <v>26</v>
      </c>
      <c r="J12" s="22" t="s">
        <v>1</v>
      </c>
      <c r="K12" s="21" t="s">
        <v>7</v>
      </c>
      <c r="L12" s="22" t="s">
        <v>8</v>
      </c>
      <c r="M12" s="23" t="s">
        <v>43</v>
      </c>
    </row>
    <row r="13" spans="2:13" s="10" customFormat="1" ht="13.5" thickBot="1" x14ac:dyDescent="0.35">
      <c r="B13" s="19">
        <v>1</v>
      </c>
      <c r="C13" s="20">
        <v>2</v>
      </c>
      <c r="D13" s="19">
        <v>3</v>
      </c>
      <c r="E13" s="19">
        <v>4</v>
      </c>
      <c r="F13" s="20">
        <v>5</v>
      </c>
      <c r="G13" s="19">
        <v>6</v>
      </c>
      <c r="H13" s="20">
        <v>8</v>
      </c>
      <c r="I13" s="20">
        <v>11</v>
      </c>
      <c r="J13" s="19">
        <v>12</v>
      </c>
      <c r="K13" s="19">
        <v>13</v>
      </c>
      <c r="L13" s="20">
        <v>14</v>
      </c>
      <c r="M13" s="19">
        <v>16</v>
      </c>
    </row>
    <row r="14" spans="2:13" s="9" customFormat="1" ht="14.5" thickBot="1" x14ac:dyDescent="0.35">
      <c r="B14" s="79" t="s">
        <v>16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2:13" s="9" customFormat="1" ht="42" x14ac:dyDescent="0.3">
      <c r="B15" s="14">
        <v>1</v>
      </c>
      <c r="C15" s="15" t="s">
        <v>3</v>
      </c>
      <c r="D15" s="15" t="s">
        <v>32</v>
      </c>
      <c r="E15" s="15" t="s">
        <v>33</v>
      </c>
      <c r="F15" s="15" t="s">
        <v>20</v>
      </c>
      <c r="G15" s="15">
        <v>1</v>
      </c>
      <c r="H15" s="52">
        <v>3209</v>
      </c>
      <c r="I15" s="52">
        <v>0</v>
      </c>
      <c r="J15" s="52">
        <v>9585</v>
      </c>
      <c r="K15" s="52">
        <f>J15</f>
        <v>9585</v>
      </c>
      <c r="L15" s="53">
        <f>K15*G15</f>
        <v>9585</v>
      </c>
      <c r="M15" s="54">
        <f>L15*12</f>
        <v>115020</v>
      </c>
    </row>
    <row r="16" spans="2:13" s="9" customFormat="1" ht="14.5" thickBot="1" x14ac:dyDescent="0.35">
      <c r="B16" s="16">
        <v>2</v>
      </c>
      <c r="C16" s="17" t="s">
        <v>4</v>
      </c>
      <c r="D16" s="17" t="s">
        <v>4</v>
      </c>
      <c r="E16" s="17">
        <v>3433</v>
      </c>
      <c r="F16" s="17">
        <v>20281</v>
      </c>
      <c r="G16" s="17">
        <v>1</v>
      </c>
      <c r="H16" s="55">
        <v>3209</v>
      </c>
      <c r="I16" s="55">
        <v>0</v>
      </c>
      <c r="J16" s="55">
        <v>8627</v>
      </c>
      <c r="K16" s="55">
        <f>J16</f>
        <v>8627</v>
      </c>
      <c r="L16" s="56">
        <f>K16*G16</f>
        <v>8627</v>
      </c>
      <c r="M16" s="57">
        <f>L16*12</f>
        <v>103524</v>
      </c>
    </row>
    <row r="17" spans="2:17" s="8" customFormat="1" ht="14.5" thickBot="1" x14ac:dyDescent="0.35">
      <c r="B17" s="49"/>
      <c r="C17" s="50" t="s">
        <v>5</v>
      </c>
      <c r="D17" s="50" t="s">
        <v>25</v>
      </c>
      <c r="E17" s="50" t="s">
        <v>25</v>
      </c>
      <c r="F17" s="50" t="s">
        <v>25</v>
      </c>
      <c r="G17" s="50">
        <f>SUM(G15:G16)</f>
        <v>2</v>
      </c>
      <c r="H17" s="50" t="s">
        <v>25</v>
      </c>
      <c r="I17" s="42" t="s">
        <v>25</v>
      </c>
      <c r="J17" s="40" t="s">
        <v>25</v>
      </c>
      <c r="K17" s="51">
        <f>SUM(K15:K16)</f>
        <v>18212</v>
      </c>
      <c r="L17" s="51">
        <f t="shared" ref="L17:M17" si="0">SUM(L15:L16)</f>
        <v>18212</v>
      </c>
      <c r="M17" s="51">
        <f t="shared" si="0"/>
        <v>218544</v>
      </c>
    </row>
    <row r="18" spans="2:17" s="9" customFormat="1" ht="14.5" thickBot="1" x14ac:dyDescent="0.35">
      <c r="B18" s="79" t="s">
        <v>15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1"/>
    </row>
    <row r="19" spans="2:17" s="9" customFormat="1" ht="14" x14ac:dyDescent="0.3">
      <c r="B19" s="14">
        <v>3</v>
      </c>
      <c r="C19" s="15" t="s">
        <v>35</v>
      </c>
      <c r="D19" s="15" t="s">
        <v>34</v>
      </c>
      <c r="E19" s="15">
        <v>4211</v>
      </c>
      <c r="F19" s="15">
        <v>12965</v>
      </c>
      <c r="G19" s="15">
        <v>2.5</v>
      </c>
      <c r="H19" s="52">
        <v>3209</v>
      </c>
      <c r="I19" s="52">
        <v>5438</v>
      </c>
      <c r="J19" s="52">
        <f>H19+I19</f>
        <v>8647</v>
      </c>
      <c r="K19" s="52">
        <f>J19</f>
        <v>8647</v>
      </c>
      <c r="L19" s="53">
        <f>K19*G19</f>
        <v>21617.5</v>
      </c>
      <c r="M19" s="54">
        <f>L19*12</f>
        <v>259410</v>
      </c>
      <c r="O19" s="48"/>
    </row>
    <row r="20" spans="2:17" s="9" customFormat="1" ht="28.5" thickBot="1" x14ac:dyDescent="0.35">
      <c r="B20" s="16">
        <v>4</v>
      </c>
      <c r="C20" s="17" t="s">
        <v>14</v>
      </c>
      <c r="D20" s="17" t="s">
        <v>14</v>
      </c>
      <c r="E20" s="17">
        <v>8163</v>
      </c>
      <c r="F20" s="17">
        <v>15523</v>
      </c>
      <c r="G20" s="17">
        <v>3</v>
      </c>
      <c r="H20" s="55">
        <v>3209</v>
      </c>
      <c r="I20" s="55">
        <v>5438</v>
      </c>
      <c r="J20" s="55">
        <f>H20+I20</f>
        <v>8647</v>
      </c>
      <c r="K20" s="55">
        <f>J20</f>
        <v>8647</v>
      </c>
      <c r="L20" s="56">
        <f>K20*G20</f>
        <v>25941</v>
      </c>
      <c r="M20" s="57">
        <f>L20*12</f>
        <v>311292</v>
      </c>
    </row>
    <row r="21" spans="2:17" s="9" customFormat="1" ht="14.5" thickBot="1" x14ac:dyDescent="0.35">
      <c r="B21" s="58"/>
      <c r="C21" s="50" t="s">
        <v>5</v>
      </c>
      <c r="D21" s="50" t="s">
        <v>25</v>
      </c>
      <c r="E21" s="50" t="s">
        <v>25</v>
      </c>
      <c r="F21" s="50" t="s">
        <v>25</v>
      </c>
      <c r="G21" s="50">
        <f>SUM(G19+G20)</f>
        <v>5.5</v>
      </c>
      <c r="H21" s="50" t="s">
        <v>25</v>
      </c>
      <c r="I21" s="42" t="s">
        <v>25</v>
      </c>
      <c r="J21" s="40" t="s">
        <v>25</v>
      </c>
      <c r="K21" s="51">
        <f>SUM(K19:K20)</f>
        <v>17294</v>
      </c>
      <c r="L21" s="51">
        <f>SUM(L19:L20)</f>
        <v>47558.5</v>
      </c>
      <c r="M21" s="51">
        <f>SUM(M19:M20)</f>
        <v>570702</v>
      </c>
    </row>
    <row r="22" spans="2:17" s="9" customFormat="1" ht="14.5" thickBot="1" x14ac:dyDescent="0.35">
      <c r="B22" s="71" t="s">
        <v>17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2:17" s="9" customFormat="1" ht="28" x14ac:dyDescent="0.3">
      <c r="B23" s="14">
        <v>5</v>
      </c>
      <c r="C23" s="15" t="s">
        <v>30</v>
      </c>
      <c r="D23" s="15" t="s">
        <v>18</v>
      </c>
      <c r="E23" s="15">
        <v>9161</v>
      </c>
      <c r="F23" s="15">
        <v>17543</v>
      </c>
      <c r="G23" s="15">
        <v>4</v>
      </c>
      <c r="H23" s="52">
        <v>3209</v>
      </c>
      <c r="I23" s="52">
        <v>5438</v>
      </c>
      <c r="J23" s="52">
        <f>H23+I23</f>
        <v>8647</v>
      </c>
      <c r="K23" s="52">
        <f>J23</f>
        <v>8647</v>
      </c>
      <c r="L23" s="53">
        <f>K23*G23</f>
        <v>34588</v>
      </c>
      <c r="M23" s="54">
        <f>L23*12</f>
        <v>415056</v>
      </c>
    </row>
    <row r="24" spans="2:17" s="9" customFormat="1" ht="14" x14ac:dyDescent="0.3">
      <c r="B24" s="85">
        <v>6</v>
      </c>
      <c r="C24" s="82" t="s">
        <v>19</v>
      </c>
      <c r="D24" s="82" t="s">
        <v>36</v>
      </c>
      <c r="E24" s="82">
        <v>3113</v>
      </c>
      <c r="F24" s="82">
        <v>25401</v>
      </c>
      <c r="G24" s="82">
        <v>1</v>
      </c>
      <c r="H24" s="83">
        <v>3209</v>
      </c>
      <c r="I24" s="83">
        <v>5438</v>
      </c>
      <c r="J24" s="83">
        <f>H24+I24</f>
        <v>8647</v>
      </c>
      <c r="K24" s="83">
        <f>J24</f>
        <v>8647</v>
      </c>
      <c r="L24" s="84">
        <f>K24*G24</f>
        <v>8647</v>
      </c>
      <c r="M24" s="86">
        <f>L24*12</f>
        <v>103764</v>
      </c>
      <c r="N24" s="48"/>
      <c r="P24" s="48"/>
      <c r="Q24" s="48"/>
    </row>
    <row r="25" spans="2:17" s="9" customFormat="1" ht="42" x14ac:dyDescent="0.3">
      <c r="B25" s="87">
        <v>7</v>
      </c>
      <c r="C25" s="88" t="s">
        <v>47</v>
      </c>
      <c r="D25" s="88" t="s">
        <v>50</v>
      </c>
      <c r="E25" s="88" t="s">
        <v>51</v>
      </c>
      <c r="F25" s="88" t="s">
        <v>20</v>
      </c>
      <c r="G25" s="88">
        <v>1</v>
      </c>
      <c r="H25" s="83">
        <v>3209</v>
      </c>
      <c r="I25" s="83">
        <v>5438</v>
      </c>
      <c r="J25" s="83">
        <f t="shared" ref="J25:J26" si="1">H25+I25</f>
        <v>8647</v>
      </c>
      <c r="K25" s="83">
        <f t="shared" ref="K25:K26" si="2">J25</f>
        <v>8647</v>
      </c>
      <c r="L25" s="84">
        <f t="shared" ref="L25:L26" si="3">K25*G25</f>
        <v>8647</v>
      </c>
      <c r="M25" s="86">
        <f t="shared" ref="M25:M26" si="4">L25*12</f>
        <v>103764</v>
      </c>
      <c r="N25" s="48"/>
      <c r="P25" s="48"/>
      <c r="Q25" s="48"/>
    </row>
    <row r="26" spans="2:17" s="9" customFormat="1" ht="28.5" thickBot="1" x14ac:dyDescent="0.35">
      <c r="B26" s="16">
        <v>8</v>
      </c>
      <c r="C26" s="17" t="s">
        <v>49</v>
      </c>
      <c r="D26" s="17" t="s">
        <v>52</v>
      </c>
      <c r="E26" s="17">
        <v>8332</v>
      </c>
      <c r="F26" s="17" t="s">
        <v>20</v>
      </c>
      <c r="G26" s="17">
        <v>1</v>
      </c>
      <c r="H26" s="55">
        <v>3209</v>
      </c>
      <c r="I26" s="55">
        <v>5438</v>
      </c>
      <c r="J26" s="55">
        <f t="shared" si="1"/>
        <v>8647</v>
      </c>
      <c r="K26" s="55">
        <f t="shared" si="2"/>
        <v>8647</v>
      </c>
      <c r="L26" s="60">
        <f t="shared" si="3"/>
        <v>8647</v>
      </c>
      <c r="M26" s="57">
        <f t="shared" si="4"/>
        <v>103764</v>
      </c>
      <c r="N26" s="48"/>
      <c r="P26" s="48"/>
      <c r="Q26" s="48"/>
    </row>
    <row r="27" spans="2:17" s="9" customFormat="1" ht="14.5" thickBot="1" x14ac:dyDescent="0.35">
      <c r="B27" s="59"/>
      <c r="C27" s="42" t="s">
        <v>5</v>
      </c>
      <c r="D27" s="40" t="s">
        <v>25</v>
      </c>
      <c r="E27" s="42" t="s">
        <v>25</v>
      </c>
      <c r="F27" s="40"/>
      <c r="G27" s="42">
        <f>SUM(G23:G26)</f>
        <v>7</v>
      </c>
      <c r="H27" s="42" t="s">
        <v>25</v>
      </c>
      <c r="I27" s="40" t="s">
        <v>25</v>
      </c>
      <c r="J27" s="42" t="s">
        <v>25</v>
      </c>
      <c r="K27" s="51">
        <f t="shared" ref="K27:M27" si="5">SUM(K23:K26)</f>
        <v>34588</v>
      </c>
      <c r="L27" s="51">
        <f t="shared" si="5"/>
        <v>60529</v>
      </c>
      <c r="M27" s="51">
        <f t="shared" si="5"/>
        <v>726348</v>
      </c>
      <c r="N27" s="48"/>
    </row>
    <row r="28" spans="2:17" s="11" customFormat="1" ht="14.5" thickBot="1" x14ac:dyDescent="0.35">
      <c r="B28" s="71" t="s">
        <v>24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</row>
    <row r="29" spans="2:17" s="11" customFormat="1" ht="42.5" thickBot="1" x14ac:dyDescent="0.35">
      <c r="B29" s="13">
        <v>9</v>
      </c>
      <c r="C29" s="25" t="s">
        <v>23</v>
      </c>
      <c r="D29" s="25" t="s">
        <v>31</v>
      </c>
      <c r="E29" s="25">
        <v>8322</v>
      </c>
      <c r="F29" s="25" t="s">
        <v>20</v>
      </c>
      <c r="G29" s="25">
        <v>1</v>
      </c>
      <c r="H29" s="26">
        <v>3209</v>
      </c>
      <c r="I29" s="26">
        <v>5438</v>
      </c>
      <c r="J29" s="26">
        <f>H29+I29</f>
        <v>8647</v>
      </c>
      <c r="K29" s="26">
        <f>J29</f>
        <v>8647</v>
      </c>
      <c r="L29" s="61">
        <f>K29*G29</f>
        <v>8647</v>
      </c>
      <c r="M29" s="27">
        <f>L29*12</f>
        <v>103764</v>
      </c>
    </row>
    <row r="30" spans="2:17" s="11" customFormat="1" ht="14.5" thickBot="1" x14ac:dyDescent="0.35">
      <c r="B30" s="13">
        <v>10</v>
      </c>
      <c r="C30" s="25" t="s">
        <v>53</v>
      </c>
      <c r="D30" s="25" t="s">
        <v>54</v>
      </c>
      <c r="E30" s="25">
        <v>5161</v>
      </c>
      <c r="F30" s="25" t="s">
        <v>20</v>
      </c>
      <c r="G30" s="25">
        <v>1</v>
      </c>
      <c r="H30" s="26">
        <v>3209</v>
      </c>
      <c r="I30" s="26">
        <v>5438</v>
      </c>
      <c r="J30" s="26">
        <f>H30+I30</f>
        <v>8647</v>
      </c>
      <c r="K30" s="26">
        <f>J30</f>
        <v>8647</v>
      </c>
      <c r="L30" s="61">
        <f>K30*G30</f>
        <v>8647</v>
      </c>
      <c r="M30" s="27">
        <f>L30*12</f>
        <v>103764</v>
      </c>
    </row>
    <row r="31" spans="2:17" s="9" customFormat="1" ht="14.5" thickBot="1" x14ac:dyDescent="0.35">
      <c r="B31" s="24"/>
      <c r="C31" s="44" t="s">
        <v>5</v>
      </c>
      <c r="D31" s="46" t="s">
        <v>25</v>
      </c>
      <c r="E31" s="28" t="s">
        <v>25</v>
      </c>
      <c r="F31" s="46" t="s">
        <v>25</v>
      </c>
      <c r="G31" s="28">
        <f>SUM(G29:G30)</f>
        <v>2</v>
      </c>
      <c r="H31" s="42" t="s">
        <v>25</v>
      </c>
      <c r="I31" s="42" t="s">
        <v>25</v>
      </c>
      <c r="J31" s="40" t="s">
        <v>25</v>
      </c>
      <c r="K31" s="35">
        <f>SUM(K29:K30)</f>
        <v>17294</v>
      </c>
      <c r="L31" s="35">
        <f t="shared" ref="L31:M31" si="6">SUM(L29:L30)</f>
        <v>17294</v>
      </c>
      <c r="M31" s="35">
        <f t="shared" si="6"/>
        <v>207528</v>
      </c>
    </row>
    <row r="32" spans="2:17" s="9" customFormat="1" ht="14.5" thickBot="1" x14ac:dyDescent="0.35">
      <c r="B32" s="12"/>
      <c r="C32" s="39" t="s">
        <v>6</v>
      </c>
      <c r="D32" s="47" t="s">
        <v>25</v>
      </c>
      <c r="E32" s="41" t="s">
        <v>25</v>
      </c>
      <c r="F32" s="47" t="s">
        <v>25</v>
      </c>
      <c r="G32" s="45">
        <f>SUM(G17+G21+G27)+G31</f>
        <v>16.5</v>
      </c>
      <c r="H32" s="43" t="s">
        <v>25</v>
      </c>
      <c r="I32" s="43" t="s">
        <v>25</v>
      </c>
      <c r="J32" s="43" t="s">
        <v>25</v>
      </c>
      <c r="K32" s="36">
        <f>SUM(K17+K21+K27)+K31</f>
        <v>87388</v>
      </c>
      <c r="L32" s="38">
        <f>SUM(L17+L21+L27)+L31</f>
        <v>143593.5</v>
      </c>
      <c r="M32" s="36">
        <f>SUM(M17+M21+M27)+M31</f>
        <v>1723122</v>
      </c>
    </row>
    <row r="33" spans="2:14" s="9" customFormat="1" ht="14" x14ac:dyDescent="0.3">
      <c r="B33" s="30"/>
      <c r="C33" s="30"/>
      <c r="D33" s="30"/>
      <c r="E33" s="30"/>
      <c r="F33" s="30"/>
      <c r="G33" s="31"/>
      <c r="H33" s="28"/>
      <c r="I33" s="28"/>
      <c r="J33" s="30"/>
      <c r="K33" s="29"/>
      <c r="L33" s="29"/>
      <c r="M33" s="29"/>
      <c r="N33" s="48"/>
    </row>
    <row r="34" spans="2:14" s="2" customFormat="1" ht="15" x14ac:dyDescent="0.3">
      <c r="C34" s="74" t="s">
        <v>4</v>
      </c>
      <c r="D34" s="75"/>
      <c r="E34" s="75"/>
      <c r="F34" s="75"/>
      <c r="G34" s="76"/>
      <c r="H34" s="77"/>
      <c r="I34" s="78" t="s">
        <v>46</v>
      </c>
      <c r="J34" s="78"/>
      <c r="K34" s="78"/>
      <c r="L34" s="78"/>
      <c r="M34" s="37"/>
    </row>
    <row r="35" spans="2:14" ht="13" x14ac:dyDescent="0.25">
      <c r="G35" s="67" t="s">
        <v>40</v>
      </c>
      <c r="H35" s="67"/>
    </row>
  </sheetData>
  <mergeCells count="14">
    <mergeCell ref="I4:M4"/>
    <mergeCell ref="B3:M3"/>
    <mergeCell ref="B2:M2"/>
    <mergeCell ref="B1:M1"/>
    <mergeCell ref="G35:H35"/>
    <mergeCell ref="B9:E9"/>
    <mergeCell ref="J9:L9"/>
    <mergeCell ref="B22:M22"/>
    <mergeCell ref="B28:M28"/>
    <mergeCell ref="C34:F34"/>
    <mergeCell ref="G34:H34"/>
    <mergeCell ref="I34:L34"/>
    <mergeCell ref="B14:M14"/>
    <mergeCell ref="B18:M18"/>
  </mergeCells>
  <pageMargins left="0.39370078740157483" right="0.39370078740157483" top="0.59055118110236227" bottom="0.39370078740157483" header="0" footer="0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2024-12-18T08:48:40Z</cp:lastPrinted>
  <dcterms:created xsi:type="dcterms:W3CDTF">2015-07-23T07:52:20Z</dcterms:created>
  <dcterms:modified xsi:type="dcterms:W3CDTF">2025-12-16T17:04:32Z</dcterms:modified>
</cp:coreProperties>
</file>