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3.10.2022\"/>
    </mc:Choice>
  </mc:AlternateContent>
  <bookViews>
    <workbookView xWindow="480" yWindow="435" windowWidth="10425" windowHeight="495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Лист1!$A$1:$J$66</definedName>
  </definedNames>
  <calcPr calcId="162913"/>
</workbook>
</file>

<file path=xl/calcChain.xml><?xml version="1.0" encoding="utf-8"?>
<calcChain xmlns="http://schemas.openxmlformats.org/spreadsheetml/2006/main">
  <c r="I57" i="1" l="1"/>
  <c r="I54" i="1"/>
  <c r="I53" i="1"/>
  <c r="I45" i="1"/>
  <c r="I44" i="1"/>
  <c r="I43" i="1"/>
  <c r="I47" i="1"/>
  <c r="I48" i="1" l="1"/>
  <c r="I49" i="1"/>
  <c r="I26" i="1" l="1"/>
  <c r="I23" i="1"/>
  <c r="I56" i="1" l="1"/>
  <c r="I55" i="1"/>
  <c r="I52" i="1"/>
  <c r="I25" i="1" l="1"/>
  <c r="I24" i="1"/>
  <c r="I20" i="1"/>
  <c r="I17" i="1"/>
  <c r="I15" i="1"/>
  <c r="I58" i="1"/>
  <c r="I61" i="1"/>
  <c r="I63" i="1" l="1"/>
  <c r="H63" i="1"/>
  <c r="H14" i="1" s="1"/>
  <c r="H13" i="1" s="1"/>
  <c r="G63" i="1"/>
  <c r="G14" i="1" s="1"/>
  <c r="G13" i="1" s="1"/>
  <c r="I14" i="1" l="1"/>
  <c r="I13" i="1" s="1"/>
</calcChain>
</file>

<file path=xl/sharedStrings.xml><?xml version="1.0" encoding="utf-8"?>
<sst xmlns="http://schemas.openxmlformats.org/spreadsheetml/2006/main" count="106" uniqueCount="97">
  <si>
    <t>Додаток 6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</si>
  <si>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</si>
  <si>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</si>
  <si>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</si>
  <si>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</si>
  <si>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</si>
  <si>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</si>
  <si>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</si>
  <si>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</si>
  <si>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Теофіпольська селищна територіальна громада (головний розпорядник коштів) </t>
  </si>
  <si>
    <t>х</t>
  </si>
  <si>
    <t>Усього</t>
  </si>
  <si>
    <t>Теофіпольська селищна територіальна громада (відповідальний виконавець)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</si>
  <si>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</si>
  <si>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</si>
  <si>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</si>
  <si>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</si>
  <si>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</si>
  <si>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0921</t>
  </si>
  <si>
    <t>Надання загальної середньої освіти закладами загальної середньої освіти</t>
  </si>
  <si>
    <t>Капітальний ремонт (утеплення фасадів) Гальчинецької ЗОШ І-ІІІ ступенів на вул.Шкільній,1 в с.Гальчинці Хмельницького району Хмельницької області</t>
  </si>
  <si>
    <t>Реконструкція системи опалення та тепломережі Волице - Полівської ЗОШ І-ІІІ ступенів</t>
  </si>
  <si>
    <t>0116030</t>
  </si>
  <si>
    <t>0620</t>
  </si>
  <si>
    <t>Організація благоустрою населених пунктів</t>
  </si>
  <si>
    <t>0117363</t>
  </si>
  <si>
    <t>0490</t>
  </si>
  <si>
    <t>Виконання інвестиційних проектів в рамках здійснення заходів щодо соціально-економічного розвитку окремих територій</t>
  </si>
  <si>
    <t>0117390</t>
  </si>
  <si>
    <t>7390</t>
  </si>
  <si>
    <t>Розвиток мережі центрів надання адміністративних послуг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</si>
  <si>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</si>
  <si>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</si>
  <si>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</si>
  <si>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вулиці Берегова в смт Теофіполь Хмельницької області</t>
  </si>
  <si>
    <t>(код бюджету)</t>
  </si>
  <si>
    <t>Реконструкція існуючих газових мереж із заміною ВОГ теплогенераторної для опалення приміщень Шибенської загальноосвітньої школи І-ІІІ ступенів в с.Шибено Теофіпольського району Хмельницької області ЗОШ</t>
  </si>
  <si>
    <t>Реконструкція існуючих газових мереж із заміною ВОГ теплогенераторної для опалення приміщень Бережинецької ЗОШ І-ІІ ступенів в Теофіпольської селищної ради в с.Бережинці, вул.Шкільна, 4</t>
  </si>
  <si>
    <t>Реконструкція існуючих газових мереж із заміною ВОГ теплогенераторної для опалення приміщень Ординецької гімназії Теофіпольської селищної ради в с.Ординці, вул. Верхні Садиби, 5</t>
  </si>
  <si>
    <t>Капітальний ремонт внутрішньої та зовнішньої системи  електропостачання у  Новоставецькому закладі дошкільної освіти Теофіпольської селищної ради</t>
  </si>
  <si>
    <t>Збільшення потужності електропостачання по харчоблоку у Теофіпольській загальноосвітній школі І-ІІІ ступенів №1 Теофіпольської селищної ради на 35 кВТ</t>
  </si>
  <si>
    <t>Реконструкція (з добудовою) Святецького закладу дошкільної освіти "Орлятко" по вул. Центральна 70А в с. Святець Теофіпольського району Хмельницької області</t>
  </si>
  <si>
    <t>Капітальний ремонт будівлі Теофіпольської загальноосвітньої школи І-ІІІ ступенів №2 Теофіпольської селищної ради по вул. Юності, 8 в смт. Теофіполь Хмельницької області (заміна покрівлі та утеплення фасадів)</t>
  </si>
  <si>
    <t xml:space="preserve"> Капітальний ремонт приміщення харчоблоку Святецької ЗОШ І-ІІІ ступенів Теофіпольської селищної ради по вул. Млинова, 1 с. Святець, Хмельницької області</t>
  </si>
  <si>
    <t>Капітальний ремонт приміщення харчоблоку Базалійської ЗОШ І-ІІІ ступенів Теофіпольської селищної ради по вул. Свободи, 8  с. Базалія, Хмельницької області</t>
  </si>
  <si>
    <t xml:space="preserve"> Капітальний ремонт приміщення харчоблоку Теофіпольського навчально-виховного комплексу "Загальноосвітня школа І ступеня-гімназія" Теофіпольської селищної ради по вул. Ювілейна, 36 в смт. Теофіполь Хмельницької області</t>
  </si>
  <si>
    <t>Капітальний ремонт приміщення харчоблоку Теофіпольської загальноосвітньої школи І-ІІІ ступенів №2 Теофіпольської селищної ради по вул. Юності, 8 в смт. Теофіполь Хмельницької області</t>
  </si>
  <si>
    <t>Капітальний ремонт системи пожежної сигналізації, оповіщення про пожежу та управління евакуацією людей, устаткування передавання тривожних сповіщень на об"єкті: Теофіпольська загальноосвітня школа І-ІІІ ступенів №2 Теофіпольської селищної ради, що знаходиться за адресою: Хмельницька область, Теофіпольський район, смт. Теофіполь, вул. Юності, 8</t>
  </si>
  <si>
    <t xml:space="preserve">Капітальний ремонт системи автоматичної пожежної сигналізації; системи керування евакуюванням (в частині систем оповіщення про пожежу і покажчиків напряму евакуювання); влаштування блискавкозахисту будівлі, просочення дерев"яних конструкцій горищного покриття будівлі Теофіпольського навчально - виховного  комплексу "Загальноосвітня школа І ступеня - гімназія" Теофіпольської селищної ради 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</si>
  <si>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</si>
  <si>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</si>
  <si>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>Обсяги капітальних вкладень бюджету у розрізі інвестиційних проектів у 2022 році</t>
  </si>
  <si>
    <t>0117361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</si>
  <si>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</si>
  <si>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</si>
  <si>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Капітальний ремонт приміщення харчоблоку Святецької ЗОШ І-ІІІ ступенів Теофіпольської селищної ради по вул.Млинова,1 с.Святець, Хмельницької області</t>
  </si>
  <si>
    <t>0117380</t>
  </si>
  <si>
    <t>7380</t>
  </si>
  <si>
    <t>Виконання інвестиційних проектів за рахунок інших субвенцій з державного бюджету</t>
  </si>
  <si>
    <t>Реконструкція (з добудовою) Святецького закладу дошкільної освіти “Орлятко” по вул. Центральна 70А в с. Святець Теофіпольського району Хмельницької області</t>
  </si>
  <si>
    <t>Будівництво спортивного  майданчика із штучним покриттям для гри у міні-футбол за адресою: Хмельницька область, Хмельницький район, смт Базалія</t>
  </si>
  <si>
    <t>Капітальний ремонт (заміна вікон) Базалійської загальноосвітньої школи І-ІІІ ступенів Теофіпольської районної ради Хмельницької області; адреса: вул.Свободи, 8 смт.Базалія Теофіпольського району Хмельницької області (Додаткові роботи)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</si>
  <si>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області" в обсязі розділів "Дизайн інтер"єрів" і "Благоустрій території"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</si>
  <si>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області" в обсязі розділів: "Водопостачання та каналізація", "Технологічні рішення", "Зв'язок та сигналізація"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</si>
  <si>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</si>
  <si>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</si>
  <si>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</si>
  <si>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</si>
  <si>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4060</t>
  </si>
  <si>
    <t>0114060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</si>
  <si>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</si>
  <si>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</si>
  <si>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Капітальний ремонт будівлі (даху, укріплення фундаменту) будинку культури по вул. Центральна, 66 в с.Святець Теофіпольського району Хмельницької області (коригування)</t>
  </si>
  <si>
    <t>Реконструкція зовнішніх мереж водопостачання с. Гаврилівка Хмельницького району Хмельницької області</t>
  </si>
  <si>
    <t>Нове будівництво спортивного майданчику по вул. Шкільна,16 в с. Поляхова Хмельницької області</t>
  </si>
  <si>
    <t>Капітальний ремонт санвузлів Базалійської ЗОШ І-ІІІ ступенів по вулиці Свободи, 8 в смт Базалія Теофіпольської селищної ради Хмельницького району Хмельницької області</t>
  </si>
  <si>
    <t xml:space="preserve"> Капітальний ремонт будівлі Теофіпольського навчально-виховного комплексу "Загальноосвітня школа І ступеня-гімназія" Теофіпольської селищної ради по вул. Ювілейна, 36 в смт Теофіполь Хмельницької області</t>
  </si>
  <si>
    <t>Капітальний ремонт приміщення Базалійської амбулаторії загальної практики сімейної медицини по вул. Свободи, 22 в смт Базалія Хмельницької області</t>
  </si>
  <si>
    <t>Нове будівництво тротуару по вул. Небесної Сотні в смт Теофіполь Хмельницької області</t>
  </si>
  <si>
    <t>Нове будівництво спортивного майданчику по вул. Небесної Сотні,46 в смт Теофіполь Хмельницької області</t>
  </si>
  <si>
    <t>Реконструкція водопровідної мережі в смт Теофіполь Хмельницької області</t>
  </si>
  <si>
    <t>Капітальний ремонт адміністративного приміщення Теофіпольської селищної ради по вул. Небесної Сотні, 25 в смт. Теофіполь Хмельницької області</t>
  </si>
  <si>
    <t>Капітальний ремонт Теофіпольської ЗОШ І-ІІІ ступенів №1 Теофіпольської селищної ради по вул. Небесної Сотні, 46 в смт Теофіполь Хмельницької області</t>
  </si>
  <si>
    <t>Будівництво мультифункціонального спортивного майданчика за адресою: Хмельницька область, Хмельницький район, смт. Теофіполь, вул. Небесної Сотні, 8</t>
  </si>
  <si>
    <t>Нове будівництво Центру надання адміністративних послуг Теофіпольської селищної ради по вул.Небесної Сотні в смт Теофіполь Хмельницької області (кад.номер 6824755100:01:003:0054) (коригування)</t>
  </si>
  <si>
    <t>Реконструкція адміністративної будівлі під відділення комплексної реабілітації  для осіб з інвалідністю КУ "Центр надання соціальних послуг" Теофіпольської селищної ради по вул. Небесної Сотні, 9 в смт. Теофіполь Хмельницької області</t>
  </si>
  <si>
    <t>Капітальний ремонт частини адміністративного приміщення по вул. Небесної Сотні, 34 в смт. Теофіполь Хмельницької області</t>
  </si>
  <si>
    <t>до рішення виконавчого комітету</t>
  </si>
  <si>
    <t>Начальник відділу фінансів                                                                                                             Людмила ФЛЕРЧУК</t>
  </si>
  <si>
    <t xml:space="preserve">Реконструкція частини приміщення Строковецької ЗОШ    І – ІІ ступенів для розміщення внутрішньо переміщених (евакуйованих) осіб по вул.Молодіжна, 40А с.Строки Хмельницької області </t>
  </si>
  <si>
    <t>Капітальний ремонт частини приміщень громадського будинку з господарськими (допоміжними) будівлями та спорудами Строковецької початкової школи Теофіпольської селищної ради для розміщення внутрішньо переміщених (евакуйованих) осіб по вул. Молодіжна, 40А с. Строки Хмельницької області</t>
  </si>
  <si>
    <t>Реконструкція котельні для опалення приміщень Теофіпольського ліцею №3 Теофіпольської селищної ради за адресою вулиця Ювілейна, 36 смт. Теофіполь Хмельницького району Хмельницької області</t>
  </si>
  <si>
    <t>Реконструкція котельні для опалення приміщень Святецького ліцею Теофіпольської селищної ради за адресою вулиця Млинова, 1 с. Святець Хмельницького району Хмельницької області</t>
  </si>
  <si>
    <t>Капітальний ремонт будівлі Святецької ЗОШ І-ІІ ст Теофіпольської селищної ради по вул.Млинова,1 с.Святець, Хмельницької обл. (системи опалення)</t>
  </si>
  <si>
    <t>Капітальний ремонт системи опалення Теофіпольського ліцею №3 Теофіпольської селищної ради за адресою вулиця Ювілейна, 36  в смт. Теофіполь Хмельницької області (інженерних мереж резервного твердопаливного котла)</t>
  </si>
  <si>
    <t>Капітальний ремонт системи опалення Святецького ліцею Теофіпольської селищної ради по вул. Млинова, 1 с. Святець Хмельницької області (інженерних мереж резервного твердопаливного котла)</t>
  </si>
  <si>
    <t xml:space="preserve">13 жовтня 2022 року  
№206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</si>
</sst>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грн.&quot;_-;\-* #,##0.00\ &quot;грн.&quot;_-;_-* &quot;-&quot;??\ &quot;грн.&quot;_-;_-@_-"/>
  </numFmts>
  <fonts count="15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8.0500000000000007"/>
      <color indexed="8"/>
      <name val="Times New Roman"/>
      <family val="1"/>
      <charset val="204"/>
    </font>
    <font>
      <u/>
      <sz val="11.5"/>
      <color indexed="12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</cellStyleXfs>
  <cellXfs count="8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/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49" fontId="10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10" fillId="0" borderId="3" xfId="1" applyNumberFormat="1" applyFont="1" applyFill="1" applyBorder="1" applyAlignment="1">
      <alignment horizontal="left" vertical="center" wrapText="1"/>
    </xf>
    <xf numFmtId="49" fontId="10" fillId="0" borderId="5" xfId="1" applyNumberFormat="1" applyFont="1" applyFill="1" applyBorder="1" applyAlignment="1">
      <alignment horizontal="left" vertical="center" wrapText="1"/>
    </xf>
    <xf numFmtId="49" fontId="10" fillId="0" borderId="4" xfId="1" applyNumberFormat="1" applyFont="1" applyFill="1" applyBorder="1" applyAlignment="1">
      <alignment horizontal="left" vertical="center" wrapText="1"/>
    </xf>
  </cellXfs>
  <cellStyles count="8">
    <cellStyle name="Гиперссылка 2" xfId="2"/>
    <cellStyle name="Денежный 2" xfId="3"/>
    <cellStyle name="Денежный 3" xfId="4"/>
    <cellStyle name="Звичайний_Додаток _ 3 зм_ни 4575" xfId="5"/>
    <cellStyle name="Обычный" xfId="0" builtinId="0"/>
    <cellStyle name="Обычный 2" xfId="6"/>
    <cellStyle name="Обычный 3" xfId="7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view="pageBreakPreview" zoomScale="60" zoomScaleNormal="100" workbookViewId="0">
      <selection activeCell="H3" sqref="H3:J3"/>
    </sheetView>
  </sheetViews>
  <sheetFormatPr defaultRowHeight="12.75" x14ac:dyDescent="0.2"/>
  <cols>
    <col min="1" max="1" width="15.85546875" customWidth="1"/>
    <col min="2" max="2" width="21.5703125" customWidth="1"/>
    <col min="3" max="3" width="16.28515625" customWidth="1"/>
    <col min="4" max="4" width="41.140625" customWidth="1"/>
    <col min="5" max="5" width="61.42578125" customWidth="1"/>
    <col min="6" max="6" width="14.28515625" customWidth="1"/>
    <col min="7" max="7" width="21.28515625" customWidth="1"/>
    <col min="8" max="8" width="15.42578125" customWidth="1"/>
    <col min="9" max="9" width="22.85546875" customWidth="1"/>
    <col min="10" max="10" width="17" customWidth="1"/>
  </cols>
  <sheetData>
    <row r="1" spans="1:10" ht="15.75" x14ac:dyDescent="0.25">
      <c r="A1" s="63"/>
      <c r="B1" s="3"/>
      <c r="C1" s="4"/>
      <c r="D1" s="4"/>
      <c r="E1" s="4"/>
      <c r="F1" s="4"/>
      <c r="G1" s="4"/>
      <c r="H1" s="64" t="s">
        <v>0</v>
      </c>
      <c r="I1" s="64"/>
      <c r="J1" s="4"/>
    </row>
    <row r="2" spans="1:10" ht="15.75" customHeight="1" x14ac:dyDescent="0.25">
      <c r="A2" s="63"/>
      <c r="B2" s="3"/>
      <c r="C2" s="4"/>
      <c r="D2" s="4"/>
      <c r="E2" s="4"/>
      <c r="F2" s="4"/>
      <c r="G2" s="4"/>
      <c r="H2" s="65" t="s">
        <v>87</v>
      </c>
      <c r="I2" s="65"/>
      <c r="J2" s="4"/>
    </row>
    <row r="3" spans="1:10" ht="49.5" customHeight="1" x14ac:dyDescent="0.25">
      <c r="A3" s="63"/>
      <c r="B3" s="3"/>
      <c r="C3" s="4"/>
      <c r="D3" s="4"/>
      <c r="E3" s="4"/>
      <c r="F3" s="4"/>
      <c r="G3" s="4"/>
      <c r="H3" s="67" t="s">
        <v>96</v>
      </c>
      <c r="I3" s="67"/>
      <c r="J3" s="67"/>
    </row>
    <row r="4" spans="1:10" ht="3" hidden="1" customHeight="1" x14ac:dyDescent="0.25">
      <c r="A4" s="1"/>
      <c r="B4" s="4"/>
      <c r="C4" s="4"/>
      <c r="D4" s="4"/>
      <c r="E4" s="4"/>
      <c r="F4" s="4"/>
      <c r="G4" s="4"/>
      <c r="H4" s="4"/>
      <c r="I4" s="4"/>
      <c r="J4" s="4"/>
    </row>
    <row r="5" spans="1:10" ht="18.75" x14ac:dyDescent="0.2">
      <c r="A5" s="66" t="s">
        <v>51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15.75" hidden="1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.5" customHeight="1" x14ac:dyDescent="0.25">
      <c r="A7" s="15"/>
      <c r="B7" s="15"/>
      <c r="C7" s="15"/>
      <c r="D7" s="15"/>
      <c r="E7" s="15"/>
      <c r="F7" s="15"/>
      <c r="G7" s="15"/>
      <c r="H7" s="15"/>
      <c r="I7" s="4"/>
      <c r="J7" s="4"/>
    </row>
    <row r="8" spans="1:10" ht="15.75" x14ac:dyDescent="0.25">
      <c r="A8" s="14">
        <v>22563000000</v>
      </c>
      <c r="B8" s="4"/>
      <c r="C8" s="4"/>
      <c r="D8" s="4"/>
      <c r="E8" s="4"/>
      <c r="F8" s="4"/>
      <c r="G8" s="4"/>
      <c r="H8" s="4"/>
      <c r="I8" s="4"/>
      <c r="J8" s="4"/>
    </row>
    <row r="9" spans="1:10" ht="15.75" x14ac:dyDescent="0.25">
      <c r="A9" s="5" t="s">
        <v>35</v>
      </c>
      <c r="B9" s="4"/>
      <c r="C9" s="4"/>
      <c r="D9" s="4"/>
      <c r="E9" s="4"/>
      <c r="F9" s="4"/>
      <c r="G9" s="4"/>
      <c r="H9" s="4"/>
      <c r="I9" s="4"/>
      <c r="J9" s="4"/>
    </row>
    <row r="10" spans="1:10" ht="5.45" customHeight="1" x14ac:dyDescent="0.25">
      <c r="A10" s="2"/>
      <c r="B10" s="4"/>
      <c r="C10" s="4"/>
      <c r="D10" s="4"/>
      <c r="E10" s="4"/>
      <c r="F10" s="4"/>
      <c r="G10" s="4"/>
      <c r="H10" s="4"/>
      <c r="I10" s="4"/>
      <c r="J10" s="4"/>
    </row>
    <row r="11" spans="1:10" s="16" customFormat="1" ht="118.15" customHeight="1" x14ac:dyDescent="0.2">
      <c r="A11" s="12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49</v>
      </c>
      <c r="J11" s="12" t="s">
        <v>50</v>
      </c>
    </row>
    <row r="12" spans="1:10" ht="15.7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0" ht="49.9" customHeight="1" x14ac:dyDescent="0.2">
      <c r="A13" s="7"/>
      <c r="B13" s="7"/>
      <c r="C13" s="7"/>
      <c r="D13" s="9" t="s">
        <v>9</v>
      </c>
      <c r="E13" s="7"/>
      <c r="F13" s="7"/>
      <c r="G13" s="21">
        <f t="shared" ref="G13:H13" si="0">G14</f>
        <v>0</v>
      </c>
      <c r="H13" s="21">
        <f t="shared" si="0"/>
        <v>0</v>
      </c>
      <c r="I13" s="28">
        <f>I14</f>
        <v>8633233.1699999999</v>
      </c>
      <c r="J13" s="7"/>
    </row>
    <row r="14" spans="1:10" ht="49.9" customHeight="1" x14ac:dyDescent="0.2">
      <c r="A14" s="7"/>
      <c r="B14" s="7"/>
      <c r="C14" s="7"/>
      <c r="D14" s="9" t="s">
        <v>12</v>
      </c>
      <c r="E14" s="7"/>
      <c r="F14" s="7"/>
      <c r="G14" s="21">
        <f t="shared" ref="G14:H14" si="1">G63</f>
        <v>0</v>
      </c>
      <c r="H14" s="21">
        <f t="shared" si="1"/>
        <v>0</v>
      </c>
      <c r="I14" s="28">
        <f>I63</f>
        <v>8633233.1699999999</v>
      </c>
      <c r="J14" s="7"/>
    </row>
    <row r="15" spans="1:10" ht="12.75" customHeight="1" x14ac:dyDescent="0.2">
      <c r="A15" s="70" t="s">
        <v>13</v>
      </c>
      <c r="B15" s="70" t="s">
        <v>14</v>
      </c>
      <c r="C15" s="70" t="s">
        <v>15</v>
      </c>
      <c r="D15" s="73" t="s">
        <v>16</v>
      </c>
      <c r="E15" s="68" t="s">
        <v>85</v>
      </c>
      <c r="F15" s="68"/>
      <c r="G15" s="62"/>
      <c r="H15" s="62"/>
      <c r="I15" s="69">
        <f>49950+8000</f>
        <v>57950</v>
      </c>
      <c r="J15" s="68"/>
    </row>
    <row r="16" spans="1:10" ht="78.75" customHeight="1" x14ac:dyDescent="0.2">
      <c r="A16" s="71"/>
      <c r="B16" s="71"/>
      <c r="C16" s="71"/>
      <c r="D16" s="74"/>
      <c r="E16" s="68"/>
      <c r="F16" s="68"/>
      <c r="G16" s="62"/>
      <c r="H16" s="62"/>
      <c r="I16" s="69"/>
      <c r="J16" s="68"/>
    </row>
    <row r="17" spans="1:10" ht="66" customHeight="1" x14ac:dyDescent="0.2">
      <c r="A17" s="71"/>
      <c r="B17" s="71"/>
      <c r="C17" s="71"/>
      <c r="D17" s="74"/>
      <c r="E17" s="11" t="s">
        <v>86</v>
      </c>
      <c r="F17" s="7"/>
      <c r="G17" s="22"/>
      <c r="H17" s="22"/>
      <c r="I17" s="29">
        <f>7120+4000</f>
        <v>11120</v>
      </c>
      <c r="J17" s="7"/>
    </row>
    <row r="18" spans="1:10" ht="59.45" hidden="1" customHeight="1" x14ac:dyDescent="0.2">
      <c r="A18" s="71"/>
      <c r="B18" s="71"/>
      <c r="C18" s="71"/>
      <c r="D18" s="74"/>
      <c r="E18" s="10" t="s">
        <v>39</v>
      </c>
      <c r="F18" s="10"/>
      <c r="G18" s="22"/>
      <c r="H18" s="22"/>
      <c r="I18" s="29"/>
      <c r="J18" s="10"/>
    </row>
    <row r="19" spans="1:10" ht="74.25" hidden="1" customHeight="1" x14ac:dyDescent="0.2">
      <c r="A19" s="71"/>
      <c r="B19" s="71"/>
      <c r="C19" s="71"/>
      <c r="D19" s="74"/>
      <c r="E19" s="18" t="s">
        <v>41</v>
      </c>
      <c r="F19" s="18"/>
      <c r="G19" s="22"/>
      <c r="H19" s="22"/>
      <c r="I19" s="29"/>
      <c r="J19" s="18"/>
    </row>
    <row r="20" spans="1:10" ht="74.25" customHeight="1" x14ac:dyDescent="0.2">
      <c r="A20" s="72"/>
      <c r="B20" s="72"/>
      <c r="C20" s="72"/>
      <c r="D20" s="75"/>
      <c r="E20" s="41" t="s">
        <v>81</v>
      </c>
      <c r="F20" s="41"/>
      <c r="G20" s="42"/>
      <c r="H20" s="42"/>
      <c r="I20" s="43">
        <f>49472+8800</f>
        <v>58272</v>
      </c>
      <c r="J20" s="41"/>
    </row>
    <row r="21" spans="1:10" ht="54.6" hidden="1" customHeight="1" x14ac:dyDescent="0.2">
      <c r="A21" s="70" t="s">
        <v>17</v>
      </c>
      <c r="B21" s="70">
        <v>1021</v>
      </c>
      <c r="C21" s="70" t="s">
        <v>18</v>
      </c>
      <c r="D21" s="73" t="s">
        <v>19</v>
      </c>
      <c r="E21" s="7" t="s">
        <v>20</v>
      </c>
      <c r="F21" s="7"/>
      <c r="G21" s="22"/>
      <c r="H21" s="22"/>
      <c r="I21" s="29"/>
      <c r="J21" s="7"/>
    </row>
    <row r="22" spans="1:10" ht="37.9" hidden="1" customHeight="1" x14ac:dyDescent="0.2">
      <c r="A22" s="71"/>
      <c r="B22" s="71"/>
      <c r="C22" s="71"/>
      <c r="D22" s="74"/>
      <c r="E22" s="7" t="s">
        <v>21</v>
      </c>
      <c r="F22" s="7"/>
      <c r="G22" s="22"/>
      <c r="H22" s="22"/>
      <c r="I22" s="29"/>
      <c r="J22" s="7"/>
    </row>
    <row r="23" spans="1:10" ht="88.9" customHeight="1" x14ac:dyDescent="0.2">
      <c r="A23" s="71"/>
      <c r="B23" s="71"/>
      <c r="C23" s="71"/>
      <c r="D23" s="74"/>
      <c r="E23" s="7" t="s">
        <v>61</v>
      </c>
      <c r="F23" s="7"/>
      <c r="G23" s="22"/>
      <c r="H23" s="22"/>
      <c r="I23" s="30">
        <f>145892+3000</f>
        <v>148892</v>
      </c>
      <c r="J23" s="7"/>
    </row>
    <row r="24" spans="1:10" ht="83.25" customHeight="1" x14ac:dyDescent="0.2">
      <c r="A24" s="71"/>
      <c r="B24" s="71"/>
      <c r="C24" s="71"/>
      <c r="D24" s="74"/>
      <c r="E24" s="7" t="s">
        <v>62</v>
      </c>
      <c r="F24" s="7"/>
      <c r="G24" s="22"/>
      <c r="H24" s="22"/>
      <c r="I24" s="30">
        <f>40000</f>
        <v>40000</v>
      </c>
      <c r="J24" s="7"/>
    </row>
    <row r="25" spans="1:10" ht="101.25" customHeight="1" x14ac:dyDescent="0.2">
      <c r="A25" s="71"/>
      <c r="B25" s="71"/>
      <c r="C25" s="71"/>
      <c r="D25" s="74"/>
      <c r="E25" s="10" t="s">
        <v>63</v>
      </c>
      <c r="F25" s="10"/>
      <c r="G25" s="22"/>
      <c r="H25" s="22"/>
      <c r="I25" s="30">
        <f>40000</f>
        <v>40000</v>
      </c>
      <c r="J25" s="10"/>
    </row>
    <row r="26" spans="1:10" ht="69.75" customHeight="1" x14ac:dyDescent="0.2">
      <c r="A26" s="71"/>
      <c r="B26" s="71"/>
      <c r="C26" s="71"/>
      <c r="D26" s="74"/>
      <c r="E26" s="49" t="s">
        <v>82</v>
      </c>
      <c r="F26" s="49"/>
      <c r="G26" s="48"/>
      <c r="H26" s="48"/>
      <c r="I26" s="30">
        <f>49950</f>
        <v>49950</v>
      </c>
      <c r="J26" s="49"/>
    </row>
    <row r="27" spans="1:10" ht="70.5" hidden="1" customHeight="1" x14ac:dyDescent="0.2">
      <c r="A27" s="71"/>
      <c r="B27" s="71"/>
      <c r="C27" s="71"/>
      <c r="D27" s="74"/>
      <c r="E27" s="20"/>
      <c r="F27" s="10"/>
      <c r="G27" s="22"/>
      <c r="H27" s="22"/>
      <c r="I27" s="30"/>
      <c r="J27" s="10"/>
    </row>
    <row r="28" spans="1:10" ht="133.15" customHeight="1" x14ac:dyDescent="0.2">
      <c r="A28" s="71"/>
      <c r="B28" s="71"/>
      <c r="C28" s="71"/>
      <c r="D28" s="74"/>
      <c r="E28" s="10" t="s">
        <v>75</v>
      </c>
      <c r="F28" s="10"/>
      <c r="G28" s="22"/>
      <c r="H28" s="22"/>
      <c r="I28" s="30">
        <v>99000</v>
      </c>
      <c r="J28" s="10"/>
    </row>
    <row r="29" spans="1:10" ht="78" hidden="1" customHeight="1" x14ac:dyDescent="0.2">
      <c r="A29" s="71"/>
      <c r="B29" s="71"/>
      <c r="C29" s="71"/>
      <c r="D29" s="74"/>
      <c r="E29" s="10" t="s">
        <v>36</v>
      </c>
      <c r="F29" s="10"/>
      <c r="G29" s="22"/>
      <c r="H29" s="22"/>
      <c r="I29" s="30"/>
      <c r="J29" s="10"/>
    </row>
    <row r="30" spans="1:10" ht="72" hidden="1" customHeight="1" x14ac:dyDescent="0.2">
      <c r="A30" s="71"/>
      <c r="B30" s="71"/>
      <c r="C30" s="71"/>
      <c r="D30" s="74"/>
      <c r="E30" s="10" t="s">
        <v>37</v>
      </c>
      <c r="F30" s="10"/>
      <c r="G30" s="22"/>
      <c r="H30" s="22"/>
      <c r="I30" s="30"/>
      <c r="J30" s="10"/>
    </row>
    <row r="31" spans="1:10" ht="84" hidden="1" customHeight="1" x14ac:dyDescent="0.2">
      <c r="A31" s="71"/>
      <c r="B31" s="71"/>
      <c r="C31" s="71"/>
      <c r="D31" s="74"/>
      <c r="E31" s="10" t="s">
        <v>38</v>
      </c>
      <c r="F31" s="10"/>
      <c r="G31" s="22"/>
      <c r="H31" s="22"/>
      <c r="I31" s="30"/>
      <c r="J31" s="10"/>
    </row>
    <row r="32" spans="1:10" ht="80.25" hidden="1" customHeight="1" x14ac:dyDescent="0.2">
      <c r="A32" s="71"/>
      <c r="B32" s="71"/>
      <c r="C32" s="71"/>
      <c r="D32" s="74"/>
      <c r="E32" s="17" t="s">
        <v>40</v>
      </c>
      <c r="F32" s="10"/>
      <c r="G32" s="22"/>
      <c r="H32" s="22"/>
      <c r="I32" s="30"/>
      <c r="J32" s="10"/>
    </row>
    <row r="33" spans="1:10" ht="93" hidden="1" customHeight="1" x14ac:dyDescent="0.2">
      <c r="A33" s="71"/>
      <c r="B33" s="71"/>
      <c r="C33" s="71"/>
      <c r="D33" s="74"/>
      <c r="E33" s="17" t="s">
        <v>43</v>
      </c>
      <c r="F33" s="19"/>
      <c r="G33" s="22"/>
      <c r="H33" s="22"/>
      <c r="I33" s="30"/>
      <c r="J33" s="19"/>
    </row>
    <row r="34" spans="1:10" ht="96.75" hidden="1" customHeight="1" x14ac:dyDescent="0.2">
      <c r="A34" s="71"/>
      <c r="B34" s="71"/>
      <c r="C34" s="71"/>
      <c r="D34" s="74"/>
      <c r="E34" s="17" t="s">
        <v>44</v>
      </c>
      <c r="F34" s="19"/>
      <c r="G34" s="22"/>
      <c r="H34" s="22"/>
      <c r="I34" s="30"/>
      <c r="J34" s="19"/>
    </row>
    <row r="35" spans="1:10" ht="106.5" hidden="1" customHeight="1" x14ac:dyDescent="0.2">
      <c r="A35" s="71"/>
      <c r="B35" s="71"/>
      <c r="C35" s="71"/>
      <c r="D35" s="74"/>
      <c r="E35" s="17" t="s">
        <v>45</v>
      </c>
      <c r="F35" s="19"/>
      <c r="G35" s="22"/>
      <c r="H35" s="22"/>
      <c r="I35" s="30"/>
      <c r="J35" s="19"/>
    </row>
    <row r="36" spans="1:10" ht="96.75" hidden="1" customHeight="1" x14ac:dyDescent="0.2">
      <c r="A36" s="71"/>
      <c r="B36" s="71"/>
      <c r="C36" s="71"/>
      <c r="D36" s="74"/>
      <c r="E36" s="17" t="s">
        <v>46</v>
      </c>
      <c r="F36" s="19"/>
      <c r="G36" s="22"/>
      <c r="H36" s="22"/>
      <c r="I36" s="30"/>
      <c r="J36" s="19"/>
    </row>
    <row r="37" spans="1:10" ht="96.75" hidden="1" customHeight="1" x14ac:dyDescent="0.2">
      <c r="A37" s="71"/>
      <c r="B37" s="71"/>
      <c r="C37" s="71"/>
      <c r="D37" s="74"/>
      <c r="E37" s="17"/>
      <c r="F37" s="23"/>
      <c r="G37" s="24"/>
      <c r="H37" s="24"/>
      <c r="I37" s="30"/>
      <c r="J37" s="23"/>
    </row>
    <row r="38" spans="1:10" ht="96.75" customHeight="1" x14ac:dyDescent="0.2">
      <c r="A38" s="71"/>
      <c r="B38" s="71"/>
      <c r="C38" s="71"/>
      <c r="D38" s="74"/>
      <c r="E38" s="17" t="s">
        <v>76</v>
      </c>
      <c r="F38" s="19"/>
      <c r="G38" s="22"/>
      <c r="H38" s="22"/>
      <c r="I38" s="30">
        <v>219142</v>
      </c>
      <c r="J38" s="19"/>
    </row>
    <row r="39" spans="1:10" ht="64.5" customHeight="1" x14ac:dyDescent="0.2">
      <c r="A39" s="71"/>
      <c r="B39" s="71"/>
      <c r="C39" s="71"/>
      <c r="D39" s="74"/>
      <c r="E39" s="17" t="s">
        <v>55</v>
      </c>
      <c r="F39" s="19"/>
      <c r="G39" s="22"/>
      <c r="H39" s="22"/>
      <c r="I39" s="30">
        <v>10000</v>
      </c>
      <c r="J39" s="19"/>
    </row>
    <row r="40" spans="1:10" ht="140.25" hidden="1" customHeight="1" x14ac:dyDescent="0.2">
      <c r="A40" s="71"/>
      <c r="B40" s="71"/>
      <c r="C40" s="71"/>
      <c r="D40" s="74"/>
      <c r="E40" s="17" t="s">
        <v>47</v>
      </c>
      <c r="F40" s="19"/>
      <c r="G40" s="22"/>
      <c r="H40" s="22"/>
      <c r="I40" s="30"/>
      <c r="J40" s="19"/>
    </row>
    <row r="41" spans="1:10" ht="158.25" hidden="1" customHeight="1" x14ac:dyDescent="0.2">
      <c r="A41" s="71"/>
      <c r="B41" s="71"/>
      <c r="C41" s="71"/>
      <c r="D41" s="74"/>
      <c r="E41" s="17" t="s">
        <v>48</v>
      </c>
      <c r="F41" s="19"/>
      <c r="G41" s="22"/>
      <c r="H41" s="22"/>
      <c r="I41" s="30"/>
      <c r="J41" s="19"/>
    </row>
    <row r="42" spans="1:10" ht="90.75" hidden="1" customHeight="1" x14ac:dyDescent="0.2">
      <c r="A42" s="71"/>
      <c r="B42" s="71"/>
      <c r="C42" s="71"/>
      <c r="D42" s="74"/>
      <c r="E42" s="17" t="s">
        <v>42</v>
      </c>
      <c r="F42" s="18"/>
      <c r="G42" s="22"/>
      <c r="H42" s="22"/>
      <c r="I42" s="30"/>
      <c r="J42" s="18"/>
    </row>
    <row r="43" spans="1:10" ht="90.75" hidden="1" customHeight="1" x14ac:dyDescent="0.2">
      <c r="A43" s="71"/>
      <c r="B43" s="71"/>
      <c r="C43" s="71"/>
      <c r="D43" s="74"/>
      <c r="E43" s="17" t="s">
        <v>91</v>
      </c>
      <c r="F43" s="59"/>
      <c r="G43" s="58"/>
      <c r="H43" s="58"/>
      <c r="I43" s="30">
        <f>40000-40000</f>
        <v>0</v>
      </c>
      <c r="J43" s="59"/>
    </row>
    <row r="44" spans="1:10" ht="90.75" customHeight="1" x14ac:dyDescent="0.2">
      <c r="A44" s="71"/>
      <c r="B44" s="71"/>
      <c r="C44" s="71"/>
      <c r="D44" s="74"/>
      <c r="E44" s="17" t="s">
        <v>94</v>
      </c>
      <c r="F44" s="61"/>
      <c r="G44" s="60"/>
      <c r="H44" s="60"/>
      <c r="I44" s="30">
        <f>30000</f>
        <v>30000</v>
      </c>
      <c r="J44" s="61"/>
    </row>
    <row r="45" spans="1:10" ht="70.5" hidden="1" customHeight="1" x14ac:dyDescent="0.2">
      <c r="A45" s="71"/>
      <c r="B45" s="71"/>
      <c r="C45" s="71"/>
      <c r="D45" s="74"/>
      <c r="E45" s="17" t="s">
        <v>92</v>
      </c>
      <c r="F45" s="59"/>
      <c r="G45" s="58"/>
      <c r="H45" s="58"/>
      <c r="I45" s="30">
        <f>40000-40000</f>
        <v>0</v>
      </c>
      <c r="J45" s="59"/>
    </row>
    <row r="46" spans="1:10" ht="70.5" customHeight="1" x14ac:dyDescent="0.2">
      <c r="A46" s="71"/>
      <c r="B46" s="71"/>
      <c r="C46" s="71"/>
      <c r="D46" s="74"/>
      <c r="E46" s="17" t="s">
        <v>95</v>
      </c>
      <c r="F46" s="61"/>
      <c r="G46" s="60"/>
      <c r="H46" s="60"/>
      <c r="I46" s="30">
        <v>30000</v>
      </c>
      <c r="J46" s="61"/>
    </row>
    <row r="47" spans="1:10" ht="55.5" customHeight="1" x14ac:dyDescent="0.2">
      <c r="A47" s="71"/>
      <c r="B47" s="71"/>
      <c r="C47" s="71"/>
      <c r="D47" s="74"/>
      <c r="E47" s="17" t="s">
        <v>93</v>
      </c>
      <c r="F47" s="61"/>
      <c r="G47" s="60"/>
      <c r="H47" s="60"/>
      <c r="I47" s="30">
        <f>906615</f>
        <v>906615</v>
      </c>
      <c r="J47" s="61"/>
    </row>
    <row r="48" spans="1:10" ht="111" customHeight="1" x14ac:dyDescent="0.2">
      <c r="A48" s="71"/>
      <c r="B48" s="71"/>
      <c r="C48" s="71"/>
      <c r="D48" s="74"/>
      <c r="E48" s="17" t="s">
        <v>90</v>
      </c>
      <c r="F48" s="53"/>
      <c r="G48" s="52"/>
      <c r="H48" s="52"/>
      <c r="I48" s="30">
        <f>24800+175200</f>
        <v>200000</v>
      </c>
      <c r="J48" s="53"/>
    </row>
    <row r="49" spans="1:10" ht="77.25" hidden="1" customHeight="1" x14ac:dyDescent="0.2">
      <c r="A49" s="72"/>
      <c r="B49" s="72"/>
      <c r="C49" s="72"/>
      <c r="D49" s="75"/>
      <c r="E49" s="17" t="s">
        <v>89</v>
      </c>
      <c r="F49" s="51"/>
      <c r="G49" s="50"/>
      <c r="H49" s="50"/>
      <c r="I49" s="30">
        <f>200000-200000</f>
        <v>0</v>
      </c>
      <c r="J49" s="51"/>
    </row>
    <row r="50" spans="1:10" ht="86.45" customHeight="1" x14ac:dyDescent="0.2">
      <c r="A50" s="31" t="s">
        <v>64</v>
      </c>
      <c r="B50" s="31" t="s">
        <v>65</v>
      </c>
      <c r="C50" s="47" t="s">
        <v>66</v>
      </c>
      <c r="D50" s="55" t="s">
        <v>67</v>
      </c>
      <c r="E50" s="7" t="s">
        <v>77</v>
      </c>
      <c r="F50" s="7"/>
      <c r="G50" s="22"/>
      <c r="H50" s="22"/>
      <c r="I50" s="30">
        <v>48500</v>
      </c>
      <c r="J50" s="7"/>
    </row>
    <row r="51" spans="1:10" ht="86.45" customHeight="1" x14ac:dyDescent="0.2">
      <c r="A51" s="46" t="s">
        <v>69</v>
      </c>
      <c r="B51" s="46" t="s">
        <v>68</v>
      </c>
      <c r="C51" s="47" t="s">
        <v>70</v>
      </c>
      <c r="D51" s="55" t="s">
        <v>71</v>
      </c>
      <c r="E51" s="45" t="s">
        <v>72</v>
      </c>
      <c r="F51" s="45"/>
      <c r="G51" s="44"/>
      <c r="H51" s="44"/>
      <c r="I51" s="30">
        <v>14000</v>
      </c>
      <c r="J51" s="45"/>
    </row>
    <row r="52" spans="1:10" ht="57" customHeight="1" x14ac:dyDescent="0.2">
      <c r="A52" s="70" t="s">
        <v>22</v>
      </c>
      <c r="B52" s="70">
        <v>6030</v>
      </c>
      <c r="C52" s="70" t="s">
        <v>23</v>
      </c>
      <c r="D52" s="78" t="s">
        <v>24</v>
      </c>
      <c r="E52" s="7" t="s">
        <v>73</v>
      </c>
      <c r="F52" s="7"/>
      <c r="G52" s="22"/>
      <c r="H52" s="22"/>
      <c r="I52" s="30">
        <f>49538+15000</f>
        <v>64538</v>
      </c>
      <c r="J52" s="7"/>
    </row>
    <row r="53" spans="1:10" ht="46.9" customHeight="1" x14ac:dyDescent="0.2">
      <c r="A53" s="71"/>
      <c r="B53" s="71"/>
      <c r="C53" s="71"/>
      <c r="D53" s="79"/>
      <c r="E53" s="7" t="s">
        <v>78</v>
      </c>
      <c r="F53" s="7"/>
      <c r="G53" s="22"/>
      <c r="H53" s="22"/>
      <c r="I53" s="30">
        <f>25000+4000-4000+4000</f>
        <v>29000</v>
      </c>
      <c r="J53" s="7"/>
    </row>
    <row r="54" spans="1:10" ht="79.5" customHeight="1" x14ac:dyDescent="0.2">
      <c r="A54" s="71"/>
      <c r="B54" s="71"/>
      <c r="C54" s="71"/>
      <c r="D54" s="79"/>
      <c r="E54" s="19" t="s">
        <v>83</v>
      </c>
      <c r="F54" s="19"/>
      <c r="G54" s="22"/>
      <c r="H54" s="22"/>
      <c r="I54" s="30">
        <f>32000+4000-32000+32000</f>
        <v>36000</v>
      </c>
      <c r="J54" s="19"/>
    </row>
    <row r="55" spans="1:10" ht="49.9" customHeight="1" x14ac:dyDescent="0.2">
      <c r="A55" s="71"/>
      <c r="B55" s="71"/>
      <c r="C55" s="71"/>
      <c r="D55" s="79"/>
      <c r="E55" s="7" t="s">
        <v>79</v>
      </c>
      <c r="F55" s="7"/>
      <c r="G55" s="22"/>
      <c r="H55" s="22"/>
      <c r="I55" s="29">
        <f>17850+4000</f>
        <v>21850</v>
      </c>
      <c r="J55" s="7"/>
    </row>
    <row r="56" spans="1:10" ht="51" customHeight="1" x14ac:dyDescent="0.2">
      <c r="A56" s="72"/>
      <c r="B56" s="72"/>
      <c r="C56" s="72"/>
      <c r="D56" s="80"/>
      <c r="E56" s="7" t="s">
        <v>74</v>
      </c>
      <c r="F56" s="7"/>
      <c r="G56" s="22"/>
      <c r="H56" s="22"/>
      <c r="I56" s="29">
        <f>17850+4000</f>
        <v>21850</v>
      </c>
      <c r="J56" s="7"/>
    </row>
    <row r="57" spans="1:10" ht="86.25" hidden="1" customHeight="1" x14ac:dyDescent="0.2">
      <c r="A57" s="27" t="s">
        <v>52</v>
      </c>
      <c r="B57" s="27" t="s">
        <v>53</v>
      </c>
      <c r="C57" s="27" t="s">
        <v>26</v>
      </c>
      <c r="D57" s="56" t="s">
        <v>54</v>
      </c>
      <c r="E57" s="26" t="s">
        <v>41</v>
      </c>
      <c r="F57" s="26"/>
      <c r="G57" s="25"/>
      <c r="H57" s="25"/>
      <c r="I57" s="29">
        <f>580233-580233</f>
        <v>0</v>
      </c>
      <c r="J57" s="26"/>
    </row>
    <row r="58" spans="1:10" ht="70.900000000000006" customHeight="1" x14ac:dyDescent="0.2">
      <c r="A58" s="70" t="s">
        <v>25</v>
      </c>
      <c r="B58" s="70">
        <v>7363</v>
      </c>
      <c r="C58" s="70" t="s">
        <v>26</v>
      </c>
      <c r="D58" s="76" t="s">
        <v>27</v>
      </c>
      <c r="E58" s="7" t="s">
        <v>80</v>
      </c>
      <c r="F58" s="7"/>
      <c r="G58" s="22"/>
      <c r="H58" s="22"/>
      <c r="I58" s="29">
        <f>1614002.36+0.07</f>
        <v>1614002.4300000002</v>
      </c>
      <c r="J58" s="7"/>
    </row>
    <row r="59" spans="1:10" ht="70.900000000000006" customHeight="1" x14ac:dyDescent="0.2">
      <c r="A59" s="72"/>
      <c r="B59" s="72"/>
      <c r="C59" s="72"/>
      <c r="D59" s="77"/>
      <c r="E59" s="40" t="s">
        <v>60</v>
      </c>
      <c r="F59" s="37"/>
      <c r="G59" s="38"/>
      <c r="H59" s="38"/>
      <c r="I59" s="39">
        <v>2500000</v>
      </c>
      <c r="J59" s="37"/>
    </row>
    <row r="60" spans="1:10" ht="70.900000000000006" customHeight="1" x14ac:dyDescent="0.2">
      <c r="A60" s="35" t="s">
        <v>56</v>
      </c>
      <c r="B60" s="35" t="s">
        <v>57</v>
      </c>
      <c r="C60" s="35" t="s">
        <v>26</v>
      </c>
      <c r="D60" s="57" t="s">
        <v>58</v>
      </c>
      <c r="E60" s="37" t="s">
        <v>59</v>
      </c>
      <c r="F60" s="34"/>
      <c r="G60" s="33"/>
      <c r="H60" s="33"/>
      <c r="I60" s="36">
        <v>1787877.36</v>
      </c>
      <c r="J60" s="34"/>
    </row>
    <row r="61" spans="1:10" ht="81.75" customHeight="1" x14ac:dyDescent="0.2">
      <c r="A61" s="6" t="s">
        <v>28</v>
      </c>
      <c r="B61" s="6" t="s">
        <v>29</v>
      </c>
      <c r="C61" s="6" t="s">
        <v>26</v>
      </c>
      <c r="D61" s="57" t="s">
        <v>30</v>
      </c>
      <c r="E61" s="7" t="s">
        <v>84</v>
      </c>
      <c r="F61" s="7"/>
      <c r="G61" s="22"/>
      <c r="H61" s="22"/>
      <c r="I61" s="29">
        <f>370399.38+200000+24275</f>
        <v>594674.38</v>
      </c>
      <c r="J61" s="7"/>
    </row>
    <row r="62" spans="1:10" ht="56.45" hidden="1" customHeight="1" x14ac:dyDescent="0.2">
      <c r="A62" s="8" t="s">
        <v>31</v>
      </c>
      <c r="B62" s="7">
        <v>7461</v>
      </c>
      <c r="C62" s="8" t="s">
        <v>32</v>
      </c>
      <c r="D62" s="54" t="s">
        <v>33</v>
      </c>
      <c r="E62" s="7" t="s">
        <v>34</v>
      </c>
      <c r="F62" s="7"/>
      <c r="G62" s="22"/>
      <c r="H62" s="22"/>
      <c r="I62" s="29"/>
      <c r="J62" s="7"/>
    </row>
    <row r="63" spans="1:10" s="13" customFormat="1" ht="27.75" customHeight="1" x14ac:dyDescent="0.2">
      <c r="A63" s="9" t="s">
        <v>10</v>
      </c>
      <c r="B63" s="9" t="s">
        <v>10</v>
      </c>
      <c r="C63" s="9" t="s">
        <v>10</v>
      </c>
      <c r="D63" s="9" t="s">
        <v>11</v>
      </c>
      <c r="E63" s="9" t="s">
        <v>10</v>
      </c>
      <c r="F63" s="9" t="s">
        <v>10</v>
      </c>
      <c r="G63" s="21">
        <f>SUM(G15:G62)</f>
        <v>0</v>
      </c>
      <c r="H63" s="21">
        <f>SUM(H15:H62)</f>
        <v>0</v>
      </c>
      <c r="I63" s="28">
        <f>SUM(I15:I62)</f>
        <v>8633233.1699999999</v>
      </c>
      <c r="J63" s="9" t="s">
        <v>10</v>
      </c>
    </row>
    <row r="65" spans="3:3" ht="15.75" x14ac:dyDescent="0.25">
      <c r="C65" s="32" t="s">
        <v>88</v>
      </c>
    </row>
  </sheetData>
  <mergeCells count="28">
    <mergeCell ref="A21:A49"/>
    <mergeCell ref="B21:B49"/>
    <mergeCell ref="C21:C49"/>
    <mergeCell ref="D21:D49"/>
    <mergeCell ref="A58:A59"/>
    <mergeCell ref="B58:B59"/>
    <mergeCell ref="C58:C59"/>
    <mergeCell ref="D58:D59"/>
    <mergeCell ref="A52:A56"/>
    <mergeCell ref="C52:C56"/>
    <mergeCell ref="B52:B56"/>
    <mergeCell ref="D52:D56"/>
    <mergeCell ref="G15:G16"/>
    <mergeCell ref="H15:H16"/>
    <mergeCell ref="A1:A3"/>
    <mergeCell ref="H1:I1"/>
    <mergeCell ref="H2:I2"/>
    <mergeCell ref="A5:J5"/>
    <mergeCell ref="H3:J3"/>
    <mergeCell ref="A6:J6"/>
    <mergeCell ref="J15:J16"/>
    <mergeCell ref="I15:I16"/>
    <mergeCell ref="E15:E16"/>
    <mergeCell ref="F15:F16"/>
    <mergeCell ref="A15:A20"/>
    <mergeCell ref="B15:B20"/>
    <mergeCell ref="C15:C20"/>
    <mergeCell ref="D15:D20"/>
  </mergeCells>
  <pageMargins left="0.70866141732283472" right="0.70866141732283472" top="0.35433070866141736" bottom="0.15748031496062992" header="0.31496062992125984" footer="0.31496062992125984"/>
  <pageSetup paperSize="9" scale="56" fitToHeight="3" orientation="landscape" r:id="rId1"/>
  <rowBreaks count="2" manualBreakCount="2">
    <brk id="39" max="9" man="1"/>
    <brk id="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User</cp:lastModifiedBy>
  <cp:lastPrinted>2022-07-25T09:22:25Z</cp:lastPrinted>
  <dcterms:created xsi:type="dcterms:W3CDTF">2021-07-06T12:02:52Z</dcterms:created>
  <dcterms:modified xsi:type="dcterms:W3CDTF">2025-11-12T08:33:23Z</dcterms:modified>
</cp:coreProperties>
</file>