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3.12.2021\"/>
    </mc:Choice>
  </mc:AlternateContent>
  <bookViews>
    <workbookView xWindow="480" yWindow="195" windowWidth="10425" windowHeight="519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Лист1!$A$1:$J$55</definedName>
  </definedNames>
  <calcPr calcId="162913"/>
</workbook>
</file>

<file path=xl/calcChain.xml><?xml version="1.0" encoding="utf-8"?>
<calcChain xmlns="http://schemas.openxmlformats.org/spreadsheetml/2006/main">
  <c r="I52" i="1" l="1"/>
  <c r="I42" i="1"/>
  <c r="I31" i="1"/>
  <c r="I23" i="1"/>
  <c r="I26" i="1"/>
  <c r="I30" i="1"/>
  <c r="I19" i="1" l="1"/>
  <c r="I28" i="1" l="1"/>
  <c r="I51" i="1" l="1"/>
  <c r="I48" i="1" l="1"/>
  <c r="I49" i="1" l="1"/>
  <c r="I24" i="1" l="1"/>
  <c r="I35" i="1"/>
  <c r="I44" i="1" l="1"/>
  <c r="I18" i="1"/>
  <c r="I25" i="1"/>
  <c r="I34" i="1"/>
  <c r="I33" i="1"/>
  <c r="I32" i="1"/>
  <c r="I22" i="1"/>
  <c r="I15" i="1" l="1"/>
  <c r="I29" i="1"/>
  <c r="I27" i="1"/>
  <c r="I40" i="1"/>
  <c r="I17" i="1"/>
  <c r="I43" i="1" l="1"/>
  <c r="H53" i="1" l="1"/>
  <c r="H14" i="1" s="1"/>
  <c r="H13" i="1" s="1"/>
  <c r="G53" i="1"/>
  <c r="G14" i="1" s="1"/>
  <c r="G13" i="1" s="1"/>
  <c r="I41" i="1" l="1"/>
  <c r="I20" i="1"/>
  <c r="I53" i="1" l="1"/>
  <c r="I14" i="1" s="1"/>
  <c r="I13" i="1" s="1"/>
</calcChain>
</file>

<file path=xl/sharedStrings.xml><?xml version="1.0" encoding="utf-8"?>
<sst xmlns="http://schemas.openxmlformats.org/spreadsheetml/2006/main" count="97" uniqueCount="86">
  <si>
    <t>Додаток 6</t>
  </si>
  <si>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</si>
  <si>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</si>
  <si>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</si>
  <si>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</si>
  <si>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</si>
  <si>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</si>
  <si>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</si>
  <si>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</si>
  <si>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</si>
  <si>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</si>
  <si>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</si>
  <si>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</si>
  <si>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капітальних вкладень бюджету у розрізі інвестиційних проектів у 2021 році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</si>
  <si>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</si>
  <si>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</si>
  <si>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</si>
  <si>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</si>
  <si>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</si>
  <si>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Обсяг капітальних вкладень місцевого бюджету у 2021 році, гривень</t>
  </si>
  <si>
    <t>Очікуваний рівень готовності проекту на кінець 2021 року, %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</si>
  <si>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</si>
  <si>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</si>
  <si>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</si>
  <si>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</si>
  <si>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</si>
  <si>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</si>
  <si>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</si>
  <si>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</si>
  <si>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</si>
  <si>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</si>
  <si>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</si>
  <si>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</si>
  <si>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</si>
  <si>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</si>
  <si>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</si>
  <si>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</si>
  <si>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</si>
  <si>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</si>
  <si>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</si>
  <si>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</si>
  <si>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</si>
  <si>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</si>
  <si>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</si>
  <si>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</si>
  <si>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</si>
  <si>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</si>
  <si>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</si>
  <si>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</si>
  <si>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2018-2023</t>
  </si>
  <si>
    <t>2019-2024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</si>
  <si>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</si>
  <si>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</si>
  <si>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</si>
  <si>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</si>
  <si>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</si>
  <si>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</si>
  <si>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</si>
  <si>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</si>
  <si>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</si>
  <si>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</si>
  <si>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</si>
  <si>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</si>
  <si>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</si>
  <si>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</si>
  <si>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</si>
  <si>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</si>
  <si>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>Начальник відділу фінансів                                                                                                             Л.Флерчук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</si>
  <si>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</si>
  <si>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</si>
  <si>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</si>
  <si>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</si>
  <si>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будівлі Святецької ЗОШ І-ІІІ ст. Теофіпольскої селищної ради по вул.Млинова,1 с.Святець, Хмельницької обл.(системи опалення)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</si>
  <si>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</si>
  <si>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</si>
  <si>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Нове будівництво зовнішніх мереж питного водопроводу вул. І.Франко, Б.Хмельницького, Тітова, Набережна, Шевченка, Весняна, Першотравнева смт. Базалія Теофіпольського району Хмельницької області (коригування)"</t>
  </si>
  <si>
    <t>0117380</t>
  </si>
  <si>
    <t>7380</t>
  </si>
  <si>
    <t>Виконання інвестиційних проектів за рахунок інших субвенцій з державного бюджету</t>
  </si>
  <si>
    <t>Реконструкція (з добудовою) Святецького закладу дошкільної освіти “Орлятко” по вул. Центральна 70А в с. Святець Теофіпольського району Хмельницької області</t>
  </si>
  <si>
    <t>Реконструкція спортивного майданчика Базалійської ЗОШ І-ІІІ ступенів Теофіпольської селищної ради по вул.Свободи, 8 смт. Базалія, Хмельницької області</t>
  </si>
  <si>
    <t>Виконання інженерно-геодезичних вишукувань для виготовлення робочого проекту "Реконструкція зовнішніх мереж водопостачання с. Гаврилівка Хмельницького району Хмельницької області"</t>
  </si>
  <si>
    <t>Виконання інженерно-геодезичних вишукувань для виготовлення робочого проекту "Реконструкція зовнішніх мереж водопостачання с. Коров'є Хмельницького району Хмельницької області"</t>
  </si>
  <si>
    <t>Капітальний ремонт центрального корпусу (заміна покрівлі та утеплення фасадів) КНП "Теофіпольська центральна районна лікарня" на вул.Заводська,2 смт.Теофіполь Хмельницького району Хмельницької області</t>
  </si>
  <si>
    <t>до рішення виконавчого комітету</t>
  </si>
  <si>
    <t xml:space="preserve">23 грудня 2021 року 
№287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</si>
</sst>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" fontId="2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zoomScale="60" zoomScaleNormal="100" workbookViewId="0">
      <selection activeCell="A5" sqref="A5:J5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60.28515625" customWidth="1"/>
    <col min="6" max="6" width="14.28515625" customWidth="1"/>
    <col min="7" max="7" width="20.140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43"/>
      <c r="B1" s="3"/>
      <c r="C1" s="4"/>
      <c r="D1" s="4"/>
      <c r="E1" s="4"/>
      <c r="F1" s="4"/>
      <c r="G1" s="4"/>
      <c r="H1" s="44" t="s">
        <v>0</v>
      </c>
      <c r="I1" s="44"/>
      <c r="J1" s="4"/>
    </row>
    <row r="2" spans="1:10" ht="15.75" customHeight="1" x14ac:dyDescent="0.25">
      <c r="A2" s="43"/>
      <c r="B2" s="3"/>
      <c r="C2" s="4"/>
      <c r="D2" s="4"/>
      <c r="E2" s="4"/>
      <c r="F2" s="4"/>
      <c r="G2" s="4"/>
      <c r="H2" s="45" t="s">
        <v>84</v>
      </c>
      <c r="I2" s="45"/>
      <c r="J2" s="4"/>
    </row>
    <row r="3" spans="1:10" ht="48.75" customHeight="1" x14ac:dyDescent="0.25">
      <c r="A3" s="43"/>
      <c r="B3" s="3"/>
      <c r="C3" s="4"/>
      <c r="D3" s="4"/>
      <c r="E3" s="4"/>
      <c r="F3" s="4"/>
      <c r="G3" s="4"/>
      <c r="H3" s="45" t="s">
        <v>85</v>
      </c>
      <c r="I3" s="45"/>
      <c r="J3" s="45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5.75" customHeight="1" x14ac:dyDescent="0.2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3.6" customHeight="1" x14ac:dyDescent="0.25">
      <c r="A7" s="18"/>
      <c r="B7" s="18"/>
      <c r="C7" s="18"/>
      <c r="D7" s="18"/>
      <c r="E7" s="18"/>
      <c r="F7" s="18"/>
      <c r="G7" s="18"/>
      <c r="H7" s="18"/>
      <c r="I7" s="4"/>
      <c r="J7" s="4"/>
    </row>
    <row r="8" spans="1:10" ht="15.75" x14ac:dyDescent="0.25">
      <c r="A8" s="17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51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9" customFormat="1" ht="118.15" customHeight="1" x14ac:dyDescent="0.2">
      <c r="A11" s="15" t="s">
        <v>2</v>
      </c>
      <c r="B11" s="15" t="s">
        <v>3</v>
      </c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19</v>
      </c>
      <c r="J11" s="15" t="s">
        <v>20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11" t="s">
        <v>10</v>
      </c>
      <c r="E13" s="7"/>
      <c r="F13" s="7"/>
      <c r="G13" s="10">
        <f t="shared" ref="G13:H13" si="0">G14</f>
        <v>24926037.640000001</v>
      </c>
      <c r="H13" s="10">
        <f t="shared" si="0"/>
        <v>0</v>
      </c>
      <c r="I13" s="10">
        <f>I14</f>
        <v>35553669</v>
      </c>
      <c r="J13" s="7"/>
    </row>
    <row r="14" spans="1:10" ht="49.9" customHeight="1" x14ac:dyDescent="0.2">
      <c r="A14" s="7"/>
      <c r="B14" s="7"/>
      <c r="C14" s="7"/>
      <c r="D14" s="11" t="s">
        <v>14</v>
      </c>
      <c r="E14" s="7"/>
      <c r="F14" s="7"/>
      <c r="G14" s="10">
        <f t="shared" ref="G14:H14" si="1">G53</f>
        <v>24926037.640000001</v>
      </c>
      <c r="H14" s="10">
        <f t="shared" si="1"/>
        <v>0</v>
      </c>
      <c r="I14" s="10">
        <f>I53</f>
        <v>35553669</v>
      </c>
      <c r="J14" s="7"/>
    </row>
    <row r="15" spans="1:10" ht="12.75" customHeight="1" x14ac:dyDescent="0.2">
      <c r="A15" s="35" t="s">
        <v>15</v>
      </c>
      <c r="B15" s="35" t="s">
        <v>16</v>
      </c>
      <c r="C15" s="35" t="s">
        <v>17</v>
      </c>
      <c r="D15" s="41" t="s">
        <v>18</v>
      </c>
      <c r="E15" s="36" t="s">
        <v>61</v>
      </c>
      <c r="F15" s="36"/>
      <c r="G15" s="42"/>
      <c r="H15" s="42"/>
      <c r="I15" s="42">
        <f>48925+6480+5937-12417</f>
        <v>48925</v>
      </c>
      <c r="J15" s="36"/>
    </row>
    <row r="16" spans="1:10" ht="45" customHeight="1" x14ac:dyDescent="0.2">
      <c r="A16" s="35"/>
      <c r="B16" s="35"/>
      <c r="C16" s="35"/>
      <c r="D16" s="41"/>
      <c r="E16" s="36"/>
      <c r="F16" s="36"/>
      <c r="G16" s="42"/>
      <c r="H16" s="42"/>
      <c r="I16" s="42"/>
      <c r="J16" s="36"/>
    </row>
    <row r="17" spans="1:10" ht="66" customHeight="1" x14ac:dyDescent="0.2">
      <c r="A17" s="35"/>
      <c r="B17" s="35"/>
      <c r="C17" s="35"/>
      <c r="D17" s="41"/>
      <c r="E17" s="14" t="s">
        <v>62</v>
      </c>
      <c r="F17" s="7"/>
      <c r="G17" s="9"/>
      <c r="H17" s="9"/>
      <c r="I17" s="9">
        <f>103800+19845-8800</f>
        <v>114845</v>
      </c>
      <c r="J17" s="7"/>
    </row>
    <row r="18" spans="1:10" ht="59.45" hidden="1" customHeight="1" x14ac:dyDescent="0.2">
      <c r="A18" s="37" t="s">
        <v>55</v>
      </c>
      <c r="B18" s="37" t="s">
        <v>56</v>
      </c>
      <c r="C18" s="37" t="s">
        <v>57</v>
      </c>
      <c r="D18" s="39" t="s">
        <v>58</v>
      </c>
      <c r="E18" s="12" t="s">
        <v>59</v>
      </c>
      <c r="F18" s="12"/>
      <c r="G18" s="13"/>
      <c r="H18" s="13"/>
      <c r="I18" s="13">
        <f>32000-32000</f>
        <v>0</v>
      </c>
      <c r="J18" s="12"/>
    </row>
    <row r="19" spans="1:10" ht="53.25" customHeight="1" x14ac:dyDescent="0.2">
      <c r="A19" s="38"/>
      <c r="B19" s="38"/>
      <c r="C19" s="38"/>
      <c r="D19" s="40"/>
      <c r="E19" s="20" t="s">
        <v>65</v>
      </c>
      <c r="F19" s="21"/>
      <c r="G19" s="22"/>
      <c r="H19" s="22"/>
      <c r="I19" s="22">
        <f>5000+200+20000+12000</f>
        <v>37200</v>
      </c>
      <c r="J19" s="21"/>
    </row>
    <row r="20" spans="1:10" ht="54" customHeight="1" x14ac:dyDescent="0.2">
      <c r="A20" s="35" t="s">
        <v>21</v>
      </c>
      <c r="B20" s="35">
        <v>1021</v>
      </c>
      <c r="C20" s="35" t="s">
        <v>22</v>
      </c>
      <c r="D20" s="41" t="s">
        <v>23</v>
      </c>
      <c r="E20" s="7" t="s">
        <v>24</v>
      </c>
      <c r="F20" s="7"/>
      <c r="G20" s="9"/>
      <c r="H20" s="9"/>
      <c r="I20" s="9">
        <f>45300+16500</f>
        <v>61800</v>
      </c>
      <c r="J20" s="7"/>
    </row>
    <row r="21" spans="1:10" ht="37.9" customHeight="1" x14ac:dyDescent="0.2">
      <c r="A21" s="35"/>
      <c r="B21" s="35"/>
      <c r="C21" s="35"/>
      <c r="D21" s="41"/>
      <c r="E21" s="7" t="s">
        <v>25</v>
      </c>
      <c r="F21" s="7"/>
      <c r="G21" s="9"/>
      <c r="H21" s="9"/>
      <c r="I21" s="9">
        <v>21667</v>
      </c>
      <c r="J21" s="7"/>
    </row>
    <row r="22" spans="1:10" ht="88.9" customHeight="1" x14ac:dyDescent="0.2">
      <c r="A22" s="35"/>
      <c r="B22" s="35"/>
      <c r="C22" s="35"/>
      <c r="D22" s="41"/>
      <c r="E22" s="7" t="s">
        <v>26</v>
      </c>
      <c r="F22" s="7"/>
      <c r="G22" s="9"/>
      <c r="H22" s="9"/>
      <c r="I22" s="26">
        <f>1000000+6000+6600-1536+6750+16000+2521</f>
        <v>1036335</v>
      </c>
      <c r="J22" s="7"/>
    </row>
    <row r="23" spans="1:10" ht="55.9" customHeight="1" x14ac:dyDescent="0.2">
      <c r="A23" s="35"/>
      <c r="B23" s="35"/>
      <c r="C23" s="35"/>
      <c r="D23" s="41"/>
      <c r="E23" s="7" t="s">
        <v>27</v>
      </c>
      <c r="F23" s="7"/>
      <c r="G23" s="9"/>
      <c r="H23" s="9"/>
      <c r="I23" s="26">
        <f>200000-54167-116843</f>
        <v>28990</v>
      </c>
      <c r="J23" s="7"/>
    </row>
    <row r="24" spans="1:10" ht="57" customHeight="1" x14ac:dyDescent="0.2">
      <c r="A24" s="35"/>
      <c r="B24" s="35"/>
      <c r="C24" s="35"/>
      <c r="D24" s="41"/>
      <c r="E24" s="12" t="s">
        <v>63</v>
      </c>
      <c r="F24" s="12"/>
      <c r="G24" s="13"/>
      <c r="H24" s="13"/>
      <c r="I24" s="26">
        <f>35950+6480+450000-1620+4050+6225</f>
        <v>501085</v>
      </c>
      <c r="J24" s="12"/>
    </row>
    <row r="25" spans="1:10" ht="53.45" customHeight="1" x14ac:dyDescent="0.2">
      <c r="A25" s="35" t="s">
        <v>21</v>
      </c>
      <c r="B25" s="35">
        <v>1021</v>
      </c>
      <c r="C25" s="35" t="s">
        <v>22</v>
      </c>
      <c r="D25" s="41" t="s">
        <v>23</v>
      </c>
      <c r="E25" s="33" t="s">
        <v>72</v>
      </c>
      <c r="F25" s="33"/>
      <c r="G25" s="34"/>
      <c r="H25" s="34"/>
      <c r="I25" s="26">
        <f>32000+6540+8100+1000000+11905+4050</f>
        <v>1062595</v>
      </c>
      <c r="J25" s="33"/>
    </row>
    <row r="26" spans="1:10" ht="66.75" customHeight="1" x14ac:dyDescent="0.2">
      <c r="A26" s="35"/>
      <c r="B26" s="35"/>
      <c r="C26" s="35"/>
      <c r="D26" s="41"/>
      <c r="E26" s="33" t="s">
        <v>64</v>
      </c>
      <c r="F26" s="33"/>
      <c r="G26" s="34"/>
      <c r="H26" s="34"/>
      <c r="I26" s="26">
        <f>91884+58116+54113+12432+1940+2410+100000</f>
        <v>320895</v>
      </c>
      <c r="J26" s="33"/>
    </row>
    <row r="27" spans="1:10" ht="78" hidden="1" customHeight="1" x14ac:dyDescent="0.2">
      <c r="A27" s="35"/>
      <c r="B27" s="35"/>
      <c r="C27" s="35"/>
      <c r="D27" s="41"/>
      <c r="E27" s="33" t="s">
        <v>52</v>
      </c>
      <c r="F27" s="33"/>
      <c r="G27" s="34"/>
      <c r="H27" s="34"/>
      <c r="I27" s="26">
        <f>56615-56615</f>
        <v>0</v>
      </c>
      <c r="J27" s="33"/>
    </row>
    <row r="28" spans="1:10" ht="72" hidden="1" customHeight="1" x14ac:dyDescent="0.2">
      <c r="A28" s="35"/>
      <c r="B28" s="35"/>
      <c r="C28" s="35"/>
      <c r="D28" s="41"/>
      <c r="E28" s="33" t="s">
        <v>53</v>
      </c>
      <c r="F28" s="33"/>
      <c r="G28" s="34"/>
      <c r="H28" s="34"/>
      <c r="I28" s="26">
        <f>25000-25000</f>
        <v>0</v>
      </c>
      <c r="J28" s="33"/>
    </row>
    <row r="29" spans="1:10" ht="84" hidden="1" customHeight="1" x14ac:dyDescent="0.2">
      <c r="A29" s="35"/>
      <c r="B29" s="35"/>
      <c r="C29" s="35"/>
      <c r="D29" s="41"/>
      <c r="E29" s="33" t="s">
        <v>54</v>
      </c>
      <c r="F29" s="33"/>
      <c r="G29" s="34"/>
      <c r="H29" s="34"/>
      <c r="I29" s="26">
        <f>56615-56615</f>
        <v>0</v>
      </c>
      <c r="J29" s="33"/>
    </row>
    <row r="30" spans="1:10" ht="49.9" customHeight="1" x14ac:dyDescent="0.2">
      <c r="A30" s="35"/>
      <c r="B30" s="35"/>
      <c r="C30" s="35"/>
      <c r="D30" s="41"/>
      <c r="E30" s="33" t="s">
        <v>80</v>
      </c>
      <c r="F30" s="33"/>
      <c r="G30" s="34"/>
      <c r="H30" s="34"/>
      <c r="I30" s="26">
        <f>32000+4000</f>
        <v>36000</v>
      </c>
      <c r="J30" s="33"/>
    </row>
    <row r="31" spans="1:10" ht="80.25" hidden="1" customHeight="1" x14ac:dyDescent="0.2">
      <c r="A31" s="35"/>
      <c r="B31" s="35"/>
      <c r="C31" s="35"/>
      <c r="D31" s="41"/>
      <c r="E31" s="20" t="s">
        <v>60</v>
      </c>
      <c r="F31" s="33"/>
      <c r="G31" s="34"/>
      <c r="H31" s="34"/>
      <c r="I31" s="26">
        <f>94500-94500</f>
        <v>0</v>
      </c>
      <c r="J31" s="33"/>
    </row>
    <row r="32" spans="1:10" ht="52.15" customHeight="1" x14ac:dyDescent="0.2">
      <c r="A32" s="35"/>
      <c r="B32" s="35"/>
      <c r="C32" s="35"/>
      <c r="D32" s="41"/>
      <c r="E32" s="20" t="s">
        <v>68</v>
      </c>
      <c r="F32" s="33"/>
      <c r="G32" s="34"/>
      <c r="H32" s="34"/>
      <c r="I32" s="26">
        <f>47500+4000</f>
        <v>51500</v>
      </c>
      <c r="J32" s="33"/>
    </row>
    <row r="33" spans="1:10" ht="50.45" customHeight="1" x14ac:dyDescent="0.2">
      <c r="A33" s="35"/>
      <c r="B33" s="35"/>
      <c r="C33" s="35"/>
      <c r="D33" s="41"/>
      <c r="E33" s="20" t="s">
        <v>69</v>
      </c>
      <c r="F33" s="33"/>
      <c r="G33" s="34"/>
      <c r="H33" s="34"/>
      <c r="I33" s="26">
        <f>47500+4000</f>
        <v>51500</v>
      </c>
      <c r="J33" s="33"/>
    </row>
    <row r="34" spans="1:10" ht="82.15" customHeight="1" x14ac:dyDescent="0.2">
      <c r="A34" s="35"/>
      <c r="B34" s="35"/>
      <c r="C34" s="35"/>
      <c r="D34" s="41"/>
      <c r="E34" s="20" t="s">
        <v>70</v>
      </c>
      <c r="F34" s="33"/>
      <c r="G34" s="34"/>
      <c r="H34" s="34"/>
      <c r="I34" s="26">
        <f>47500+4000</f>
        <v>51500</v>
      </c>
      <c r="J34" s="33"/>
    </row>
    <row r="35" spans="1:10" ht="67.900000000000006" customHeight="1" x14ac:dyDescent="0.2">
      <c r="A35" s="35"/>
      <c r="B35" s="35"/>
      <c r="C35" s="35"/>
      <c r="D35" s="41"/>
      <c r="E35" s="20" t="s">
        <v>71</v>
      </c>
      <c r="F35" s="33"/>
      <c r="G35" s="34"/>
      <c r="H35" s="34"/>
      <c r="I35" s="26">
        <f>47500+4000</f>
        <v>51500</v>
      </c>
      <c r="J35" s="33"/>
    </row>
    <row r="36" spans="1:10" ht="96.75" hidden="1" customHeight="1" x14ac:dyDescent="0.2">
      <c r="A36" s="35"/>
      <c r="B36" s="35"/>
      <c r="C36" s="35"/>
      <c r="D36" s="41"/>
      <c r="E36" s="20"/>
      <c r="F36" s="33"/>
      <c r="G36" s="34"/>
      <c r="H36" s="34"/>
      <c r="I36" s="26"/>
      <c r="J36" s="33"/>
    </row>
    <row r="37" spans="1:10" ht="96.75" hidden="1" customHeight="1" x14ac:dyDescent="0.2">
      <c r="A37" s="35"/>
      <c r="B37" s="35"/>
      <c r="C37" s="35"/>
      <c r="D37" s="41"/>
      <c r="E37" s="20"/>
      <c r="F37" s="33"/>
      <c r="G37" s="34"/>
      <c r="H37" s="34"/>
      <c r="I37" s="26"/>
      <c r="J37" s="33"/>
    </row>
    <row r="38" spans="1:10" ht="115.9" customHeight="1" x14ac:dyDescent="0.2">
      <c r="A38" s="35"/>
      <c r="B38" s="35"/>
      <c r="C38" s="35"/>
      <c r="D38" s="41"/>
      <c r="E38" s="20" t="s">
        <v>73</v>
      </c>
      <c r="F38" s="33"/>
      <c r="G38" s="34"/>
      <c r="H38" s="34"/>
      <c r="I38" s="26">
        <v>20000</v>
      </c>
      <c r="J38" s="33"/>
    </row>
    <row r="39" spans="1:10" ht="130.9" customHeight="1" x14ac:dyDescent="0.2">
      <c r="A39" s="35"/>
      <c r="B39" s="35"/>
      <c r="C39" s="35"/>
      <c r="D39" s="41"/>
      <c r="E39" s="20" t="s">
        <v>74</v>
      </c>
      <c r="F39" s="33"/>
      <c r="G39" s="34"/>
      <c r="H39" s="34"/>
      <c r="I39" s="26">
        <v>47000</v>
      </c>
      <c r="J39" s="33"/>
    </row>
    <row r="40" spans="1:10" ht="79.900000000000006" customHeight="1" x14ac:dyDescent="0.2">
      <c r="A40" s="35"/>
      <c r="B40" s="35"/>
      <c r="C40" s="35"/>
      <c r="D40" s="41"/>
      <c r="E40" s="20" t="s">
        <v>66</v>
      </c>
      <c r="F40" s="33"/>
      <c r="G40" s="34"/>
      <c r="H40" s="34"/>
      <c r="I40" s="26">
        <f>47000+49000+10000</f>
        <v>106000</v>
      </c>
      <c r="J40" s="33"/>
    </row>
    <row r="41" spans="1:10" ht="75" customHeight="1" x14ac:dyDescent="0.2">
      <c r="A41" s="32" t="s">
        <v>28</v>
      </c>
      <c r="B41" s="32">
        <v>2010</v>
      </c>
      <c r="C41" s="32" t="s">
        <v>29</v>
      </c>
      <c r="D41" s="32" t="s">
        <v>30</v>
      </c>
      <c r="E41" s="20" t="s">
        <v>83</v>
      </c>
      <c r="F41" s="7"/>
      <c r="G41" s="9"/>
      <c r="H41" s="9"/>
      <c r="I41" s="26">
        <f>49900+20900</f>
        <v>70800</v>
      </c>
      <c r="J41" s="7"/>
    </row>
    <row r="42" spans="1:10" ht="36" customHeight="1" x14ac:dyDescent="0.2">
      <c r="A42" s="35" t="s">
        <v>31</v>
      </c>
      <c r="B42" s="35">
        <v>6030</v>
      </c>
      <c r="C42" s="35" t="s">
        <v>32</v>
      </c>
      <c r="D42" s="35" t="s">
        <v>34</v>
      </c>
      <c r="E42" s="7" t="s">
        <v>33</v>
      </c>
      <c r="F42" s="7" t="s">
        <v>49</v>
      </c>
      <c r="G42" s="9">
        <v>16687293.640000001</v>
      </c>
      <c r="H42" s="9"/>
      <c r="I42" s="26">
        <f>766620-47406+49500-6000-11700</f>
        <v>751014</v>
      </c>
      <c r="J42" s="7"/>
    </row>
    <row r="43" spans="1:10" ht="33.75" customHeight="1" x14ac:dyDescent="0.2">
      <c r="A43" s="35"/>
      <c r="B43" s="35"/>
      <c r="C43" s="35"/>
      <c r="D43" s="35"/>
      <c r="E43" s="20" t="s">
        <v>36</v>
      </c>
      <c r="F43" s="7" t="s">
        <v>50</v>
      </c>
      <c r="G43" s="9">
        <v>8238744</v>
      </c>
      <c r="H43" s="9"/>
      <c r="I43" s="26">
        <f>47406+47406+702</f>
        <v>95514</v>
      </c>
      <c r="J43" s="7"/>
    </row>
    <row r="44" spans="1:10" ht="85.9" customHeight="1" x14ac:dyDescent="0.2">
      <c r="A44" s="35"/>
      <c r="B44" s="35"/>
      <c r="C44" s="35"/>
      <c r="D44" s="35"/>
      <c r="E44" s="23" t="s">
        <v>75</v>
      </c>
      <c r="F44" s="23"/>
      <c r="G44" s="24"/>
      <c r="H44" s="24"/>
      <c r="I44" s="26">
        <f>3340+9000</f>
        <v>12340</v>
      </c>
      <c r="J44" s="23"/>
    </row>
    <row r="45" spans="1:10" ht="49.9" customHeight="1" x14ac:dyDescent="0.2">
      <c r="A45" s="35"/>
      <c r="B45" s="35"/>
      <c r="C45" s="35"/>
      <c r="D45" s="35"/>
      <c r="E45" s="7" t="s">
        <v>37</v>
      </c>
      <c r="F45" s="7"/>
      <c r="G45" s="9"/>
      <c r="H45" s="9"/>
      <c r="I45" s="9">
        <v>1051600</v>
      </c>
      <c r="J45" s="7"/>
    </row>
    <row r="46" spans="1:10" ht="71.45" customHeight="1" x14ac:dyDescent="0.2">
      <c r="A46" s="35"/>
      <c r="B46" s="35"/>
      <c r="C46" s="35"/>
      <c r="D46" s="35"/>
      <c r="E46" s="31" t="s">
        <v>81</v>
      </c>
      <c r="F46" s="31"/>
      <c r="G46" s="30"/>
      <c r="H46" s="30"/>
      <c r="I46" s="30">
        <v>49292</v>
      </c>
      <c r="J46" s="31"/>
    </row>
    <row r="47" spans="1:10" ht="69" customHeight="1" x14ac:dyDescent="0.2">
      <c r="A47" s="35"/>
      <c r="B47" s="35"/>
      <c r="C47" s="35"/>
      <c r="D47" s="35"/>
      <c r="E47" s="31" t="s">
        <v>82</v>
      </c>
      <c r="F47" s="31"/>
      <c r="G47" s="30"/>
      <c r="H47" s="30"/>
      <c r="I47" s="30">
        <v>46432</v>
      </c>
      <c r="J47" s="31"/>
    </row>
    <row r="48" spans="1:10" ht="36.6" customHeight="1" x14ac:dyDescent="0.2">
      <c r="A48" s="35"/>
      <c r="B48" s="35"/>
      <c r="C48" s="35"/>
      <c r="D48" s="35"/>
      <c r="E48" s="7" t="s">
        <v>35</v>
      </c>
      <c r="F48" s="7"/>
      <c r="G48" s="9"/>
      <c r="H48" s="9"/>
      <c r="I48" s="9">
        <f>1755+150000+1755</f>
        <v>153510</v>
      </c>
      <c r="J48" s="7"/>
    </row>
    <row r="49" spans="1:10" ht="57.6" customHeight="1" x14ac:dyDescent="0.2">
      <c r="A49" s="6" t="s">
        <v>38</v>
      </c>
      <c r="B49" s="6">
        <v>7363</v>
      </c>
      <c r="C49" s="6" t="s">
        <v>39</v>
      </c>
      <c r="D49" s="7" t="s">
        <v>40</v>
      </c>
      <c r="E49" s="7" t="s">
        <v>33</v>
      </c>
      <c r="F49" s="7"/>
      <c r="G49" s="9"/>
      <c r="H49" s="9"/>
      <c r="I49" s="9">
        <f>4000000+2908000+3309000</f>
        <v>10217000</v>
      </c>
      <c r="J49" s="7"/>
    </row>
    <row r="50" spans="1:10" ht="61.9" customHeight="1" x14ac:dyDescent="0.2">
      <c r="A50" s="27" t="s">
        <v>76</v>
      </c>
      <c r="B50" s="27" t="s">
        <v>77</v>
      </c>
      <c r="C50" s="27" t="s">
        <v>39</v>
      </c>
      <c r="D50" s="28" t="s">
        <v>78</v>
      </c>
      <c r="E50" s="28" t="s">
        <v>79</v>
      </c>
      <c r="F50" s="28"/>
      <c r="G50" s="29"/>
      <c r="H50" s="29"/>
      <c r="I50" s="29">
        <v>10000000</v>
      </c>
      <c r="J50" s="28"/>
    </row>
    <row r="51" spans="1:10" ht="69" customHeight="1" x14ac:dyDescent="0.2">
      <c r="A51" s="6" t="s">
        <v>41</v>
      </c>
      <c r="B51" s="6" t="s">
        <v>42</v>
      </c>
      <c r="C51" s="6" t="s">
        <v>39</v>
      </c>
      <c r="D51" s="7" t="s">
        <v>43</v>
      </c>
      <c r="E51" s="7" t="s">
        <v>44</v>
      </c>
      <c r="F51" s="7"/>
      <c r="G51" s="9"/>
      <c r="H51" s="9"/>
      <c r="I51" s="9">
        <f>7676292-1228647+1669174-108620</f>
        <v>8008199</v>
      </c>
      <c r="J51" s="7"/>
    </row>
    <row r="52" spans="1:10" ht="56.45" customHeight="1" x14ac:dyDescent="0.2">
      <c r="A52" s="8" t="s">
        <v>45</v>
      </c>
      <c r="B52" s="7">
        <v>7461</v>
      </c>
      <c r="C52" s="8" t="s">
        <v>46</v>
      </c>
      <c r="D52" s="7" t="s">
        <v>47</v>
      </c>
      <c r="E52" s="7" t="s">
        <v>48</v>
      </c>
      <c r="F52" s="7"/>
      <c r="G52" s="9"/>
      <c r="H52" s="9"/>
      <c r="I52" s="9">
        <f>7105+8000+1450000-16474</f>
        <v>1448631</v>
      </c>
      <c r="J52" s="7"/>
    </row>
    <row r="53" spans="1:10" s="16" customFormat="1" ht="21.75" customHeight="1" x14ac:dyDescent="0.2">
      <c r="A53" s="11" t="s">
        <v>11</v>
      </c>
      <c r="B53" s="11" t="s">
        <v>11</v>
      </c>
      <c r="C53" s="11" t="s">
        <v>11</v>
      </c>
      <c r="D53" s="11" t="s">
        <v>12</v>
      </c>
      <c r="E53" s="11" t="s">
        <v>11</v>
      </c>
      <c r="F53" s="11" t="s">
        <v>11</v>
      </c>
      <c r="G53" s="10">
        <f>SUM(G15:G52)</f>
        <v>24926037.640000001</v>
      </c>
      <c r="H53" s="10">
        <f>SUM(H15:H52)</f>
        <v>0</v>
      </c>
      <c r="I53" s="10">
        <f>SUM(I15:I52)</f>
        <v>35553669</v>
      </c>
      <c r="J53" s="11" t="s">
        <v>11</v>
      </c>
    </row>
    <row r="55" spans="1:10" ht="15.75" x14ac:dyDescent="0.25">
      <c r="C55" s="25" t="s">
        <v>67</v>
      </c>
    </row>
  </sheetData>
  <mergeCells count="32"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  <mergeCell ref="D20:D24"/>
    <mergeCell ref="C20:C24"/>
    <mergeCell ref="B20:B24"/>
    <mergeCell ref="A20:A24"/>
    <mergeCell ref="D25:D40"/>
    <mergeCell ref="C25:C40"/>
    <mergeCell ref="B25:B40"/>
    <mergeCell ref="F15:F16"/>
    <mergeCell ref="A18:A19"/>
    <mergeCell ref="B18:B19"/>
    <mergeCell ref="C18:C19"/>
    <mergeCell ref="D18:D19"/>
    <mergeCell ref="A25:A40"/>
    <mergeCell ref="A42:A48"/>
    <mergeCell ref="C42:C48"/>
    <mergeCell ref="B42:B48"/>
    <mergeCell ref="D42:D4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2" fitToHeight="3" orientation="landscape" r:id="rId1"/>
  <rowBreaks count="2" manualBreakCount="2">
    <brk id="40" max="9" man="1"/>
    <brk id="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User</cp:lastModifiedBy>
  <cp:lastPrinted>2021-12-28T09:36:29Z</cp:lastPrinted>
  <dcterms:created xsi:type="dcterms:W3CDTF">2021-07-06T12:02:52Z</dcterms:created>
  <dcterms:modified xsi:type="dcterms:W3CDTF">2025-10-28T06:22:59Z</dcterms:modified>
</cp:coreProperties>
</file>