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S:\06 PASSIVHAUS\04Tools\Flue separation calculation\"/>
    </mc:Choice>
  </mc:AlternateContent>
  <xr:revisionPtr revIDLastSave="0" documentId="13_ncr:1_{15D8023B-8A46-4FEE-AFED-A64E02FCD3B8}" xr6:coauthVersionLast="31" xr6:coauthVersionMax="31" xr10:uidLastSave="{00000000-0000-0000-0000-000000000000}"/>
  <workbookProtection workbookAlgorithmName="SHA-512" workbookHashValue="8qr3ZdKES1PPUVzw7BLA6EOdp+HOYu3ijdJ++QJza1Gompewm34w4h+C8ehjWJ7kZVeakgBIZqPAsrvjiH0GiQ==" workbookSaltValue="dYpMcwWZx5ALOcnaS+X50w==" workbookSpinCount="100000" lockStructure="1"/>
  <bookViews>
    <workbookView xWindow="0" yWindow="0" windowWidth="28800" windowHeight="13020" xr2:uid="{00000000-000D-0000-FFFF-FFFF00000000}"/>
  </bookViews>
  <sheets>
    <sheet name="Read first" sheetId="13" r:id="rId1"/>
    <sheet name="Calculation" sheetId="15" r:id="rId2"/>
    <sheet name="table 2" sheetId="4" r:id="rId3"/>
    <sheet name="Table 3" sheetId="19" r:id="rId4"/>
    <sheet name="equation 1" sheetId="8" state="hidden" r:id="rId5"/>
    <sheet name="table 1" sheetId="3" state="hidden" r:id="rId6"/>
  </sheets>
  <definedNames>
    <definedName name="_xlnm.Print_Area" localSheetId="1">Calculation!$A$1:$J$19</definedName>
    <definedName name="_xlnm.Print_Area" localSheetId="0">'Read first'!$A$1:$I$51</definedName>
    <definedName name="_xlnm.Print_Area" localSheetId="3">'Table 3'!$A$1:$I$56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5" l="1"/>
  <c r="F9" i="15"/>
  <c r="E4" i="15" l="1"/>
  <c r="E12" i="15"/>
  <c r="E20" i="15"/>
  <c r="F20" i="15"/>
  <c r="I20" i="15" s="1"/>
  <c r="J20" i="15" s="1"/>
  <c r="E21" i="15"/>
  <c r="F21" i="15"/>
  <c r="I21" i="15" s="1"/>
  <c r="J21" i="15" s="1"/>
  <c r="F12" i="15"/>
  <c r="I12" i="15"/>
  <c r="J12" i="15" s="1"/>
  <c r="E13" i="15"/>
  <c r="F13" i="15"/>
  <c r="I13" i="15" s="1"/>
  <c r="J13" i="15" s="1"/>
  <c r="E14" i="15"/>
  <c r="F14" i="15"/>
  <c r="I14" i="15" s="1"/>
  <c r="J14" i="15" s="1"/>
  <c r="E15" i="15"/>
  <c r="F15" i="15"/>
  <c r="I15" i="15" s="1"/>
  <c r="J15" i="15" s="1"/>
  <c r="E16" i="15"/>
  <c r="F16" i="15"/>
  <c r="I16" i="15"/>
  <c r="J16" i="15" s="1"/>
  <c r="E17" i="15"/>
  <c r="F17" i="15"/>
  <c r="I17" i="15" s="1"/>
  <c r="J17" i="15" s="1"/>
  <c r="E18" i="15"/>
  <c r="F18" i="15"/>
  <c r="I18" i="15" s="1"/>
  <c r="J18" i="15" s="1"/>
  <c r="E19" i="15"/>
  <c r="F19" i="15"/>
  <c r="I19" i="15" s="1"/>
  <c r="J19" i="15" s="1"/>
  <c r="E5" i="15"/>
  <c r="F5" i="15"/>
  <c r="I5" i="15" s="1"/>
  <c r="E6" i="15"/>
  <c r="F6" i="15"/>
  <c r="I6" i="15" s="1"/>
  <c r="E7" i="15"/>
  <c r="F7" i="15"/>
  <c r="I7" i="15" s="1"/>
  <c r="J7" i="15" s="1"/>
  <c r="E8" i="15"/>
  <c r="F8" i="15"/>
  <c r="I8" i="15" s="1"/>
  <c r="J8" i="15" s="1"/>
  <c r="I9" i="15"/>
  <c r="J9" i="15" s="1"/>
  <c r="E10" i="15"/>
  <c r="F10" i="15"/>
  <c r="I10" i="15" s="1"/>
  <c r="J10" i="15" s="1"/>
  <c r="E11" i="15"/>
  <c r="F11" i="15"/>
  <c r="I11" i="15"/>
  <c r="J11" i="15" s="1"/>
  <c r="F4" i="15"/>
  <c r="I4" i="15" s="1"/>
  <c r="J4" i="15" s="1"/>
  <c r="J6" i="15"/>
  <c r="J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Martin</author>
  </authors>
  <commentList>
    <comment ref="D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WARM: </t>
        </r>
        <r>
          <rPr>
            <sz val="12"/>
            <color indexed="81"/>
            <rFont val="Tahoma"/>
            <family val="2"/>
          </rPr>
          <t>Note that original equation requires qv in l/s. We have converted to m3/hr as this is the unit more commonly used in passivhaus. Conversion factor used is 1l/s=3.6m3/hr</t>
        </r>
      </text>
    </comment>
  </commentList>
</comments>
</file>

<file path=xl/sharedStrings.xml><?xml version="1.0" encoding="utf-8"?>
<sst xmlns="http://schemas.openxmlformats.org/spreadsheetml/2006/main" count="85" uniqueCount="58">
  <si>
    <t>f</t>
  </si>
  <si>
    <t>=</t>
  </si>
  <si>
    <t>B</t>
  </si>
  <si>
    <t>C1</t>
  </si>
  <si>
    <t>C2</t>
  </si>
  <si>
    <t>l</t>
  </si>
  <si>
    <t>dh</t>
  </si>
  <si>
    <t>where</t>
  </si>
  <si>
    <t>combusion appliance capacity (kW)</t>
  </si>
  <si>
    <t xml:space="preserve">distance in height between air inlet and exhaust outlet (m) </t>
  </si>
  <si>
    <t xml:space="preserve">distance between air inlet and exhaust outlet (m) </t>
  </si>
  <si>
    <t>dilution coefficient (table 2 and table 3)</t>
  </si>
  <si>
    <t>Calc ref</t>
  </si>
  <si>
    <t>l (m)</t>
  </si>
  <si>
    <t>dh (m)</t>
  </si>
  <si>
    <t>dilution factor (acceptable dilution factors must be less than value in table 1)</t>
  </si>
  <si>
    <t>Table 2:  Coefficients C1 and C2 depending on the position and type of outlet</t>
  </si>
  <si>
    <t>Type of outlet</t>
  </si>
  <si>
    <t xml:space="preserve">Ventilation outlet </t>
  </si>
  <si>
    <t>Fume outlet (gas fired)</t>
  </si>
  <si>
    <t>Fume outlet (other fuel)</t>
  </si>
  <si>
    <t>Position determined according to table 5</t>
  </si>
  <si>
    <t>length of connecting line between air inlet and the air exhaust</t>
  </si>
  <si>
    <t>difference in height between air intake and air exhaust</t>
  </si>
  <si>
    <t xml:space="preserve">A detailed description of the calculation along with tables of coefficients can be found in Dutch regulation for the Siting of Air Inlets - AIVC Vol 19, No 3 June 1998 </t>
  </si>
  <si>
    <t xml:space="preserve"> </t>
  </si>
  <si>
    <t>Source: Dutch regulation for the Siting of Air Inlets - AIVC Vol 19, No 3 June 1998</t>
  </si>
  <si>
    <t>See Table 3</t>
  </si>
  <si>
    <t xml:space="preserve">The final sheet labelled 'Table 3'  in the workbook includes the configurations for the inlet and outlets required for determination of the coefficients.  </t>
  </si>
  <si>
    <t>Separation distances OK?</t>
  </si>
  <si>
    <t>Designed by WARM: Low Energy Building Design</t>
  </si>
  <si>
    <t>x</t>
  </si>
  <si>
    <t>Please do not redistribute without our logo and contact details</t>
  </si>
  <si>
    <t>there is NO WARRANTY of any sort, implied or otherwise</t>
  </si>
  <si>
    <t>no claims are made for its accuracy or correctness</t>
  </si>
  <si>
    <t>do not rely on anything on this sheet</t>
  </si>
  <si>
    <t>This calculation sheet is offered free but with the following caveats:</t>
  </si>
  <si>
    <t>Each sheet in this workbook is password protected with the following password:</t>
  </si>
  <si>
    <t xml:space="preserve">There are some hidden sheets critical to the correct functioning of the calculations, please do not delete. </t>
  </si>
  <si>
    <t xml:space="preserve">there is NO SUPPORT offered - but if you find any errors - please let us know </t>
  </si>
  <si>
    <t>This workbook is for calculating the minimum recommended distances between intake and exhaust openings and boiler flues using the equation provided in Annex A of BS EN 13779 Ventilation for non-residential buildings-Performance requirements for ventilation and room-conditioning systems:</t>
  </si>
  <si>
    <t>Exhaust air extract rate qv (m3/hr) or Max boiler output (kW)</t>
  </si>
  <si>
    <t xml:space="preserve">Select Configuration </t>
  </si>
  <si>
    <t>Ventilation outlet</t>
  </si>
  <si>
    <t>Select from drop down menu</t>
  </si>
  <si>
    <t>Intake below exhaust</t>
  </si>
  <si>
    <t>Intake next to exhaust</t>
  </si>
  <si>
    <t>dilution factor</t>
  </si>
  <si>
    <t>Dilution coefficients (from table 2)</t>
  </si>
  <si>
    <t xml:space="preserve">Select type of polluting  outlet 
</t>
  </si>
  <si>
    <t>Intake above exhast</t>
  </si>
  <si>
    <t>SVP on roof vent in wall</t>
  </si>
  <si>
    <t>gas boiler exhaust</t>
  </si>
  <si>
    <t>v0.2</t>
  </si>
  <si>
    <t>enter data in yellow cells</t>
  </si>
  <si>
    <t>calculated values are in green cells</t>
  </si>
  <si>
    <t>v0.3</t>
  </si>
  <si>
    <t>Formula for gas fired boiler corrected.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</si>
</sst>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7" formatCode="0.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i/>
      <sz val="10"/>
      <color theme="1"/>
      <name val="Calibri"/>
      <family val="2"/>
      <scheme val="minor"/>
    </font>
    <font>
      <sz val="10"/>
      <name val="Helv"/>
    </font>
    <font>
      <b/>
      <sz val="10"/>
      <color indexed="12"/>
      <name val="Arial"/>
      <family val="2"/>
    </font>
    <font>
      <b/>
      <sz val="10"/>
      <color indexed="12"/>
      <name val="Arial Narrow"/>
      <family val="2"/>
    </font>
    <font>
      <sz val="10"/>
      <name val="MS Sans Serif"/>
      <family val="2"/>
    </font>
    <font>
      <b/>
      <sz val="10"/>
      <color indexed="61"/>
      <name val="Arial"/>
      <family val="2"/>
    </font>
    <font>
      <b/>
      <sz val="14"/>
      <color indexed="8"/>
      <name val="Arial"/>
      <family val="2"/>
    </font>
    <font>
      <sz val="10"/>
      <color theme="1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</borders>
  <cellStyleXfs count="6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4" fillId="0" borderId="0"/>
    <xf numFmtId="0" fontId="1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left" vertical="top"/>
    </xf>
    <xf numFmtId="0" fontId="6" fillId="0" borderId="0" xfId="0" applyFont="1"/>
    <xf numFmtId="0" fontId="3" fillId="0" borderId="0" xfId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3" fillId="0" borderId="0" xfId="1" applyBorder="1"/>
    <xf numFmtId="0" fontId="9" fillId="0" borderId="0" xfId="1" applyFont="1"/>
    <xf numFmtId="0" fontId="0" fillId="0" borderId="0" xfId="0" applyProtection="1"/>
    <xf numFmtId="0" fontId="8" fillId="0" borderId="0" xfId="0" applyFont="1" applyAlignment="1" applyProtection="1">
      <alignment horizontal="left" vertical="top" wrapText="1"/>
    </xf>
    <xf numFmtId="0" fontId="3" fillId="0" borderId="0" xfId="1" applyProtection="1"/>
    <xf numFmtId="0" fontId="3" fillId="0" borderId="0" xfId="1" applyBorder="1" applyProtection="1"/>
    <xf numFmtId="0" fontId="3" fillId="0" borderId="0" xfId="1"/>
    <xf numFmtId="0" fontId="11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0" fontId="12" fillId="0" borderId="0" xfId="2" applyAlignment="1" applyProtection="1"/>
    <xf numFmtId="0" fontId="7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Protection="1"/>
    <xf numFmtId="0" fontId="0" fillId="0" borderId="0" xfId="0" applyAlignment="1" applyProtection="1">
      <alignment horizontal="left"/>
    </xf>
    <xf numFmtId="0" fontId="13" fillId="0" borderId="0" xfId="0" applyFont="1" applyBorder="1"/>
    <xf numFmtId="0" fontId="8" fillId="0" borderId="0" xfId="0" applyFont="1" applyAlignment="1" applyProtection="1">
      <alignment horizontal="left" vertical="top" wrapText="1"/>
    </xf>
    <xf numFmtId="164" fontId="4" fillId="2" borderId="1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centerContinuous" vertical="center" wrapText="1"/>
    </xf>
    <xf numFmtId="165" fontId="15" fillId="4" borderId="2" xfId="4" applyNumberFormat="1" applyFont="1" applyFill="1" applyBorder="1" applyAlignment="1" applyProtection="1">
      <alignment horizontal="left" vertical="center" wrapText="1"/>
      <protection locked="0"/>
    </xf>
    <xf numFmtId="165" fontId="15" fillId="4" borderId="2" xfId="4" applyNumberFormat="1" applyFont="1" applyFill="1" applyBorder="1" applyAlignment="1" applyProtection="1">
      <alignment horizontal="center" vertical="center" wrapText="1"/>
      <protection locked="0"/>
    </xf>
    <xf numFmtId="165" fontId="16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5" quotePrefix="1" applyNumberFormat="1" applyFont="1" applyBorder="1" applyAlignment="1" applyProtection="1">
      <alignment horizontal="center" vertical="center"/>
    </xf>
    <xf numFmtId="2" fontId="19" fillId="5" borderId="4" xfId="5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65" fontId="23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20" fillId="3" borderId="1" xfId="0" applyNumberFormat="1" applyFont="1" applyFill="1" applyBorder="1" applyAlignment="1" applyProtection="1">
      <alignment horizontal="centerContinuous" vertical="center" wrapText="1"/>
    </xf>
    <xf numFmtId="0" fontId="20" fillId="3" borderId="1" xfId="0" applyNumberFormat="1" applyFont="1" applyFill="1" applyBorder="1" applyAlignment="1" applyProtection="1">
      <alignment horizontal="center" vertical="center" wrapText="1"/>
    </xf>
    <xf numFmtId="165" fontId="24" fillId="4" borderId="2" xfId="4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Border="1" applyProtection="1"/>
    <xf numFmtId="0" fontId="20" fillId="0" borderId="0" xfId="1" applyFont="1" applyProtection="1"/>
    <xf numFmtId="2" fontId="19" fillId="5" borderId="4" xfId="5" applyNumberFormat="1" applyFont="1" applyFill="1" applyBorder="1" applyAlignment="1" applyProtection="1">
      <alignment horizontal="left" vertical="center"/>
    </xf>
    <xf numFmtId="2" fontId="26" fillId="5" borderId="4" xfId="5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top" wrapText="1"/>
    </xf>
    <xf numFmtId="0" fontId="9" fillId="0" borderId="0" xfId="1" applyFont="1" applyAlignment="1">
      <alignment horizontal="left" wrapText="1"/>
    </xf>
    <xf numFmtId="0" fontId="0" fillId="0" borderId="0" xfId="0" applyAlignment="1" applyProtection="1">
      <alignment horizontal="left" vertical="center" wrapText="1"/>
    </xf>
    <xf numFmtId="165" fontId="16" fillId="4" borderId="5" xfId="4" applyNumberFormat="1" applyFont="1" applyFill="1" applyBorder="1" applyAlignment="1" applyProtection="1">
      <alignment horizontal="left" vertical="center" wrapText="1"/>
      <protection locked="0"/>
    </xf>
    <xf numFmtId="165" fontId="16" fillId="4" borderId="6" xfId="4" applyNumberFormat="1" applyFont="1" applyFill="1" applyBorder="1" applyAlignment="1" applyProtection="1">
      <alignment horizontal="left" vertical="center" wrapText="1"/>
      <protection locked="0"/>
    </xf>
    <xf numFmtId="165" fontId="16" fillId="4" borderId="7" xfId="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</xf>
    <xf numFmtId="165" fontId="25" fillId="4" borderId="5" xfId="4" applyNumberFormat="1" applyFont="1" applyFill="1" applyBorder="1" applyAlignment="1" applyProtection="1">
      <alignment horizontal="left" vertical="center" wrapText="1"/>
      <protection locked="0"/>
    </xf>
    <xf numFmtId="165" fontId="25" fillId="4" borderId="6" xfId="4" applyNumberFormat="1" applyFont="1" applyFill="1" applyBorder="1" applyAlignment="1" applyProtection="1">
      <alignment horizontal="left" vertical="center" wrapText="1"/>
      <protection locked="0"/>
    </xf>
    <xf numFmtId="165" fontId="25" fillId="4" borderId="7" xfId="4" applyNumberFormat="1" applyFont="1" applyFill="1" applyBorder="1" applyAlignment="1" applyProtection="1">
      <alignment horizontal="left" vertical="center" wrapText="1"/>
      <protection locked="0"/>
    </xf>
    <xf numFmtId="167" fontId="16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/>
    <xf numFmtId="17" fontId="3" fillId="0" borderId="0" xfId="1" applyNumberFormat="1"/>
  </cellXfs>
  <cellStyles count="6">
    <cellStyle name="Hyperlink_Shape calc 03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  <cellStyle name="Standard_HWB Kurzverf. Formular" xfId="5" xr:uid="{00000000-0005-0000-0000-000004000000}"/>
    <cellStyle name="Standard_HWB Kurzverf. Formular (2)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7</xdr:row>
      <xdr:rowOff>111272</xdr:rowOff>
    </xdr:from>
    <xdr:to>
      <xdr:col>8</xdr:col>
      <xdr:colOff>203928</xdr:colOff>
      <xdr:row>18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5CA6F-2B02-4A40-A521-4A9FEF3E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97147"/>
          <a:ext cx="5442678" cy="2022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76200</xdr:rowOff>
    </xdr:from>
    <xdr:to>
      <xdr:col>8</xdr:col>
      <xdr:colOff>580396</xdr:colOff>
      <xdr:row>41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66C855-068D-4DDA-859C-983827FF1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67075"/>
          <a:ext cx="5838196" cy="4333875"/>
        </a:xfrm>
        <a:prstGeom prst="rect">
          <a:avLst/>
        </a:prstGeom>
      </xdr:spPr>
    </xdr:pic>
    <xdr:clientData/>
  </xdr:twoCellAnchor>
  <xdr:twoCellAnchor editAs="oneCell">
    <xdr:from>
      <xdr:col>9</xdr:col>
      <xdr:colOff>94690</xdr:colOff>
      <xdr:row>1</xdr:row>
      <xdr:rowOff>152400</xdr:rowOff>
    </xdr:from>
    <xdr:to>
      <xdr:col>17</xdr:col>
      <xdr:colOff>382119</xdr:colOff>
      <xdr:row>23</xdr:row>
      <xdr:rowOff>29782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17169B-917C-4D40-9DF7-7EC3344D5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9715" y="314325"/>
          <a:ext cx="5545229" cy="4125532"/>
        </a:xfrm>
        <a:prstGeom prst="rect">
          <a:avLst/>
        </a:prstGeom>
      </xdr:spPr>
    </xdr:pic>
    <xdr:clientData/>
  </xdr:twoCellAnchor>
  <xdr:twoCellAnchor editAs="oneCell">
    <xdr:from>
      <xdr:col>0</xdr:col>
      <xdr:colOff>9103</xdr:colOff>
      <xdr:row>1</xdr:row>
      <xdr:rowOff>98050</xdr:rowOff>
    </xdr:from>
    <xdr:to>
      <xdr:col>8</xdr:col>
      <xdr:colOff>510455</xdr:colOff>
      <xdr:row>19</xdr:row>
      <xdr:rowOff>180147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711BEAE-779E-45D3-8DCB-160C1E493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3" y="259135"/>
          <a:ext cx="5768117" cy="3471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11</xdr:row>
      <xdr:rowOff>76200</xdr:rowOff>
    </xdr:from>
    <xdr:ext cx="3076575" cy="876300"/>
    <xdr:pic>
      <xdr:nvPicPr>
        <xdr:cNvPr id="2" name="Picture 1" descr="npo00004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000" t="64170" r="1730" b="19656"/>
        <a:stretch/>
      </xdr:blipFill>
      <xdr:spPr bwMode="auto">
        <a:xfrm>
          <a:off x="12906375" y="3533775"/>
          <a:ext cx="3076575" cy="8763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2</xdr:row>
      <xdr:rowOff>171450</xdr:rowOff>
    </xdr:from>
    <xdr:to>
      <xdr:col>8</xdr:col>
      <xdr:colOff>522364</xdr:colOff>
      <xdr:row>12</xdr:row>
      <xdr:rowOff>19050</xdr:rowOff>
    </xdr:to>
    <xdr:pic>
      <xdr:nvPicPr>
        <xdr:cNvPr id="2" name="Picture 1" descr="npo00004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0711" t="19690" r="-430" b="58158"/>
        <a:stretch/>
      </xdr:blipFill>
      <xdr:spPr bwMode="auto">
        <a:xfrm>
          <a:off x="571499" y="552450"/>
          <a:ext cx="4827665" cy="1752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52"/>
  <sheetViews>
    <sheetView tabSelected="1" view="pageLayout" topLeftCell="A6" zoomScaleNormal="100" workbookViewId="0">
      <selection activeCell="E44" sqref="E44"/>
    </sheetView>
  </sheetViews>
  <sheetFormatPr defaultRowHeight="12.75" x14ac:dyDescent="0.2"/>
  <cols>
    <col min="1" max="2" width="9.140625" style="18"/>
    <col min="3" max="3" width="10.5703125" style="18" customWidth="1"/>
    <col min="4" max="9" width="9.140625" style="18"/>
    <col min="10" max="16384" width="9.140625" style="11"/>
  </cols>
  <sheetData>
    <row r="3" spans="1:9" ht="15.75" customHeight="1" x14ac:dyDescent="0.2">
      <c r="A3" s="49" t="s">
        <v>40</v>
      </c>
      <c r="B3" s="49"/>
      <c r="C3" s="49"/>
      <c r="D3" s="49"/>
      <c r="E3" s="49"/>
      <c r="F3" s="49"/>
      <c r="G3" s="49"/>
      <c r="H3" s="49"/>
      <c r="I3" s="49"/>
    </row>
    <row r="4" spans="1:9" ht="15" customHeight="1" x14ac:dyDescent="0.2">
      <c r="A4" s="49"/>
      <c r="B4" s="49"/>
      <c r="C4" s="49"/>
      <c r="D4" s="49"/>
      <c r="E4" s="49"/>
      <c r="F4" s="49"/>
      <c r="G4" s="49"/>
      <c r="H4" s="49"/>
      <c r="I4" s="49"/>
    </row>
    <row r="5" spans="1:9" ht="15" customHeight="1" x14ac:dyDescent="0.2">
      <c r="A5" s="49"/>
      <c r="B5" s="49"/>
      <c r="C5" s="49"/>
      <c r="D5" s="49"/>
      <c r="E5" s="49"/>
      <c r="F5" s="49"/>
      <c r="G5" s="49"/>
      <c r="H5" s="49"/>
      <c r="I5" s="49"/>
    </row>
    <row r="6" spans="1:9" ht="15" customHeight="1" x14ac:dyDescent="0.2">
      <c r="A6" s="49"/>
      <c r="B6" s="49"/>
      <c r="C6" s="49"/>
      <c r="D6" s="49"/>
      <c r="E6" s="49"/>
      <c r="F6" s="49"/>
      <c r="G6" s="49"/>
      <c r="H6" s="49"/>
      <c r="I6" s="49"/>
    </row>
    <row r="7" spans="1:9" ht="15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9" ht="15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9" ht="15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9" ht="15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5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9" ht="15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9" ht="15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9" ht="15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9" ht="15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9" ht="15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ht="15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ht="15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ht="15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ht="21" customHeight="1" x14ac:dyDescent="0.2">
      <c r="A20" s="50" t="s">
        <v>24</v>
      </c>
      <c r="B20" s="50"/>
      <c r="C20" s="50"/>
      <c r="D20" s="50"/>
      <c r="E20" s="50"/>
      <c r="F20" s="50"/>
      <c r="G20" s="50"/>
      <c r="H20" s="50"/>
      <c r="I20" s="50"/>
    </row>
    <row r="21" spans="1:9" ht="15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</row>
    <row r="22" spans="1:9" ht="1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</row>
    <row r="23" spans="1:9" ht="1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</row>
    <row r="24" spans="1:9" s="20" customFormat="1" ht="15" customHeight="1" x14ac:dyDescent="0.2">
      <c r="A24" s="57" t="s">
        <v>44</v>
      </c>
      <c r="B24" s="58"/>
      <c r="C24" s="59"/>
      <c r="D24" s="31"/>
      <c r="E24" s="31"/>
      <c r="F24" s="31"/>
      <c r="G24" s="31"/>
      <c r="H24" s="31"/>
      <c r="I24" s="31"/>
    </row>
    <row r="25" spans="1:9" ht="15" customHeight="1" thickBot="1" x14ac:dyDescent="0.25">
      <c r="A25" s="53" t="s">
        <v>54</v>
      </c>
      <c r="B25" s="54"/>
      <c r="C25" s="55"/>
      <c r="D25" s="17"/>
      <c r="E25" s="17"/>
      <c r="F25" s="17"/>
      <c r="G25" s="17"/>
      <c r="H25" s="17"/>
      <c r="I25" s="17"/>
    </row>
    <row r="26" spans="1:9" ht="15" customHeight="1" thickTop="1" thickBot="1" x14ac:dyDescent="0.25">
      <c r="A26" s="48" t="s">
        <v>55</v>
      </c>
      <c r="B26" s="47"/>
      <c r="C26" s="47"/>
      <c r="D26" s="17"/>
      <c r="E26" s="17"/>
      <c r="F26" s="17"/>
      <c r="G26" s="17"/>
      <c r="H26" s="17"/>
      <c r="I26" s="17"/>
    </row>
    <row r="27" spans="1:9" ht="15" customHeight="1" thickTop="1" x14ac:dyDescent="0.25">
      <c r="A27" s="16" t="s">
        <v>37</v>
      </c>
      <c r="B27" s="17"/>
      <c r="C27" s="17"/>
      <c r="D27" s="17"/>
      <c r="E27" s="17"/>
      <c r="F27" s="17"/>
      <c r="G27" s="17"/>
      <c r="I27" s="29">
        <v>1234</v>
      </c>
    </row>
    <row r="28" spans="1:9" ht="15" customHeight="1" x14ac:dyDescent="0.25">
      <c r="A28" s="16"/>
      <c r="B28" s="17"/>
      <c r="C28" s="17"/>
      <c r="D28" s="17"/>
      <c r="E28" s="17"/>
      <c r="F28" s="17"/>
      <c r="G28" s="17"/>
      <c r="I28" s="29"/>
    </row>
    <row r="29" spans="1:9" s="20" customFormat="1" ht="15" customHeight="1" x14ac:dyDescent="0.2">
      <c r="A29" s="56" t="s">
        <v>28</v>
      </c>
      <c r="B29" s="56"/>
      <c r="C29" s="56"/>
      <c r="D29" s="56"/>
      <c r="E29" s="56"/>
      <c r="F29" s="56"/>
      <c r="G29" s="56"/>
      <c r="H29" s="56"/>
      <c r="I29" s="56"/>
    </row>
    <row r="30" spans="1:9" s="20" customFormat="1" ht="15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</row>
    <row r="31" spans="1:9" s="20" customFormat="1" ht="1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5" customHeight="1" x14ac:dyDescent="0.25">
      <c r="A32" s="16"/>
      <c r="B32" s="17"/>
      <c r="C32" s="17"/>
      <c r="D32" s="17"/>
      <c r="E32" s="17"/>
      <c r="F32" s="17"/>
      <c r="G32" s="17"/>
      <c r="I32" s="29"/>
    </row>
    <row r="33" spans="1:10" s="20" customFormat="1" ht="15" customHeight="1" x14ac:dyDescent="0.2">
      <c r="A33" s="52" t="s">
        <v>38</v>
      </c>
      <c r="B33" s="52"/>
      <c r="C33" s="52"/>
      <c r="D33" s="52"/>
      <c r="E33" s="52"/>
      <c r="F33" s="52"/>
      <c r="G33" s="52"/>
      <c r="H33" s="52"/>
      <c r="I33" s="52"/>
    </row>
    <row r="34" spans="1:10" ht="1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</row>
    <row r="35" spans="1:10" ht="15" customHeight="1" x14ac:dyDescent="0.2">
      <c r="A35" s="25" t="s">
        <v>56</v>
      </c>
      <c r="B35" s="61" t="s">
        <v>57</v>
      </c>
      <c r="C35" s="11"/>
      <c r="D35" s="11"/>
      <c r="E35" s="11"/>
      <c r="F35" s="62"/>
      <c r="G35" s="11"/>
      <c r="H35" s="21"/>
      <c r="I35" s="21"/>
    </row>
    <row r="36" spans="1:10" x14ac:dyDescent="0.2">
      <c r="A36" s="25" t="s">
        <v>53</v>
      </c>
      <c r="B36" s="51" t="s">
        <v>30</v>
      </c>
      <c r="C36" s="51"/>
      <c r="D36" s="51"/>
      <c r="E36" s="51"/>
      <c r="F36" s="51"/>
      <c r="G36" s="51"/>
      <c r="H36" s="21"/>
      <c r="I36" s="21"/>
    </row>
    <row r="37" spans="1:10" s="20" customFormat="1" x14ac:dyDescent="0.2">
      <c r="A37" s="26"/>
      <c r="B37" s="15" t="s">
        <v>36</v>
      </c>
      <c r="C37" s="15"/>
      <c r="D37" s="15"/>
      <c r="E37" s="15"/>
      <c r="F37" s="15"/>
      <c r="G37" s="15"/>
      <c r="H37" s="18"/>
      <c r="I37" s="18"/>
    </row>
    <row r="38" spans="1:10" s="20" customFormat="1" ht="15.75" customHeight="1" x14ac:dyDescent="0.2">
      <c r="A38" s="27" t="s">
        <v>31</v>
      </c>
      <c r="B38" s="26" t="s">
        <v>32</v>
      </c>
      <c r="C38" s="26"/>
      <c r="D38" s="26"/>
      <c r="E38" s="26"/>
      <c r="F38" s="26"/>
      <c r="G38" s="28"/>
      <c r="H38" s="18"/>
      <c r="I38" s="18"/>
    </row>
    <row r="39" spans="1:10" ht="15" customHeight="1" x14ac:dyDescent="0.2">
      <c r="A39" s="27" t="s">
        <v>31</v>
      </c>
      <c r="B39" s="26" t="s">
        <v>34</v>
      </c>
      <c r="C39" s="26"/>
      <c r="D39" s="26"/>
      <c r="E39" s="26"/>
      <c r="F39" s="26"/>
      <c r="G39" s="28"/>
    </row>
    <row r="40" spans="1:10" x14ac:dyDescent="0.2">
      <c r="A40" s="27" t="s">
        <v>31</v>
      </c>
      <c r="B40" s="26" t="s">
        <v>35</v>
      </c>
      <c r="C40" s="26"/>
      <c r="D40" s="26"/>
      <c r="E40" s="26"/>
      <c r="F40" s="26"/>
      <c r="G40" s="28"/>
      <c r="J40" s="20"/>
    </row>
    <row r="41" spans="1:10" x14ac:dyDescent="0.2">
      <c r="A41" s="27" t="s">
        <v>31</v>
      </c>
      <c r="B41" s="26" t="s">
        <v>33</v>
      </c>
      <c r="C41" s="26"/>
      <c r="D41" s="28"/>
      <c r="E41" s="28"/>
      <c r="F41" s="28"/>
      <c r="G41" s="28"/>
      <c r="J41" s="20"/>
    </row>
    <row r="42" spans="1:10" x14ac:dyDescent="0.2">
      <c r="A42" s="27" t="s">
        <v>31</v>
      </c>
      <c r="B42" s="26" t="s">
        <v>39</v>
      </c>
      <c r="C42" s="26"/>
      <c r="D42" s="28"/>
      <c r="E42" s="28"/>
      <c r="F42" s="28"/>
      <c r="G42" s="28"/>
      <c r="J42" s="22"/>
    </row>
    <row r="43" spans="1:10" x14ac:dyDescent="0.2">
      <c r="A43" s="23"/>
      <c r="B43" s="22"/>
      <c r="C43" s="22"/>
      <c r="J43" s="22"/>
    </row>
    <row r="44" spans="1:10" x14ac:dyDescent="0.2">
      <c r="A44" s="23"/>
      <c r="B44" s="22"/>
      <c r="C44" s="22"/>
      <c r="J44" s="22"/>
    </row>
    <row r="45" spans="1:10" x14ac:dyDescent="0.2">
      <c r="A45" s="23"/>
      <c r="B45" s="22"/>
      <c r="C45" s="22"/>
    </row>
    <row r="46" spans="1:10" x14ac:dyDescent="0.2">
      <c r="A46" s="23"/>
      <c r="B46" s="22"/>
      <c r="C46" s="22"/>
    </row>
    <row r="47" spans="1:10" x14ac:dyDescent="0.2">
      <c r="A47" s="23"/>
      <c r="B47" s="22"/>
      <c r="C47" s="22"/>
    </row>
    <row r="48" spans="1:10" x14ac:dyDescent="0.2">
      <c r="A48" s="23"/>
      <c r="B48" s="22"/>
      <c r="C48" s="22"/>
    </row>
    <row r="49" spans="1:9" x14ac:dyDescent="0.2">
      <c r="A49" s="23"/>
      <c r="B49" s="22"/>
      <c r="C49" s="22"/>
    </row>
    <row r="50" spans="1:9" x14ac:dyDescent="0.2">
      <c r="A50" s="23"/>
      <c r="B50" s="22"/>
      <c r="C50" s="22"/>
    </row>
    <row r="51" spans="1:9" x14ac:dyDescent="0.2">
      <c r="A51" s="22"/>
      <c r="B51" s="24"/>
      <c r="C51" s="22"/>
    </row>
    <row r="52" spans="1:9" x14ac:dyDescent="0.2">
      <c r="A52" s="19"/>
      <c r="B52" s="19"/>
      <c r="C52" s="19"/>
      <c r="D52" s="19"/>
      <c r="E52" s="19"/>
      <c r="F52" s="19"/>
      <c r="G52" s="19"/>
      <c r="H52" s="19"/>
      <c r="I52" s="19"/>
    </row>
  </sheetData>
  <sheetProtection algorithmName="SHA-512" hashValue="cBzXXYqMrfOVTjDoHZnD1QpxBTKgXeWJQkHE3IhqCQah3lbNXLeyNU0dghyZkzL1sCtw+Uw0yLCEbUiMseB5Jg==" saltValue="xfxPq3vCIUgjMwAFWWLraQ==" spinCount="100000" sheet="1" objects="1" scenarios="1"/>
  <mergeCells count="7">
    <mergeCell ref="A3:I6"/>
    <mergeCell ref="A20:I22"/>
    <mergeCell ref="B36:G36"/>
    <mergeCell ref="A33:I34"/>
    <mergeCell ref="A25:C25"/>
    <mergeCell ref="A29:I30"/>
    <mergeCell ref="A24:C24"/>
  </mergeCells>
  <conditionalFormatting sqref="A26:C26">
    <cfRule type="containsText" dxfId="1" priority="1" operator="containsText" text="NO">
      <formula>NOT(ISERROR(SEARCH("NO",A26)))</formula>
    </cfRule>
  </conditionalFormatting>
  <printOptions horizontalCentered="1" gridLines="1"/>
  <pageMargins left="0.74803149606299213" right="0.74803149606299213" top="0.98425196850393704" bottom="0.98425196850393704" header="0.31496062992125984" footer="0.51181102362204722"/>
  <pageSetup paperSize="9" orientation="portrait" r:id="rId1"/>
  <headerFooter alignWithMargins="0">
    <oddHeader xml:space="preserve">&amp;L&amp;"Arial,Bold"
&amp;16 &amp;A&amp;R&amp;"Arial,Bold"&amp;16WARM:&amp;"Arial,Regular"&amp;10Low Energy Building Practice
(01752) 542 546  info@peterwarm.co.uk </oddHeader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view="pageLayout" zoomScaleNormal="100" workbookViewId="0">
      <selection activeCell="E8" sqref="E8"/>
    </sheetView>
  </sheetViews>
  <sheetFormatPr defaultRowHeight="12.75" x14ac:dyDescent="0.2"/>
  <cols>
    <col min="1" max="1" width="20.28515625" style="18" customWidth="1"/>
    <col min="2" max="2" width="20.140625" style="46" customWidth="1"/>
    <col min="3" max="3" width="13.28515625" style="46" customWidth="1"/>
    <col min="4" max="4" width="12.5703125" style="18" customWidth="1"/>
    <col min="5" max="5" width="7.28515625" style="18" customWidth="1"/>
    <col min="6" max="6" width="9.42578125" style="18" customWidth="1"/>
    <col min="7" max="7" width="16.85546875" style="18" customWidth="1"/>
    <col min="8" max="8" width="12.5703125" style="18" customWidth="1"/>
    <col min="9" max="9" width="12.5703125" style="18" hidden="1" customWidth="1"/>
    <col min="10" max="10" width="12.7109375" style="18" customWidth="1"/>
    <col min="11" max="11" width="9.140625" style="11"/>
    <col min="12" max="12" width="19.7109375" style="11" hidden="1" customWidth="1"/>
    <col min="13" max="13" width="15" style="11" bestFit="1" customWidth="1"/>
    <col min="14" max="14" width="25.5703125" style="11" bestFit="1" customWidth="1"/>
    <col min="15" max="16384" width="9.140625" style="11"/>
  </cols>
  <sheetData>
    <row r="1" spans="1:14" ht="15" customHeight="1" x14ac:dyDescent="0.25">
      <c r="A1" s="16"/>
      <c r="B1" s="41"/>
      <c r="C1" s="41"/>
      <c r="D1" s="16"/>
      <c r="E1" s="16"/>
      <c r="F1" s="16"/>
      <c r="G1" s="16"/>
      <c r="H1" s="16"/>
      <c r="I1" s="16"/>
      <c r="J1" s="16"/>
      <c r="K1" s="14"/>
    </row>
    <row r="2" spans="1:14" ht="75" customHeight="1" x14ac:dyDescent="0.2">
      <c r="A2" s="33" t="s">
        <v>12</v>
      </c>
      <c r="B2" s="42" t="s">
        <v>49</v>
      </c>
      <c r="C2" s="42" t="s">
        <v>42</v>
      </c>
      <c r="D2" s="33" t="s">
        <v>41</v>
      </c>
      <c r="E2" s="33" t="s">
        <v>48</v>
      </c>
      <c r="F2" s="33"/>
      <c r="G2" s="33" t="s">
        <v>22</v>
      </c>
      <c r="H2" s="33" t="s">
        <v>23</v>
      </c>
      <c r="I2" s="33" t="s">
        <v>47</v>
      </c>
      <c r="J2" s="33" t="s">
        <v>29</v>
      </c>
      <c r="K2" s="14"/>
    </row>
    <row r="3" spans="1:14" ht="13.5" thickBot="1" x14ac:dyDescent="0.25">
      <c r="A3" s="33"/>
      <c r="B3" s="42"/>
      <c r="C3" s="43" t="s">
        <v>27</v>
      </c>
      <c r="D3" s="33"/>
      <c r="E3" s="33" t="s">
        <v>3</v>
      </c>
      <c r="F3" s="33" t="s">
        <v>4</v>
      </c>
      <c r="G3" s="33" t="s">
        <v>13</v>
      </c>
      <c r="H3" s="39" t="s">
        <v>14</v>
      </c>
      <c r="I3" s="33" t="s">
        <v>0</v>
      </c>
      <c r="J3" s="33"/>
      <c r="L3" s="14"/>
      <c r="N3" s="14"/>
    </row>
    <row r="4" spans="1:14" ht="19.5" thickTop="1" thickBot="1" x14ac:dyDescent="0.3">
      <c r="A4" s="36" t="s">
        <v>51</v>
      </c>
      <c r="B4" s="40" t="s">
        <v>43</v>
      </c>
      <c r="C4" s="40">
        <v>1</v>
      </c>
      <c r="D4" s="36">
        <v>90</v>
      </c>
      <c r="E4" s="37">
        <f>IF(B4="Ventilation outlet",(HLOOKUP(C4,'table 2'!$C$6:$S$9,2,FALSE)),(IF(B4="Fume outlet (gas fired)",(HLOOKUP(C4,'table 2'!$C$6:$S$9,3,FALSE)),(HLOOKUP(C4,'table 2'!$C$6:$S$9,4,FALSE)))))</f>
        <v>325</v>
      </c>
      <c r="F4" s="37">
        <f>IF(B4="Ventilation outlet",(HLOOKUP(C4,'table 2'!$C$13:$S$16,2,FALSE)),(IF(B4="Fume outlet (gas fired)",(HLOOKUP(C4,'table 2'!$C$13:$S$16,3,FALSE)),(HLOOKUP(C4,'table 2'!$C$13:$S$16,4,FALSE)))))</f>
        <v>650</v>
      </c>
      <c r="G4" s="36">
        <v>2</v>
      </c>
      <c r="H4" s="36">
        <v>1</v>
      </c>
      <c r="I4" s="32">
        <f>IF(B4="Ventilation outlet",(SQRT(D4/3.6)/((E4*G4)+(F4*H4))),(IF(B4="Fume outlet (gas fired)",(SQRT(D4)/((E4*G4)+(F4*H4))),(SQRT(D4/3.6)/((E4*G4)+(F4*H4))))))</f>
        <v>3.8461538461538464E-3</v>
      </c>
      <c r="J4" s="38" t="str">
        <f>IF(B4="Ventilation outlet",IF(I4&gt;0.01,"NO","YES"),(IF(B4="Fume outlet (gas fired)",IF(I4&gt;0.01,"NO","YES"),IF(I4&gt;0.0015,"NO","YES"))))</f>
        <v>YES</v>
      </c>
      <c r="K4" s="14"/>
      <c r="L4" s="14"/>
      <c r="N4" s="14"/>
    </row>
    <row r="5" spans="1:14" ht="19.5" thickTop="1" thickBot="1" x14ac:dyDescent="0.3">
      <c r="A5" s="36" t="s">
        <v>45</v>
      </c>
      <c r="B5" s="40" t="s">
        <v>43</v>
      </c>
      <c r="C5" s="40">
        <v>3</v>
      </c>
      <c r="D5" s="36">
        <v>90</v>
      </c>
      <c r="E5" s="37">
        <f>IF(B5="Ventilation outlet",(HLOOKUP(C5,'table 2'!$C$6:$S$9,2,FALSE)),(IF(B5="Fume outlet (gas fired)",(HLOOKUP(C5,'table 2'!$C$6:$S$9,3,FALSE)),(HLOOKUP(C5,'table 2'!$C$6:$S$9,4,FALSE)))))</f>
        <v>650</v>
      </c>
      <c r="F5" s="37">
        <f>IF(B5="Ventilation outlet",(HLOOKUP(C5,'table 2'!$C$13:$S$16,2,FALSE)),(IF(B5="Fume outlet (gas fired)",(HLOOKUP(C5,'table 2'!$C$13:$S$16,3,FALSE)),(HLOOKUP(C5,'table 2'!$C$13:$S$16,4,FALSE)))))</f>
        <v>325</v>
      </c>
      <c r="G5" s="36">
        <v>1</v>
      </c>
      <c r="H5" s="36">
        <v>1</v>
      </c>
      <c r="I5" s="32">
        <f t="shared" ref="I5:I8" si="0">IF(B5="Ventilation outlet",(SQRT(D5/3.6)/((E5*G5)+(F5*H5))),(IF(B5="Fume outlet (gas fired)",(SQRT(D5)/((E5*G5)+(F5*H5))),(SQRT(D5/3.6)/((E5*G5)+(F5*H5))))))</f>
        <v>5.1282051282051282E-3</v>
      </c>
      <c r="J5" s="38" t="str">
        <f>IF(B5="Ventilation outlet",IF(I5&gt;0.01,"NO","YES"),(IF(B5="Fume outlet (gas fired)",IF(I5&gt;0.01,"NO","YES"),IF(I5&gt;0.0015,"NO","YES"))))</f>
        <v>YES</v>
      </c>
      <c r="K5" s="14"/>
      <c r="L5" s="30" t="s">
        <v>43</v>
      </c>
      <c r="N5" s="14"/>
    </row>
    <row r="6" spans="1:14" ht="19.5" thickTop="1" thickBot="1" x14ac:dyDescent="0.3">
      <c r="A6" s="36" t="s">
        <v>46</v>
      </c>
      <c r="B6" s="40" t="s">
        <v>43</v>
      </c>
      <c r="C6" s="40">
        <v>3</v>
      </c>
      <c r="D6" s="36">
        <v>90</v>
      </c>
      <c r="E6" s="37">
        <f>IF(B6="Ventilation outlet",(HLOOKUP(C6,'table 2'!$C$6:$S$9,2,FALSE)),(IF(B6="Fume outlet (gas fired)",(HLOOKUP(C6,'table 2'!$C$6:$S$9,3,FALSE)),(HLOOKUP(C6,'table 2'!$C$6:$S$9,4,FALSE)))))</f>
        <v>650</v>
      </c>
      <c r="F6" s="37">
        <f>IF(B6="Ventilation outlet",(HLOOKUP(C6,'table 2'!$C$13:$S$16,2,FALSE)),(IF(B6="Fume outlet (gas fired)",(HLOOKUP(C6,'table 2'!$C$13:$S$16,3,FALSE)),(HLOOKUP(C6,'table 2'!$C$13:$S$16,4,FALSE)))))</f>
        <v>325</v>
      </c>
      <c r="G6" s="36">
        <v>1</v>
      </c>
      <c r="H6" s="36">
        <v>0</v>
      </c>
      <c r="I6" s="32">
        <f t="shared" si="0"/>
        <v>7.6923076923076927E-3</v>
      </c>
      <c r="J6" s="38" t="str">
        <f>IF(B6="Ventilation outlet",IF(I6&gt;0.01,"NO","YES"),(IF(B6="Fume outlet (gas fired)",IF(I6&gt;0.01,"NO","YES"),IF(I6&gt;0.0015,"NO","YES"))))</f>
        <v>YES</v>
      </c>
      <c r="K6" s="14"/>
      <c r="L6" s="30" t="s">
        <v>19</v>
      </c>
    </row>
    <row r="7" spans="1:14" ht="19.5" thickTop="1" thickBot="1" x14ac:dyDescent="0.3">
      <c r="A7" s="36" t="s">
        <v>50</v>
      </c>
      <c r="B7" s="40" t="s">
        <v>43</v>
      </c>
      <c r="C7" s="40">
        <v>4</v>
      </c>
      <c r="D7" s="36">
        <v>90</v>
      </c>
      <c r="E7" s="37">
        <f>IF(B7="Ventilation outlet",(HLOOKUP(C7,'table 2'!$C$6:$S$9,2,FALSE)),(IF(B7="Fume outlet (gas fired)",(HLOOKUP(C7,'table 2'!$C$6:$S$9,3,FALSE)),(HLOOKUP(C7,'table 2'!$C$6:$S$9,4,FALSE)))))</f>
        <v>500</v>
      </c>
      <c r="F7" s="37">
        <f>IF(B7="Ventilation outlet",(HLOOKUP(C7,'table 2'!$C$13:$S$16,2,FALSE)),(IF(B7="Fume outlet (gas fired)",(HLOOKUP(C7,'table 2'!$C$13:$S$16,3,FALSE)),(HLOOKUP(C7,'table 2'!$C$13:$S$16,4,FALSE)))))</f>
        <v>-163</v>
      </c>
      <c r="G7" s="36">
        <v>1</v>
      </c>
      <c r="H7" s="36">
        <v>1</v>
      </c>
      <c r="I7" s="32">
        <f t="shared" si="0"/>
        <v>1.483679525222552E-2</v>
      </c>
      <c r="J7" s="38" t="str">
        <f t="shared" ref="J7:J19" si="1">IF(B7="Ventilation outlet",IF(I7&gt;0.01,"NO","YES"),(IF(B7="Fume outlet (gas fired)",IF(I7&gt;0.01,"NO","YES"),IF(I7&gt;0.0015,"NO","YES"))))</f>
        <v>NO</v>
      </c>
      <c r="K7" s="14"/>
      <c r="L7" s="30" t="s">
        <v>20</v>
      </c>
    </row>
    <row r="8" spans="1:14" ht="19.5" thickTop="1" thickBot="1" x14ac:dyDescent="0.3">
      <c r="A8" s="36" t="s">
        <v>52</v>
      </c>
      <c r="B8" s="40" t="s">
        <v>19</v>
      </c>
      <c r="C8" s="40">
        <v>3</v>
      </c>
      <c r="D8" s="36">
        <v>24</v>
      </c>
      <c r="E8" s="37">
        <f>IF(B8="Ventilation outlet",(HLOOKUP(C8,'table 2'!$C$6:$S$9,2,FALSE)),(IF(B8="Fume outlet (gas fired)",(HLOOKUP(C8,'table 2'!$C$6:$S$9,3,FALSE)),(HLOOKUP(C8,'table 2'!$C$6:$S$9,4,FALSE)))))</f>
        <v>163</v>
      </c>
      <c r="F8" s="37">
        <f>IF(B8="Ventilation outlet",(HLOOKUP(C8,'table 2'!$C$13:$S$16,2,FALSE)),(IF(B8="Fume outlet (gas fired)",(HLOOKUP(C8,'table 2'!$C$13:$S$16,3,FALSE)),(HLOOKUP(C8,'table 2'!$C$13:$S$16,4,FALSE)))))</f>
        <v>440</v>
      </c>
      <c r="G8" s="36">
        <v>1</v>
      </c>
      <c r="H8" s="36">
        <v>0.3</v>
      </c>
      <c r="I8" s="32">
        <f t="shared" si="0"/>
        <v>1.6606710120563917E-2</v>
      </c>
      <c r="J8" s="38" t="str">
        <f t="shared" si="1"/>
        <v>NO</v>
      </c>
      <c r="K8" s="14"/>
      <c r="L8" s="14"/>
    </row>
    <row r="9" spans="1:14" ht="19.5" thickTop="1" thickBot="1" x14ac:dyDescent="0.3">
      <c r="A9" s="36"/>
      <c r="B9" s="40"/>
      <c r="C9" s="40"/>
      <c r="D9" s="36"/>
      <c r="E9" s="37" t="e">
        <f>IF(B9="Ventilation outlet",(HLOOKUP(C9,'table 2'!$C$6:$S$9,2,FALSE)),(IF(B9="Fume outlet (gas fired)",(HLOOKUP(C9,'table 2'!$C$6:$S$9,3,FALSE)),(HLOOKUP(C9,'table 2'!$C$6:$S$9,4,FALSE)))))</f>
        <v>#N/A</v>
      </c>
      <c r="F9" s="37" t="e">
        <f>IF(B9="Ventilation outlet",(HLOOKUP(C9,'table 2'!$C$13:$S$16,2,FALSE)),(IF(B9="Fume outlet (gas fired)",(HLOOKUP(C9,'table 2'!$C$13:$S$16,3,FALSE)),(HLOOKUP(C9,'table 2'!$C$13:$S$16,4,FALSE)))))</f>
        <v>#N/A</v>
      </c>
      <c r="G9" s="36"/>
      <c r="H9" s="36"/>
      <c r="I9" s="32" t="e">
        <f t="shared" ref="I5:I19" si="2">IF(B9="Ventilation outlet",(SQRT(D9/3.6)/((E9*G9)+(F9*H9))),(IF(B9="Fume outlet (gas fired)",(SQRT(D9/3.6)/((E9*G9)+(F9*H9))),(SQRT(D9/3.6)/((E9*G9)+(F9*H9))))))</f>
        <v>#N/A</v>
      </c>
      <c r="J9" s="38" t="e">
        <f t="shared" si="1"/>
        <v>#N/A</v>
      </c>
      <c r="K9" s="14"/>
      <c r="L9" s="14">
        <v>1</v>
      </c>
    </row>
    <row r="10" spans="1:14" ht="19.5" thickTop="1" thickBot="1" x14ac:dyDescent="0.3">
      <c r="A10" s="36"/>
      <c r="B10" s="40"/>
      <c r="C10" s="40"/>
      <c r="D10" s="36"/>
      <c r="E10" s="37" t="e">
        <f>IF(B10="Ventilation outlet",(HLOOKUP(C10,'table 2'!$C$6:$S$9,2,FALSE)),(IF(B10="Fume outlet (gas fired)",(HLOOKUP(C10,'table 2'!$C$6:$S$9,3,FALSE)),(HLOOKUP(C10,'table 2'!$C$6:$S$9,4,FALSE)))))</f>
        <v>#N/A</v>
      </c>
      <c r="F10" s="37" t="e">
        <f>IF(B10="Ventilation outlet",(HLOOKUP(C10,'table 2'!$C$13:$S$16,2,FALSE)),(IF(B10="Fume outlet (gas fired)",(HLOOKUP(C10,'table 2'!$C$13:$S$16,3,FALSE)),(HLOOKUP(C10,'table 2'!$C$13:$S$16,4,FALSE)))))</f>
        <v>#N/A</v>
      </c>
      <c r="G10" s="36"/>
      <c r="H10" s="60"/>
      <c r="I10" s="32" t="e">
        <f t="shared" si="2"/>
        <v>#N/A</v>
      </c>
      <c r="J10" s="38" t="e">
        <f t="shared" si="1"/>
        <v>#N/A</v>
      </c>
      <c r="K10" s="14"/>
      <c r="L10" s="14">
        <v>2</v>
      </c>
    </row>
    <row r="11" spans="1:14" ht="19.5" thickTop="1" thickBot="1" x14ac:dyDescent="0.3">
      <c r="A11" s="36"/>
      <c r="B11" s="40"/>
      <c r="C11" s="40"/>
      <c r="D11" s="36"/>
      <c r="E11" s="37" t="e">
        <f>IF(B11="Ventilation outlet",(HLOOKUP(C11,'table 2'!$C$6:$S$9,2,FALSE)),(IF(B11="Fume outlet (gas fired)",(HLOOKUP(C11,'table 2'!$C$6:$S$9,3,FALSE)),(HLOOKUP(C11,'table 2'!$C$6:$S$9,4,FALSE)))))</f>
        <v>#N/A</v>
      </c>
      <c r="F11" s="37" t="e">
        <f>IF(B11="Ventilation outlet",(HLOOKUP(C11,'table 2'!$C$13:$S$16,2,FALSE)),(IF(B11="Fume outlet (gas fired)",(HLOOKUP(C11,'table 2'!$C$13:$S$16,3,FALSE)),(HLOOKUP(C11,'table 2'!$C$13:$S$16,4,FALSE)))))</f>
        <v>#N/A</v>
      </c>
      <c r="G11" s="35"/>
      <c r="H11" s="35"/>
      <c r="I11" s="32" t="e">
        <f t="shared" si="2"/>
        <v>#N/A</v>
      </c>
      <c r="J11" s="38" t="e">
        <f t="shared" si="1"/>
        <v>#N/A</v>
      </c>
      <c r="K11" s="14"/>
      <c r="L11" s="14">
        <v>3</v>
      </c>
    </row>
    <row r="12" spans="1:14" ht="19.5" thickTop="1" thickBot="1" x14ac:dyDescent="0.3">
      <c r="A12" s="36"/>
      <c r="B12" s="40"/>
      <c r="C12" s="40"/>
      <c r="D12" s="36"/>
      <c r="E12" s="37" t="e">
        <f>IF(B12="Ventilation outlet",(HLOOKUP(C12,'table 2'!$C$6:$S$9,2,FALSE)),(IF(B12="Fume outlet (gas fired)",(HLOOKUP(C12,'table 2'!$C$6:$S$9,3,FALSE)),(HLOOKUP(C12,'table 2'!$C$6:$S$9,4,FALSE)))))</f>
        <v>#N/A</v>
      </c>
      <c r="F12" s="37" t="e">
        <f>IF(B12="Ventilation outlet",(HLOOKUP(C12,'table 2'!$C$13:$S$16,2,FALSE)),(IF(B12="Fume outlet (gas fired)",(HLOOKUP(C12,'table 2'!$C$13:$S$16,3,FALSE)),(HLOOKUP(C12,'table 2'!$C$13:$S$16,4,FALSE)))))</f>
        <v>#N/A</v>
      </c>
      <c r="G12" s="35"/>
      <c r="H12" s="35"/>
      <c r="I12" s="32" t="e">
        <f t="shared" si="2"/>
        <v>#N/A</v>
      </c>
      <c r="J12" s="38" t="e">
        <f t="shared" si="1"/>
        <v>#N/A</v>
      </c>
      <c r="K12" s="14"/>
      <c r="L12" s="14">
        <v>4</v>
      </c>
    </row>
    <row r="13" spans="1:14" ht="19.5" thickTop="1" thickBot="1" x14ac:dyDescent="0.3">
      <c r="A13" s="36"/>
      <c r="B13" s="40"/>
      <c r="C13" s="40"/>
      <c r="D13" s="36"/>
      <c r="E13" s="37" t="e">
        <f>IF(B13="Ventilation outlet",(HLOOKUP(C13,'table 2'!$C$6:$S$9,2,FALSE)),(IF(B13="Fume outlet (gas fired)",(HLOOKUP(C13,'table 2'!$C$6:$S$9,3,FALSE)),(HLOOKUP(C13,'table 2'!$C$6:$S$9,4,FALSE)))))</f>
        <v>#N/A</v>
      </c>
      <c r="F13" s="37" t="e">
        <f>IF(B13="Ventilation outlet",(HLOOKUP(C13,'table 2'!$C$13:$S$16,2,FALSE)),(IF(B13="Fume outlet (gas fired)",(HLOOKUP(C13,'table 2'!$C$13:$S$16,3,FALSE)),(HLOOKUP(C13,'table 2'!$C$13:$S$16,4,FALSE)))))</f>
        <v>#N/A</v>
      </c>
      <c r="G13" s="35"/>
      <c r="H13" s="35"/>
      <c r="I13" s="32" t="e">
        <f t="shared" si="2"/>
        <v>#N/A</v>
      </c>
      <c r="J13" s="38" t="e">
        <f t="shared" si="1"/>
        <v>#N/A</v>
      </c>
      <c r="K13" s="14"/>
      <c r="L13" s="14">
        <v>5</v>
      </c>
    </row>
    <row r="14" spans="1:14" ht="19.5" thickTop="1" thickBot="1" x14ac:dyDescent="0.3">
      <c r="A14" s="36"/>
      <c r="B14" s="40"/>
      <c r="C14" s="40"/>
      <c r="D14" s="36"/>
      <c r="E14" s="37" t="e">
        <f>IF(B14="Ventilation outlet",(HLOOKUP(C14,'table 2'!$C$6:$S$9,2,FALSE)),(IF(B14="Fume outlet (gas fired)",(HLOOKUP(C14,'table 2'!$C$6:$S$9,3,FALSE)),(HLOOKUP(C14,'table 2'!$C$6:$S$9,4,FALSE)))))</f>
        <v>#N/A</v>
      </c>
      <c r="F14" s="37" t="e">
        <f>IF(B14="Ventilation outlet",(HLOOKUP(C14,'table 2'!$C$13:$S$16,2,FALSE)),(IF(B14="Fume outlet (gas fired)",(HLOOKUP(C14,'table 2'!$C$13:$S$16,3,FALSE)),(HLOOKUP(C14,'table 2'!$C$13:$S$16,4,FALSE)))))</f>
        <v>#N/A</v>
      </c>
      <c r="G14" s="35"/>
      <c r="H14" s="35"/>
      <c r="I14" s="32" t="e">
        <f t="shared" si="2"/>
        <v>#N/A</v>
      </c>
      <c r="J14" s="38" t="e">
        <f t="shared" si="1"/>
        <v>#N/A</v>
      </c>
      <c r="K14" s="14"/>
      <c r="L14" s="14">
        <v>6</v>
      </c>
    </row>
    <row r="15" spans="1:14" ht="19.5" thickTop="1" thickBot="1" x14ac:dyDescent="0.3">
      <c r="A15" s="36"/>
      <c r="B15" s="40"/>
      <c r="C15" s="40"/>
      <c r="D15" s="36"/>
      <c r="E15" s="37" t="e">
        <f>IF(B15="Ventilation outlet",(HLOOKUP(C15,'table 2'!$C$6:$S$9,2,FALSE)),(IF(B15="Fume outlet (gas fired)",(HLOOKUP(C15,'table 2'!$C$6:$S$9,3,FALSE)),(HLOOKUP(C15,'table 2'!$C$6:$S$9,4,FALSE)))))</f>
        <v>#N/A</v>
      </c>
      <c r="F15" s="37" t="e">
        <f>IF(B15="Ventilation outlet",(HLOOKUP(C15,'table 2'!$C$13:$S$16,2,FALSE)),(IF(B15="Fume outlet (gas fired)",(HLOOKUP(C15,'table 2'!$C$13:$S$16,3,FALSE)),(HLOOKUP(C15,'table 2'!$C$13:$S$16,4,FALSE)))))</f>
        <v>#N/A</v>
      </c>
      <c r="G15" s="35"/>
      <c r="H15" s="35"/>
      <c r="I15" s="32" t="e">
        <f t="shared" si="2"/>
        <v>#N/A</v>
      </c>
      <c r="J15" s="38" t="e">
        <f t="shared" si="1"/>
        <v>#N/A</v>
      </c>
      <c r="K15" s="14"/>
      <c r="L15" s="14">
        <v>7</v>
      </c>
    </row>
    <row r="16" spans="1:14" ht="19.5" thickTop="1" thickBot="1" x14ac:dyDescent="0.3">
      <c r="A16" s="36"/>
      <c r="B16" s="40"/>
      <c r="C16" s="40"/>
      <c r="D16" s="36"/>
      <c r="E16" s="37" t="e">
        <f>IF(B16="Ventilation outlet",(HLOOKUP(C16,'table 2'!$C$6:$S$9,2,FALSE)),(IF(B16="Fume outlet (gas fired)",(HLOOKUP(C16,'table 2'!$C$6:$S$9,3,FALSE)),(HLOOKUP(C16,'table 2'!$C$6:$S$9,4,FALSE)))))</f>
        <v>#N/A</v>
      </c>
      <c r="F16" s="37" t="e">
        <f>IF(B16="Ventilation outlet",(HLOOKUP(C16,'table 2'!$C$13:$S$16,2,FALSE)),(IF(B16="Fume outlet (gas fired)",(HLOOKUP(C16,'table 2'!$C$13:$S$16,3,FALSE)),(HLOOKUP(C16,'table 2'!$C$13:$S$16,4,FALSE)))))</f>
        <v>#N/A</v>
      </c>
      <c r="G16" s="35"/>
      <c r="H16" s="35"/>
      <c r="I16" s="32" t="e">
        <f t="shared" si="2"/>
        <v>#N/A</v>
      </c>
      <c r="J16" s="38" t="e">
        <f t="shared" si="1"/>
        <v>#N/A</v>
      </c>
      <c r="K16" s="14"/>
      <c r="L16" s="14">
        <v>8</v>
      </c>
    </row>
    <row r="17" spans="1:12" ht="19.5" thickTop="1" thickBot="1" x14ac:dyDescent="0.3">
      <c r="A17" s="36"/>
      <c r="B17" s="40"/>
      <c r="C17" s="40"/>
      <c r="D17" s="36"/>
      <c r="E17" s="37" t="e">
        <f>IF(B17="Ventilation outlet",(HLOOKUP(C17,'table 2'!$C$6:$S$9,2,FALSE)),(IF(B17="Fume outlet (gas fired)",(HLOOKUP(C17,'table 2'!$C$6:$S$9,3,FALSE)),(HLOOKUP(C17,'table 2'!$C$6:$S$9,4,FALSE)))))</f>
        <v>#N/A</v>
      </c>
      <c r="F17" s="37" t="e">
        <f>IF(B17="Ventilation outlet",(HLOOKUP(C17,'table 2'!$C$13:$S$16,2,FALSE)),(IF(B17="Fume outlet (gas fired)",(HLOOKUP(C17,'table 2'!$C$13:$S$16,3,FALSE)),(HLOOKUP(C17,'table 2'!$C$13:$S$16,4,FALSE)))))</f>
        <v>#N/A</v>
      </c>
      <c r="G17" s="35"/>
      <c r="H17" s="35"/>
      <c r="I17" s="32" t="e">
        <f t="shared" si="2"/>
        <v>#N/A</v>
      </c>
      <c r="J17" s="38" t="e">
        <f t="shared" si="1"/>
        <v>#N/A</v>
      </c>
      <c r="K17" s="14"/>
      <c r="L17" s="14">
        <v>9</v>
      </c>
    </row>
    <row r="18" spans="1:12" ht="19.5" thickTop="1" thickBot="1" x14ac:dyDescent="0.3">
      <c r="A18" s="36"/>
      <c r="B18" s="40"/>
      <c r="C18" s="40"/>
      <c r="D18" s="36"/>
      <c r="E18" s="37" t="e">
        <f>IF(B18="Ventilation outlet",(HLOOKUP(C18,'table 2'!$C$6:$S$9,2,FALSE)),(IF(B18="Fume outlet (gas fired)",(HLOOKUP(C18,'table 2'!$C$6:$S$9,3,FALSE)),(HLOOKUP(C18,'table 2'!$C$6:$S$9,4,FALSE)))))</f>
        <v>#N/A</v>
      </c>
      <c r="F18" s="37" t="e">
        <f>IF(B18="Ventilation outlet",(HLOOKUP(C18,'table 2'!$C$13:$S$16,2,FALSE)),(IF(B18="Fume outlet (gas fired)",(HLOOKUP(C18,'table 2'!$C$13:$S$16,3,FALSE)),(HLOOKUP(C18,'table 2'!$C$13:$S$16,4,FALSE)))))</f>
        <v>#N/A</v>
      </c>
      <c r="G18" s="35"/>
      <c r="H18" s="35"/>
      <c r="I18" s="32" t="e">
        <f t="shared" si="2"/>
        <v>#N/A</v>
      </c>
      <c r="J18" s="38" t="e">
        <f t="shared" si="1"/>
        <v>#N/A</v>
      </c>
      <c r="K18" s="14"/>
      <c r="L18" s="14">
        <v>12</v>
      </c>
    </row>
    <row r="19" spans="1:12" ht="19.5" thickTop="1" thickBot="1" x14ac:dyDescent="0.3">
      <c r="A19" s="34"/>
      <c r="B19" s="40"/>
      <c r="C19" s="44"/>
      <c r="D19" s="34"/>
      <c r="E19" s="37" t="e">
        <f>IF(B19="Ventilation outlet",(HLOOKUP(C19,'table 2'!$C$6:$S$9,2,FALSE)),(IF(B19="Fume outlet (gas fired)",(HLOOKUP(C19,'table 2'!$C$6:$S$9,3,FALSE)),(HLOOKUP(C19,'table 2'!$C$6:$S$9,4,FALSE)))))</f>
        <v>#N/A</v>
      </c>
      <c r="F19" s="37" t="e">
        <f>IF(B19="Ventilation outlet",(HLOOKUP(C19,'table 2'!$C$13:$S$16,2,FALSE)),(IF(B19="Fume outlet (gas fired)",(HLOOKUP(C19,'table 2'!$C$13:$S$16,3,FALSE)),(HLOOKUP(C19,'table 2'!$C$13:$S$16,4,FALSE)))))</f>
        <v>#N/A</v>
      </c>
      <c r="G19" s="36"/>
      <c r="H19" s="36"/>
      <c r="I19" s="32" t="e">
        <f t="shared" si="2"/>
        <v>#N/A</v>
      </c>
      <c r="J19" s="38" t="e">
        <f t="shared" si="1"/>
        <v>#N/A</v>
      </c>
      <c r="K19" s="14"/>
      <c r="L19" s="14">
        <v>13</v>
      </c>
    </row>
    <row r="20" spans="1:12" ht="19.5" thickTop="1" thickBot="1" x14ac:dyDescent="0.3">
      <c r="A20" s="34"/>
      <c r="B20" s="40"/>
      <c r="C20" s="44"/>
      <c r="D20" s="34"/>
      <c r="E20" s="37" t="e">
        <f>IF(B20="Ventilation outlet",(HLOOKUP(C20,'table 2'!$C$6:$S$9,2,FALSE)),(IF(B20="Fume outlet (gas fired)",(HLOOKUP(C20,'table 2'!$C$6:$S$9,3,FALSE)),(HLOOKUP(C20,'table 2'!$C$6:$S$9,4,FALSE)))))</f>
        <v>#N/A</v>
      </c>
      <c r="F20" s="37" t="e">
        <f>IF(B20="Ventilation outlet",(HLOOKUP(C20,'table 2'!$C$13:$S$16,2,FALSE)),(IF(B20="Fume outlet (gas fired)",(HLOOKUP(C20,'table 2'!$C$13:$S$16,3,FALSE)),(HLOOKUP(C20,'table 2'!$C$13:$S$16,4,FALSE)))))</f>
        <v>#N/A</v>
      </c>
      <c r="G20" s="36"/>
      <c r="H20" s="36"/>
      <c r="I20" s="32" t="e">
        <f t="shared" ref="I20:I21" si="3">IF(B20="Ventilation outlet",(SQRT(D20/3.6)/((E20*G20)+(F20*H20))),(IF(B20="Fume outlet (gas fired)",(SQRT(D20/3.6)/((E20*G20)+(F20*H20))),(SQRT(D20/3.6)/((E20*G20)+(F20*H20))))))</f>
        <v>#N/A</v>
      </c>
      <c r="J20" s="38" t="e">
        <f t="shared" ref="J20:J21" si="4">IF(B20="Ventilation outlet",IF(I20&gt;0.01,"NO","YES"),(IF(B20="Fume outlet (gas fired)",IF(I20&gt;0.01,"NO","YES"),IF(I20&gt;0.0015,"NO","YES"))))</f>
        <v>#N/A</v>
      </c>
      <c r="K20" s="14"/>
      <c r="L20" s="14"/>
    </row>
    <row r="21" spans="1:12" ht="19.5" thickTop="1" thickBot="1" x14ac:dyDescent="0.3">
      <c r="A21" s="34"/>
      <c r="B21" s="40"/>
      <c r="C21" s="44"/>
      <c r="D21" s="34"/>
      <c r="E21" s="37" t="e">
        <f>IF(B21="Ventilation outlet",(HLOOKUP(C21,'table 2'!$C$6:$S$9,2,FALSE)),(IF(B21="Fume outlet (gas fired)",(HLOOKUP(C21,'table 2'!$C$6:$S$9,3,FALSE)),(HLOOKUP(C21,'table 2'!$C$6:$S$9,4,FALSE)))))</f>
        <v>#N/A</v>
      </c>
      <c r="F21" s="37" t="e">
        <f>IF(B21="Ventilation outlet",(HLOOKUP(C21,'table 2'!$C$13:$S$16,2,FALSE)),(IF(B21="Fume outlet (gas fired)",(HLOOKUP(C21,'table 2'!$C$13:$S$16,3,FALSE)),(HLOOKUP(C21,'table 2'!$C$13:$S$16,4,FALSE)))))</f>
        <v>#N/A</v>
      </c>
      <c r="G21" s="36"/>
      <c r="H21" s="36"/>
      <c r="I21" s="32" t="e">
        <f t="shared" si="3"/>
        <v>#N/A</v>
      </c>
      <c r="J21" s="38" t="e">
        <f t="shared" si="4"/>
        <v>#N/A</v>
      </c>
      <c r="K21" s="14"/>
      <c r="L21" s="14"/>
    </row>
    <row r="22" spans="1:12" ht="13.5" thickTop="1" x14ac:dyDescent="0.2">
      <c r="A22" s="19"/>
      <c r="B22" s="45"/>
      <c r="C22" s="45"/>
      <c r="D22" s="19"/>
      <c r="E22" s="19"/>
      <c r="F22" s="19"/>
      <c r="G22" s="19"/>
      <c r="H22" s="19"/>
      <c r="I22" s="19"/>
      <c r="J22" s="19"/>
      <c r="K22" s="14"/>
      <c r="L22" s="14"/>
    </row>
    <row r="23" spans="1:12" x14ac:dyDescent="0.2">
      <c r="A23" s="19"/>
      <c r="B23" s="45"/>
      <c r="C23" s="45"/>
      <c r="D23" s="19"/>
      <c r="E23" s="19"/>
      <c r="F23" s="19"/>
      <c r="G23" s="19"/>
      <c r="H23" s="19"/>
      <c r="I23" s="19"/>
      <c r="J23" s="19"/>
      <c r="K23" s="14"/>
      <c r="L23" s="14"/>
    </row>
    <row r="24" spans="1:12" x14ac:dyDescent="0.2">
      <c r="A24" s="19"/>
      <c r="B24" s="45"/>
      <c r="C24" s="45"/>
      <c r="D24" s="19"/>
      <c r="E24" s="19"/>
      <c r="F24" s="19"/>
      <c r="G24" s="19"/>
      <c r="H24" s="19"/>
      <c r="I24" s="19"/>
      <c r="J24" s="19"/>
      <c r="K24" s="14"/>
      <c r="L24" s="14"/>
    </row>
    <row r="25" spans="1:12" x14ac:dyDescent="0.2">
      <c r="A25" s="19"/>
      <c r="B25" s="45"/>
      <c r="C25" s="45"/>
      <c r="D25" s="19"/>
      <c r="E25" s="19"/>
      <c r="F25" s="19"/>
      <c r="G25" s="19"/>
      <c r="H25" s="19"/>
      <c r="I25" s="19"/>
      <c r="J25" s="19"/>
      <c r="K25" s="14"/>
      <c r="L25" s="14"/>
    </row>
    <row r="26" spans="1:12" x14ac:dyDescent="0.2">
      <c r="A26" s="19"/>
      <c r="B26" s="45"/>
      <c r="C26" s="45"/>
      <c r="D26" s="19"/>
      <c r="E26" s="19"/>
      <c r="F26" s="19"/>
      <c r="G26" s="19"/>
      <c r="H26" s="19"/>
      <c r="I26" s="19"/>
      <c r="J26" s="19"/>
      <c r="K26" s="14"/>
      <c r="L26" s="14"/>
    </row>
    <row r="27" spans="1:12" x14ac:dyDescent="0.2">
      <c r="A27" s="19"/>
      <c r="B27" s="45"/>
      <c r="C27" s="45"/>
      <c r="D27" s="19"/>
      <c r="E27" s="19"/>
      <c r="F27" s="19"/>
      <c r="G27" s="19"/>
      <c r="H27" s="19"/>
      <c r="I27" s="19"/>
      <c r="J27" s="19"/>
      <c r="K27" s="14"/>
      <c r="L27" s="14"/>
    </row>
    <row r="28" spans="1:12" x14ac:dyDescent="0.2">
      <c r="A28" s="19"/>
      <c r="B28" s="45"/>
      <c r="C28" s="45"/>
      <c r="D28" s="19"/>
      <c r="E28" s="19"/>
      <c r="F28" s="19"/>
      <c r="G28" s="19"/>
      <c r="H28" s="19"/>
      <c r="I28" s="19"/>
      <c r="J28" s="19"/>
      <c r="K28" s="14"/>
      <c r="L28" s="14"/>
    </row>
    <row r="29" spans="1:12" x14ac:dyDescent="0.2">
      <c r="A29" s="19"/>
      <c r="B29" s="45"/>
      <c r="C29" s="45"/>
      <c r="D29" s="19"/>
      <c r="E29" s="19"/>
      <c r="F29" s="19"/>
      <c r="G29" s="19"/>
      <c r="H29" s="19"/>
      <c r="I29" s="19"/>
      <c r="J29" s="19"/>
      <c r="K29" s="14"/>
      <c r="L29" s="14"/>
    </row>
    <row r="30" spans="1:12" x14ac:dyDescent="0.2">
      <c r="K30" s="14"/>
      <c r="L30" s="14"/>
    </row>
    <row r="31" spans="1:12" x14ac:dyDescent="0.2">
      <c r="K31" s="14"/>
      <c r="L31" s="14"/>
    </row>
    <row r="32" spans="1:12" x14ac:dyDescent="0.2">
      <c r="K32" s="14"/>
      <c r="L32" s="14"/>
    </row>
    <row r="33" spans="11:12" x14ac:dyDescent="0.2">
      <c r="K33" s="14"/>
      <c r="L33" s="14"/>
    </row>
    <row r="34" spans="11:12" x14ac:dyDescent="0.2">
      <c r="K34" s="14"/>
      <c r="L34" s="14"/>
    </row>
    <row r="35" spans="11:12" x14ac:dyDescent="0.2">
      <c r="K35" s="14"/>
      <c r="L35" s="14"/>
    </row>
    <row r="36" spans="11:12" x14ac:dyDescent="0.2">
      <c r="K36" s="14"/>
      <c r="L36" s="14"/>
    </row>
    <row r="37" spans="11:12" x14ac:dyDescent="0.2">
      <c r="K37" s="14"/>
      <c r="L37" s="14"/>
    </row>
    <row r="38" spans="11:12" x14ac:dyDescent="0.2">
      <c r="K38" s="14"/>
      <c r="L38" s="14"/>
    </row>
    <row r="39" spans="11:12" x14ac:dyDescent="0.2">
      <c r="K39" s="14"/>
      <c r="L39" s="14"/>
    </row>
    <row r="40" spans="11:12" x14ac:dyDescent="0.2">
      <c r="K40" s="14"/>
      <c r="L40" s="14"/>
    </row>
    <row r="41" spans="11:12" x14ac:dyDescent="0.2">
      <c r="K41" s="14"/>
      <c r="L41" s="14"/>
    </row>
    <row r="42" spans="11:12" x14ac:dyDescent="0.2">
      <c r="K42" s="14"/>
      <c r="L42" s="14"/>
    </row>
    <row r="43" spans="11:12" x14ac:dyDescent="0.2">
      <c r="K43" s="14"/>
      <c r="L43" s="14"/>
    </row>
    <row r="44" spans="11:12" x14ac:dyDescent="0.2">
      <c r="K44" s="14"/>
      <c r="L44" s="14"/>
    </row>
    <row r="45" spans="11:12" x14ac:dyDescent="0.2">
      <c r="K45" s="14"/>
      <c r="L45" s="14"/>
    </row>
    <row r="46" spans="11:12" x14ac:dyDescent="0.2">
      <c r="K46" s="14"/>
      <c r="L46" s="14"/>
    </row>
    <row r="47" spans="11:12" x14ac:dyDescent="0.2">
      <c r="K47" s="14"/>
      <c r="L47" s="14"/>
    </row>
    <row r="48" spans="11:12" x14ac:dyDescent="0.2">
      <c r="K48" s="14"/>
      <c r="L48" s="14"/>
    </row>
    <row r="49" spans="11:12" x14ac:dyDescent="0.2">
      <c r="K49" s="14"/>
      <c r="L49" s="14"/>
    </row>
    <row r="50" spans="11:12" x14ac:dyDescent="0.2">
      <c r="K50" s="14"/>
      <c r="L50" s="14"/>
    </row>
    <row r="51" spans="11:12" x14ac:dyDescent="0.2">
      <c r="K51" s="14"/>
      <c r="L51" s="14"/>
    </row>
    <row r="52" spans="11:12" x14ac:dyDescent="0.2">
      <c r="K52" s="14"/>
      <c r="L52" s="14"/>
    </row>
    <row r="53" spans="11:12" x14ac:dyDescent="0.2">
      <c r="K53" s="14"/>
      <c r="L53" s="14"/>
    </row>
    <row r="54" spans="11:12" x14ac:dyDescent="0.2">
      <c r="K54" s="14"/>
      <c r="L54" s="14"/>
    </row>
    <row r="55" spans="11:12" x14ac:dyDescent="0.2">
      <c r="K55" s="14"/>
      <c r="L55" s="14"/>
    </row>
    <row r="56" spans="11:12" x14ac:dyDescent="0.2">
      <c r="K56" s="14"/>
      <c r="L56" s="14"/>
    </row>
  </sheetData>
  <sheetProtection algorithmName="SHA-512" hashValue="gw32do5navlOblGQsyWqa06xPFklnNVXAY2TsCsGB4nQATl1KzQqpofhmcrtLEhQXOfDptYZAiSVFYFjEnyBNQ==" saltValue="K3Z5LReamHyQiWDe02ykKA==" spinCount="100000" sheet="1" objects="1" scenarios="1"/>
  <conditionalFormatting sqref="I4:J21">
    <cfRule type="containsText" dxfId="0" priority="5" operator="containsText" text="NO">
      <formula>NOT(ISERROR(SEARCH("NO",I4)))</formula>
    </cfRule>
  </conditionalFormatting>
  <dataValidations count="2">
    <dataValidation type="list" allowBlank="1" showInputMessage="1" showErrorMessage="1" sqref="B4:B21" xr:uid="{00000000-0002-0000-0100-000000000000}">
      <formula1>$L$5:$L$7</formula1>
    </dataValidation>
    <dataValidation type="list" allowBlank="1" showInputMessage="1" showErrorMessage="1" sqref="C4:C15" xr:uid="{00000000-0002-0000-0100-000001000000}">
      <formula1>$L$9:$L$19</formula1>
    </dataValidation>
  </dataValidations>
  <printOptions horizontalCentered="1" gridLines="1"/>
  <pageMargins left="0.74803149606299213" right="0.74803149606299213" top="0.98425196850393704" bottom="0.98425196850393704" header="0.31496062992125984" footer="0.51181102362204722"/>
  <pageSetup paperSize="9" orientation="landscape" r:id="rId1"/>
  <headerFooter alignWithMargins="0">
    <oddHeader xml:space="preserve">&amp;L&amp;"Arial,Bold"
&amp;16 &amp;A&amp;R&amp;"Arial,Bold"&amp;16WARM:&amp;"Arial,Regular"&amp;10Low Energy Building Practice
(01752) 542 546  info@peterwarm.co.uk </oddHeader>
    <oddFooter>&amp;RPage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16"/>
  <sheetViews>
    <sheetView workbookViewId="0">
      <selection activeCell="D16" sqref="D16"/>
    </sheetView>
  </sheetViews>
  <sheetFormatPr defaultRowHeight="15" x14ac:dyDescent="0.25"/>
  <cols>
    <col min="2" max="2" width="24.7109375" customWidth="1"/>
    <col min="3" max="3" width="10.5703125" bestFit="1" customWidth="1"/>
  </cols>
  <sheetData>
    <row r="2" spans="2:19" ht="18.75" x14ac:dyDescent="0.3">
      <c r="B2" s="8" t="s">
        <v>16</v>
      </c>
    </row>
    <row r="3" spans="2:19" s="1" customFormat="1" x14ac:dyDescent="0.25"/>
    <row r="4" spans="2:19" ht="18.75" x14ac:dyDescent="0.3">
      <c r="B4" s="10" t="s">
        <v>3</v>
      </c>
    </row>
    <row r="5" spans="2:19" x14ac:dyDescent="0.25">
      <c r="B5" s="5" t="s">
        <v>17</v>
      </c>
      <c r="C5" s="9" t="s">
        <v>21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x14ac:dyDescent="0.25">
      <c r="B6" s="3"/>
      <c r="C6" s="6">
        <v>1</v>
      </c>
      <c r="D6" s="6">
        <v>6</v>
      </c>
      <c r="E6" s="6">
        <v>8</v>
      </c>
      <c r="F6" s="6">
        <v>9</v>
      </c>
      <c r="G6" s="6">
        <v>2</v>
      </c>
      <c r="H6" s="6">
        <v>3</v>
      </c>
      <c r="I6" s="6">
        <v>15</v>
      </c>
      <c r="J6" s="6">
        <v>4</v>
      </c>
      <c r="K6" s="6">
        <v>16</v>
      </c>
      <c r="L6" s="6">
        <v>5</v>
      </c>
      <c r="M6" s="6">
        <v>7</v>
      </c>
      <c r="N6" s="6">
        <v>10</v>
      </c>
      <c r="O6" s="6">
        <v>11</v>
      </c>
      <c r="P6" s="6">
        <v>13</v>
      </c>
      <c r="Q6" s="7">
        <v>12</v>
      </c>
      <c r="R6" s="7">
        <v>14</v>
      </c>
      <c r="S6" s="7">
        <v>17</v>
      </c>
    </row>
    <row r="7" spans="2:19" x14ac:dyDescent="0.25">
      <c r="B7" s="3" t="s">
        <v>18</v>
      </c>
      <c r="C7" s="4">
        <v>325</v>
      </c>
      <c r="D7" s="4">
        <v>325</v>
      </c>
      <c r="E7" s="4">
        <v>325</v>
      </c>
      <c r="F7" s="4">
        <v>325</v>
      </c>
      <c r="G7" s="4">
        <v>163</v>
      </c>
      <c r="H7" s="4">
        <v>650</v>
      </c>
      <c r="I7" s="4">
        <v>650</v>
      </c>
      <c r="J7" s="4">
        <v>500</v>
      </c>
      <c r="K7" s="4">
        <v>500</v>
      </c>
      <c r="L7" s="4">
        <v>163</v>
      </c>
      <c r="M7" s="4">
        <v>163</v>
      </c>
      <c r="N7" s="4">
        <v>163</v>
      </c>
      <c r="O7" s="4">
        <v>220</v>
      </c>
      <c r="P7" s="4">
        <v>220</v>
      </c>
      <c r="Q7" s="4">
        <v>325</v>
      </c>
      <c r="R7" s="4">
        <v>325</v>
      </c>
      <c r="S7" s="4">
        <v>163</v>
      </c>
    </row>
    <row r="8" spans="2:19" x14ac:dyDescent="0.25">
      <c r="B8" s="3" t="s">
        <v>19</v>
      </c>
      <c r="C8" s="4">
        <v>163</v>
      </c>
      <c r="D8" s="4">
        <v>163</v>
      </c>
      <c r="E8" s="4">
        <v>163</v>
      </c>
      <c r="F8" s="4">
        <v>163</v>
      </c>
      <c r="G8" s="4">
        <v>60</v>
      </c>
      <c r="H8" s="4">
        <v>163</v>
      </c>
      <c r="I8" s="4">
        <v>163</v>
      </c>
      <c r="J8" s="4">
        <v>500</v>
      </c>
      <c r="K8" s="4">
        <v>500</v>
      </c>
      <c r="L8" s="4">
        <v>80</v>
      </c>
      <c r="M8" s="4">
        <v>80</v>
      </c>
      <c r="N8" s="4">
        <v>80</v>
      </c>
      <c r="O8" s="4">
        <v>110</v>
      </c>
      <c r="P8" s="4">
        <v>110</v>
      </c>
      <c r="Q8" s="4">
        <v>163</v>
      </c>
      <c r="R8" s="4">
        <v>163</v>
      </c>
      <c r="S8" s="4">
        <v>110</v>
      </c>
    </row>
    <row r="9" spans="2:19" x14ac:dyDescent="0.25">
      <c r="B9" s="3" t="s">
        <v>20</v>
      </c>
      <c r="C9" s="4">
        <v>325</v>
      </c>
      <c r="D9" s="4">
        <v>325</v>
      </c>
      <c r="E9" s="4">
        <v>325</v>
      </c>
      <c r="F9" s="4">
        <v>325</v>
      </c>
      <c r="G9" s="4">
        <v>220</v>
      </c>
      <c r="H9" s="4"/>
      <c r="I9" s="4"/>
      <c r="J9" s="4"/>
      <c r="K9" s="4"/>
      <c r="L9" s="4">
        <v>220</v>
      </c>
      <c r="M9" s="4">
        <v>220</v>
      </c>
      <c r="N9" s="4">
        <v>220</v>
      </c>
      <c r="O9" s="4"/>
      <c r="P9" s="4"/>
      <c r="Q9" s="4"/>
      <c r="R9" s="4"/>
      <c r="S9" s="4"/>
    </row>
    <row r="11" spans="2:19" ht="18.75" x14ac:dyDescent="0.3">
      <c r="B11" s="10" t="s">
        <v>4</v>
      </c>
    </row>
    <row r="12" spans="2:19" x14ac:dyDescent="0.25">
      <c r="B12" s="5" t="s">
        <v>17</v>
      </c>
      <c r="C12" s="9" t="s">
        <v>21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2:19" x14ac:dyDescent="0.25">
      <c r="B13" s="3"/>
      <c r="C13" s="6">
        <v>1</v>
      </c>
      <c r="D13" s="6">
        <v>6</v>
      </c>
      <c r="E13" s="6">
        <v>8</v>
      </c>
      <c r="F13" s="6">
        <v>9</v>
      </c>
      <c r="G13" s="6">
        <v>2</v>
      </c>
      <c r="H13" s="6">
        <v>3</v>
      </c>
      <c r="I13" s="6">
        <v>15</v>
      </c>
      <c r="J13" s="6">
        <v>4</v>
      </c>
      <c r="K13" s="6">
        <v>16</v>
      </c>
      <c r="L13" s="6">
        <v>5</v>
      </c>
      <c r="M13" s="6">
        <v>7</v>
      </c>
      <c r="N13" s="6">
        <v>10</v>
      </c>
      <c r="O13" s="6">
        <v>11</v>
      </c>
      <c r="P13" s="6">
        <v>13</v>
      </c>
      <c r="Q13" s="7">
        <v>12</v>
      </c>
      <c r="R13" s="7">
        <v>14</v>
      </c>
      <c r="S13" s="7">
        <v>17</v>
      </c>
    </row>
    <row r="14" spans="2:19" x14ac:dyDescent="0.25">
      <c r="B14" s="3" t="s">
        <v>18</v>
      </c>
      <c r="C14" s="4">
        <v>650</v>
      </c>
      <c r="D14" s="4">
        <v>650</v>
      </c>
      <c r="E14" s="4">
        <v>650</v>
      </c>
      <c r="F14" s="4">
        <v>650</v>
      </c>
      <c r="G14" s="4">
        <v>163</v>
      </c>
      <c r="H14" s="4">
        <v>325</v>
      </c>
      <c r="I14" s="4">
        <v>325</v>
      </c>
      <c r="J14" s="4">
        <v>-163</v>
      </c>
      <c r="K14" s="4">
        <v>-163</v>
      </c>
      <c r="L14" s="4">
        <v>163</v>
      </c>
      <c r="M14" s="4">
        <v>163</v>
      </c>
      <c r="N14" s="4">
        <v>163</v>
      </c>
      <c r="O14" s="4">
        <v>650</v>
      </c>
      <c r="P14" s="4">
        <v>650</v>
      </c>
      <c r="Q14" s="4">
        <v>110</v>
      </c>
      <c r="R14" s="4">
        <v>163</v>
      </c>
      <c r="S14" s="4">
        <v>163</v>
      </c>
    </row>
    <row r="15" spans="2:19" x14ac:dyDescent="0.25">
      <c r="B15" s="3" t="s">
        <v>19</v>
      </c>
      <c r="C15" s="4">
        <v>325</v>
      </c>
      <c r="D15" s="4">
        <v>325</v>
      </c>
      <c r="E15" s="4">
        <v>325</v>
      </c>
      <c r="F15" s="4">
        <v>325</v>
      </c>
      <c r="G15" s="4">
        <v>60</v>
      </c>
      <c r="H15" s="4">
        <v>440</v>
      </c>
      <c r="I15" s="4">
        <v>440</v>
      </c>
      <c r="J15" s="4">
        <v>-325</v>
      </c>
      <c r="K15" s="4">
        <v>-325</v>
      </c>
      <c r="L15" s="4">
        <v>80</v>
      </c>
      <c r="M15" s="4">
        <v>80</v>
      </c>
      <c r="N15" s="4">
        <v>80</v>
      </c>
      <c r="O15" s="4">
        <v>325</v>
      </c>
      <c r="P15" s="4">
        <v>325</v>
      </c>
      <c r="Q15" s="4">
        <v>60</v>
      </c>
      <c r="R15" s="4">
        <v>80</v>
      </c>
      <c r="S15" s="4">
        <v>325</v>
      </c>
    </row>
    <row r="16" spans="2:19" x14ac:dyDescent="0.25">
      <c r="B16" s="3" t="s">
        <v>20</v>
      </c>
      <c r="C16" s="4">
        <v>1100</v>
      </c>
      <c r="D16" s="4">
        <v>1100</v>
      </c>
      <c r="E16" s="4">
        <v>1100</v>
      </c>
      <c r="F16" s="4">
        <v>1100</v>
      </c>
      <c r="G16" s="4">
        <v>220</v>
      </c>
      <c r="H16" s="4"/>
      <c r="I16" s="4"/>
      <c r="J16" s="4"/>
      <c r="K16" s="4"/>
      <c r="L16" s="4">
        <v>650</v>
      </c>
      <c r="M16" s="4">
        <v>650</v>
      </c>
      <c r="N16" s="4">
        <v>650</v>
      </c>
      <c r="O16" s="4"/>
      <c r="P16" s="4"/>
      <c r="Q16" s="4"/>
      <c r="R16" s="4"/>
      <c r="S16" s="4"/>
    </row>
  </sheetData>
  <sheetProtection algorithmName="SHA-512" hashValue="aqPPoJxwhnC/gy1AZoZAvLV/W1OZvvNXM9Q4Bbpb3k4dlNRpb4Re8KNctzLaD451VwX+EYs4XZby7rUmDNSZIg==" saltValue="aa/NLNIu8+uEc8cYSnhFIw==" spinCount="100000" sheet="1" objects="1" scenarios="1"/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Layout" zoomScale="136" zoomScaleNormal="100" zoomScalePageLayoutView="136" workbookViewId="0">
      <selection activeCell="J1" sqref="J1"/>
    </sheetView>
  </sheetViews>
  <sheetFormatPr defaultRowHeight="12.75" x14ac:dyDescent="0.2"/>
  <cols>
    <col min="1" max="16384" width="9.140625" style="11"/>
  </cols>
  <sheetData>
    <row r="1" spans="1:9" x14ac:dyDescent="0.2">
      <c r="A1" s="15" t="s">
        <v>26</v>
      </c>
    </row>
    <row r="3" spans="1:9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ht="15" customHeight="1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ht="15" x14ac:dyDescent="0.25">
      <c r="A7"/>
      <c r="B7"/>
      <c r="C7"/>
      <c r="D7"/>
      <c r="E7"/>
      <c r="F7"/>
      <c r="G7"/>
      <c r="H7"/>
      <c r="I7"/>
    </row>
    <row r="8" spans="1:9" ht="15" x14ac:dyDescent="0.25">
      <c r="A8"/>
      <c r="B8"/>
      <c r="C8"/>
      <c r="D8"/>
      <c r="E8"/>
      <c r="F8"/>
      <c r="G8"/>
      <c r="H8"/>
      <c r="I8"/>
    </row>
    <row r="9" spans="1:9" ht="15" x14ac:dyDescent="0.25">
      <c r="A9"/>
      <c r="B9"/>
      <c r="C9"/>
      <c r="D9"/>
      <c r="E9"/>
      <c r="F9"/>
      <c r="G9"/>
      <c r="H9"/>
      <c r="I9"/>
    </row>
    <row r="10" spans="1:9" ht="15" x14ac:dyDescent="0.25">
      <c r="A10"/>
      <c r="B10"/>
      <c r="C10"/>
      <c r="D10"/>
      <c r="E10"/>
      <c r="F10"/>
      <c r="G10"/>
      <c r="H10"/>
      <c r="I10"/>
    </row>
    <row r="11" spans="1:9" ht="15" x14ac:dyDescent="0.25">
      <c r="A11"/>
      <c r="B11"/>
      <c r="C11"/>
      <c r="D11"/>
      <c r="E11"/>
      <c r="F11"/>
      <c r="G11"/>
      <c r="H11"/>
      <c r="I11"/>
    </row>
    <row r="12" spans="1:9" ht="15" x14ac:dyDescent="0.25">
      <c r="A12"/>
      <c r="B12"/>
      <c r="C12"/>
      <c r="D12"/>
      <c r="E12"/>
      <c r="F12"/>
      <c r="G12"/>
      <c r="H12"/>
      <c r="I12"/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/>
      <c r="C14"/>
      <c r="D14"/>
      <c r="E14"/>
      <c r="F14"/>
      <c r="G14"/>
      <c r="H14"/>
      <c r="I14"/>
    </row>
    <row r="15" spans="1:9" ht="15" x14ac:dyDescent="0.25">
      <c r="A15"/>
      <c r="B15"/>
      <c r="C15"/>
      <c r="D15"/>
      <c r="E15"/>
      <c r="F15"/>
      <c r="G15"/>
      <c r="H15"/>
      <c r="I15"/>
    </row>
    <row r="16" spans="1:9" ht="15" x14ac:dyDescent="0.25">
      <c r="A16"/>
      <c r="B16"/>
      <c r="C16"/>
      <c r="D16"/>
      <c r="E16"/>
      <c r="F16"/>
      <c r="G16"/>
      <c r="H16"/>
      <c r="I16"/>
    </row>
    <row r="17" spans="1:9" ht="15" x14ac:dyDescent="0.25">
      <c r="A17"/>
      <c r="B17"/>
      <c r="C17"/>
      <c r="D17"/>
      <c r="E17"/>
      <c r="F17"/>
      <c r="G17"/>
      <c r="H17"/>
      <c r="I17"/>
    </row>
    <row r="18" spans="1:9" ht="15" x14ac:dyDescent="0.25">
      <c r="A18"/>
      <c r="B18"/>
      <c r="C18"/>
      <c r="D18"/>
      <c r="E18"/>
      <c r="F18"/>
      <c r="G18"/>
      <c r="H18"/>
      <c r="I18"/>
    </row>
    <row r="19" spans="1:9" ht="15" x14ac:dyDescent="0.25">
      <c r="A19"/>
      <c r="B19"/>
      <c r="C19"/>
      <c r="D19"/>
      <c r="E19"/>
      <c r="F19"/>
      <c r="G19"/>
      <c r="H19"/>
      <c r="I19"/>
    </row>
    <row r="20" spans="1:9" ht="21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ht="1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ht="15" customHeight="1" x14ac:dyDescent="0.25">
      <c r="A24"/>
      <c r="B24"/>
      <c r="C24"/>
      <c r="D24"/>
      <c r="E24"/>
      <c r="F24"/>
      <c r="G24"/>
      <c r="H24"/>
      <c r="I24" s="13"/>
    </row>
    <row r="25" spans="1:9" ht="1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1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ht="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15" x14ac:dyDescent="0.25">
      <c r="A28"/>
      <c r="B28"/>
      <c r="C28"/>
      <c r="D28"/>
      <c r="E28"/>
      <c r="F28"/>
      <c r="G28"/>
      <c r="H28"/>
      <c r="I28"/>
    </row>
    <row r="29" spans="1:9" ht="15" x14ac:dyDescent="0.25">
      <c r="I29"/>
    </row>
    <row r="56" spans="9:9" x14ac:dyDescent="0.2">
      <c r="I56" s="11" t="s">
        <v>25</v>
      </c>
    </row>
  </sheetData>
  <sheetProtection algorithmName="SHA-512" hashValue="X+BCQZK+lz/Uy7v1J8ntOyp5s4T5X5wIzmNKl8Id48ESF8IbG+Yc4zpXHhYV0StKIlDVIVJpE+0usW6zVN7XRA==" saltValue="FDGDglSrpZnSvf+AxfGtTQ==" spinCount="100000" sheet="1" objects="1" scenarios="1"/>
  <printOptions horizontalCentered="1" gridLines="1"/>
  <pageMargins left="0.74803149606299213" right="0.74803149606299213" top="0.98425196850393704" bottom="0.98425196850393704" header="0.31496062992125984" footer="0.51181102362204722"/>
  <pageSetup paperSize="9" orientation="portrait" r:id="rId1"/>
  <headerFooter alignWithMargins="0">
    <oddHeader xml:space="preserve">&amp;L&amp;"Arial,Bold"
&amp;16 &amp;A&amp;R&amp;"Arial,Bold"&amp;16WARM:&amp;"Arial,Regular"&amp;10Low Energy Building Practice
(01752) 542 546  info@peterwarm.co.uk </oddHeader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K26"/>
  <sheetViews>
    <sheetView workbookViewId="0">
      <selection activeCell="J22" sqref="J22"/>
    </sheetView>
  </sheetViews>
  <sheetFormatPr defaultRowHeight="15" x14ac:dyDescent="0.25"/>
  <sheetData>
    <row r="5" spans="2:11" x14ac:dyDescent="0.25">
      <c r="B5" s="2"/>
    </row>
    <row r="6" spans="2:11" x14ac:dyDescent="0.25">
      <c r="B6" s="2"/>
      <c r="J6" t="s">
        <v>7</v>
      </c>
    </row>
    <row r="12" spans="2:11" x14ac:dyDescent="0.25">
      <c r="I12" t="s">
        <v>2</v>
      </c>
      <c r="J12" t="s">
        <v>1</v>
      </c>
      <c r="K12" t="s">
        <v>8</v>
      </c>
    </row>
    <row r="13" spans="2:11" x14ac:dyDescent="0.25">
      <c r="I13" t="s">
        <v>3</v>
      </c>
      <c r="J13" t="s">
        <v>1</v>
      </c>
      <c r="K13" t="s">
        <v>11</v>
      </c>
    </row>
    <row r="14" spans="2:11" x14ac:dyDescent="0.25">
      <c r="I14" t="s">
        <v>4</v>
      </c>
      <c r="J14" t="s">
        <v>1</v>
      </c>
      <c r="K14" t="s">
        <v>11</v>
      </c>
    </row>
    <row r="15" spans="2:11" x14ac:dyDescent="0.25">
      <c r="I15" t="s">
        <v>5</v>
      </c>
      <c r="J15" t="s">
        <v>1</v>
      </c>
      <c r="K15" t="s">
        <v>10</v>
      </c>
    </row>
    <row r="16" spans="2:11" x14ac:dyDescent="0.25">
      <c r="I16" t="s">
        <v>6</v>
      </c>
      <c r="J16" t="s">
        <v>1</v>
      </c>
      <c r="K16" t="s">
        <v>9</v>
      </c>
    </row>
    <row r="17" spans="2:11" x14ac:dyDescent="0.25">
      <c r="I17" t="s">
        <v>0</v>
      </c>
      <c r="J17" t="s">
        <v>1</v>
      </c>
      <c r="K17" t="s">
        <v>15</v>
      </c>
    </row>
    <row r="26" spans="2:11" x14ac:dyDescent="0.25">
      <c r="B26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O32" sqref="O3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Read first</vt:lpstr>
      <vt:lpstr>Calculation</vt:lpstr>
      <vt:lpstr>table 2</vt:lpstr>
      <vt:lpstr>Table 3</vt:lpstr>
      <vt:lpstr>equation 1</vt:lpstr>
      <vt:lpstr>table 1</vt:lpstr>
      <vt:lpstr>Calculation!Print_Area</vt:lpstr>
      <vt:lpstr>'Read first'!Print_Area</vt:lpstr>
      <vt:lpstr>'Table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Martin</dc:creator>
  <cp:lastModifiedBy>Caroline Martin</cp:lastModifiedBy>
  <dcterms:created xsi:type="dcterms:W3CDTF">2015-06-09T09:55:20Z</dcterms:created>
  <dcterms:modified xsi:type="dcterms:W3CDTF">2018-04-23T14:44:23Z</dcterms:modified>
</cp:coreProperties>
</file>