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omments2.xml" ContentType="application/vnd.openxmlformats-officedocument.spreadsheetml.comments+xml"/>
  <Override PartName="/xl/drawings/drawing6.xml" ContentType="application/vnd.openxmlformats-officedocument.drawing+xml"/>
  <Override PartName="/xl/comments3.xml" ContentType="application/vnd.openxmlformats-officedocument.spreadsheetml.comments+xml"/>
  <Override PartName="/xl/drawings/drawing7.xml" ContentType="application/vnd.openxmlformats-officedocument.drawing+xml"/>
  <Override PartName="/xl/comments4.xml" ContentType="application/vnd.openxmlformats-officedocument.spreadsheetml.comments+xml"/>
  <Override PartName="/xl/drawings/drawing8.xml" ContentType="application/vnd.openxmlformats-officedocument.drawing+xml"/>
  <Override PartName="/xl/comments5.xml" ContentType="application/vnd.openxmlformats-officedocument.spreadsheetml.comments+xml"/>
  <Override PartName="/xl/drawings/drawing9.xml" ContentType="application/vnd.openxmlformats-officedocument.drawing+xml"/>
  <Override PartName="/xl/comments6.xml" ContentType="application/vnd.openxmlformats-officedocument.spreadsheetml.comments+xml"/>
  <Override PartName="/xl/drawings/drawing10.xml" ContentType="application/vnd.openxmlformats-officedocument.drawing+xml"/>
  <Override PartName="/xl/comments7.xml" ContentType="application/vnd.openxmlformats-officedocument.spreadsheetml.comments+xml"/>
  <Override PartName="/xl/drawings/drawing11.xml" ContentType="application/vnd.openxmlformats-officedocument.drawing+xml"/>
  <Override PartName="/xl/comments8.xml" ContentType="application/vnd.openxmlformats-officedocument.spreadsheetml.comments+xml"/>
  <Override PartName="/xl/drawings/drawing12.xml" ContentType="application/vnd.openxmlformats-officedocument.drawing+xml"/>
  <Override PartName="/xl/comments9.xml" ContentType="application/vnd.openxmlformats-officedocument.spreadsheetml.comments+xml"/>
  <Override PartName="/xl/drawings/drawing13.xml" ContentType="application/vnd.openxmlformats-officedocument.drawing+xml"/>
  <Override PartName="/xl/comments10.xml" ContentType="application/vnd.openxmlformats-officedocument.spreadsheetml.comments+xml"/>
  <Override PartName="/xl/drawings/drawing14.xml" ContentType="application/vnd.openxmlformats-officedocument.drawing+xml"/>
  <Override PartName="/xl/comments1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peterwarm-my.sharepoint.com/personal/liam_peterwarm_co_uk/Documents/Desktop/"/>
    </mc:Choice>
  </mc:AlternateContent>
  <xr:revisionPtr revIDLastSave="0" documentId="8_{5C358A7C-FFC6-4110-B197-6E6AF168DBCA}" xr6:coauthVersionLast="47" xr6:coauthVersionMax="47" xr10:uidLastSave="{00000000-0000-0000-0000-000000000000}"/>
  <bookViews>
    <workbookView xWindow="-28920" yWindow="-120" windowWidth="29040" windowHeight="16440" tabRatio="768" xr2:uid="{00000000-000D-0000-FFFF-FFFF00000000}"/>
  </bookViews>
  <sheets>
    <sheet name="Introduction" sheetId="36" r:id="rId1"/>
    <sheet name="Sketch (Element 1)" sheetId="26" r:id="rId2"/>
    <sheet name="Sketch (Junction)" sheetId="28" r:id="rId3"/>
    <sheet name="Ambient Junction" sheetId="20" r:id="rId4"/>
    <sheet name="GroundFloor - Wall" sheetId="29" r:id="rId5"/>
    <sheet name="Suspended Floor - Wall" sheetId="30" r:id="rId6"/>
    <sheet name="Partition - Ambient" sheetId="42" r:id="rId7"/>
    <sheet name="Party Wall to GFloor PH Method" sheetId="50" r:id="rId8"/>
    <sheet name="Party-Ambient EQUAL" sheetId="35" r:id="rId9"/>
    <sheet name="Party-Ambient UNEQUAL" sheetId="38" r:id="rId10"/>
    <sheet name="AliTmbWindow Installation" sheetId="47" r:id="rId11"/>
    <sheet name="Window Installation" sheetId="31" r:id="rId12"/>
    <sheet name="Threshold Ground Bearing" sheetId="51" r:id="rId13"/>
    <sheet name="Threshold Suspended Floor" sheetId="52" r:id="rId14"/>
  </sheets>
  <definedNames>
    <definedName name="_xlnm.Print_Area" localSheetId="10">'AliTmbWindow Installation'!$A$1:$T$83</definedName>
    <definedName name="_xlnm.Print_Area" localSheetId="3">'Ambient Junction'!$A$1:$U$83</definedName>
    <definedName name="_xlnm.Print_Area" localSheetId="4">'GroundFloor - Wall'!$A$1:$U$83</definedName>
    <definedName name="_xlnm.Print_Area" localSheetId="6">'Partition - Ambient'!$A$1:$T$83</definedName>
    <definedName name="_xlnm.Print_Area" localSheetId="7">'Party Wall to GFloor PH Method'!$A$1:$T$83</definedName>
    <definedName name="_xlnm.Print_Area" localSheetId="8">'Party-Ambient EQUAL'!$A$1:$T$83</definedName>
    <definedName name="_xlnm.Print_Area" localSheetId="9">'Party-Ambient UNEQUAL'!$A$1:$V$82</definedName>
    <definedName name="_xlnm.Print_Area" localSheetId="1">'Sketch (Element 1)'!$A$1:$I$47</definedName>
    <definedName name="_xlnm.Print_Area" localSheetId="2">'Sketch (Junction)'!$A$1:$I$46</definedName>
    <definedName name="_xlnm.Print_Area" localSheetId="5">'Suspended Floor - Wall'!$A$1:$U$83</definedName>
    <definedName name="_xlnm.Print_Area" localSheetId="12">'Threshold Ground Bearing'!$A$1:$U$83</definedName>
    <definedName name="_xlnm.Print_Area" localSheetId="13">'Threshold Suspended Floor'!$A$1:$U$87</definedName>
    <definedName name="_xlnm.Print_Area" localSheetId="11">'Window Installation'!$A$1:$T$83</definedName>
    <definedName name="psi_external" localSheetId="10">'AliTmbWindow Installation'!$P$150</definedName>
    <definedName name="psi_external" localSheetId="3">'Ambient Junction'!$P$141</definedName>
    <definedName name="psi_external" localSheetId="4">'GroundFloor - Wall'!$P$136</definedName>
    <definedName name="psi_external" localSheetId="6">'Partition - Ambient'!$P$132</definedName>
    <definedName name="psi_external" localSheetId="7">'Party Wall to GFloor PH Method'!$P$134</definedName>
    <definedName name="psi_external" localSheetId="8">'Party-Ambient EQUAL'!$P$128</definedName>
    <definedName name="psi_external" localSheetId="9">'Party-Ambient UNEQUAL'!$P$160</definedName>
    <definedName name="psi_external" localSheetId="1">'Sketch (Element 1)'!#REF!</definedName>
    <definedName name="psi_external" localSheetId="2">'Sketch (Junction)'!#REF!</definedName>
    <definedName name="psi_external" localSheetId="5">'Suspended Floor - Wall'!$P$141</definedName>
    <definedName name="psi_external" localSheetId="12">'Threshold Ground Bearing'!$P$144</definedName>
    <definedName name="psi_external" localSheetId="13">'Threshold Suspended Floor'!$P$147</definedName>
    <definedName name="psi_external" localSheetId="11">'Window Installation'!$P$148</definedName>
    <definedName name="psi_external">#REF!</definedName>
    <definedName name="psi_internal" localSheetId="10">'AliTmbWindow Installation'!$P$143</definedName>
    <definedName name="psi_internal" localSheetId="3">'Ambient Junction'!$P$134</definedName>
    <definedName name="psi_internal" localSheetId="4">'GroundFloor - Wall'!$P$129</definedName>
    <definedName name="psi_internal" localSheetId="6">'Partition - Ambient'!$P$125</definedName>
    <definedName name="psi_internal" localSheetId="7">'Party Wall to GFloor PH Method'!$P$127</definedName>
    <definedName name="psi_internal" localSheetId="8">'Party-Ambient EQUAL'!$P$121</definedName>
    <definedName name="psi_internal" localSheetId="9">'Party-Ambient UNEQUAL'!$P$153</definedName>
    <definedName name="psi_internal" localSheetId="1">'Sketch (Element 1)'!#REF!</definedName>
    <definedName name="psi_internal" localSheetId="2">'Sketch (Junction)'!#REF!</definedName>
    <definedName name="psi_internal" localSheetId="5">'Suspended Floor - Wall'!$P$134</definedName>
    <definedName name="psi_internal" localSheetId="12">'Threshold Ground Bearing'!$P$137</definedName>
    <definedName name="psi_internal" localSheetId="13">'Threshold Suspended Floor'!$P$140</definedName>
    <definedName name="psi_internal" localSheetId="11">'Window Installation'!$P$141</definedName>
    <definedName name="psi_internal">#REF!</definedName>
  </definedNames>
  <calcPr calcId="191029" iterate="1" iterateDelta="1E-4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N31" i="31" l="1"/>
  <c r="A6" i="52"/>
  <c r="A6" i="51"/>
  <c r="N32" i="35"/>
  <c r="M53" i="52"/>
  <c r="N53" i="52"/>
  <c r="M61" i="52"/>
  <c r="N61" i="52"/>
  <c r="N48" i="52"/>
  <c r="J47" i="52"/>
  <c r="O63" i="52"/>
  <c r="O62" i="52"/>
  <c r="J60" i="52"/>
  <c r="O54" i="52"/>
  <c r="J52" i="52"/>
  <c r="O35" i="52"/>
  <c r="O34" i="52"/>
  <c r="L34" i="52"/>
  <c r="M23" i="52"/>
  <c r="P21" i="52"/>
  <c r="N62" i="52" s="1"/>
  <c r="M17" i="52"/>
  <c r="J62" i="52" s="1"/>
  <c r="K9" i="52"/>
  <c r="N56" i="51"/>
  <c r="M56" i="51"/>
  <c r="J55" i="51"/>
  <c r="J49" i="51"/>
  <c r="N48" i="51"/>
  <c r="M48" i="51"/>
  <c r="J47" i="51"/>
  <c r="N43" i="51"/>
  <c r="J42" i="51"/>
  <c r="O31" i="51"/>
  <c r="M23" i="51"/>
  <c r="M17" i="51"/>
  <c r="J57" i="51" s="1"/>
  <c r="K9" i="51"/>
  <c r="N13" i="52"/>
  <c r="N15" i="51"/>
  <c r="O14" i="51"/>
  <c r="M14" i="52"/>
  <c r="O15" i="51"/>
  <c r="O13" i="51"/>
  <c r="M15" i="51"/>
  <c r="O14" i="52"/>
  <c r="N14" i="51"/>
  <c r="O15" i="52"/>
  <c r="M13" i="52"/>
  <c r="M15" i="52"/>
  <c r="N15" i="52"/>
  <c r="N14" i="52"/>
  <c r="O13" i="52"/>
  <c r="M13" i="51"/>
  <c r="M14" i="51"/>
  <c r="N13" i="51"/>
  <c r="O53" i="52" l="1"/>
  <c r="O61" i="52"/>
  <c r="L35" i="52"/>
  <c r="P15" i="52"/>
  <c r="P27" i="52"/>
  <c r="O56" i="51"/>
  <c r="O48" i="51"/>
  <c r="P27" i="51"/>
  <c r="L31" i="51" s="1"/>
  <c r="P32" i="51" s="1"/>
  <c r="P21" i="51"/>
  <c r="N57" i="51" s="1"/>
  <c r="O57" i="51" s="1"/>
  <c r="P15" i="51"/>
  <c r="P37" i="52" l="1"/>
  <c r="P36" i="52"/>
  <c r="O52" i="52"/>
  <c r="O60" i="52"/>
  <c r="O64" i="52" s="1"/>
  <c r="N65" i="52" s="1"/>
  <c r="O47" i="51"/>
  <c r="O55" i="51"/>
  <c r="N58" i="51"/>
  <c r="O58" i="51" s="1"/>
  <c r="N49" i="51"/>
  <c r="O49" i="51" s="1"/>
  <c r="O55" i="52" l="1"/>
  <c r="N56" i="52" s="1"/>
  <c r="N63" i="52"/>
  <c r="N54" i="52"/>
  <c r="O59" i="51"/>
  <c r="N60" i="51" s="1"/>
  <c r="O50" i="51"/>
  <c r="N51" i="51" s="1"/>
  <c r="A6" i="47" l="1"/>
  <c r="J45" i="29"/>
  <c r="J37" i="29"/>
  <c r="J25" i="50"/>
  <c r="J18" i="50"/>
  <c r="J26" i="50"/>
  <c r="J19" i="50"/>
  <c r="K9" i="50"/>
  <c r="N40" i="47"/>
  <c r="M40" i="47"/>
  <c r="O40" i="47"/>
  <c r="N32" i="47"/>
  <c r="N33" i="47"/>
  <c r="O33" i="47"/>
  <c r="M31" i="47"/>
  <c r="M16" i="47"/>
  <c r="K9" i="47"/>
  <c r="K9" i="29"/>
  <c r="M17" i="29"/>
  <c r="P21" i="29"/>
  <c r="N45" i="29"/>
  <c r="M23" i="29"/>
  <c r="O31" i="29"/>
  <c r="O37" i="29"/>
  <c r="O38" i="29"/>
  <c r="O45" i="29"/>
  <c r="O32" i="42"/>
  <c r="O25" i="42"/>
  <c r="P20" i="42"/>
  <c r="N32" i="42"/>
  <c r="M16" i="42"/>
  <c r="J32" i="42"/>
  <c r="K9" i="42"/>
  <c r="J25" i="42"/>
  <c r="J53" i="38"/>
  <c r="J52" i="38"/>
  <c r="J45" i="38"/>
  <c r="J44" i="38"/>
  <c r="O37" i="38"/>
  <c r="M45" i="38"/>
  <c r="M30" i="38"/>
  <c r="M24" i="38"/>
  <c r="M18" i="38"/>
  <c r="K9" i="38"/>
  <c r="P20" i="35"/>
  <c r="N25" i="35"/>
  <c r="O32" i="35"/>
  <c r="O25" i="35"/>
  <c r="M16" i="35"/>
  <c r="M16" i="31"/>
  <c r="M23" i="30"/>
  <c r="M38" i="31"/>
  <c r="N38" i="31"/>
  <c r="O38" i="31" s="1"/>
  <c r="P21" i="30"/>
  <c r="N50" i="30"/>
  <c r="O50" i="30"/>
  <c r="P27" i="30"/>
  <c r="O34" i="30"/>
  <c r="L34" i="30"/>
  <c r="O35" i="30"/>
  <c r="O51" i="30"/>
  <c r="O42" i="30"/>
  <c r="O43" i="30"/>
  <c r="M17" i="20"/>
  <c r="M23" i="20"/>
  <c r="K9" i="35"/>
  <c r="K9" i="31"/>
  <c r="K9" i="20"/>
  <c r="K9" i="30"/>
  <c r="J25" i="35"/>
  <c r="J32" i="35"/>
  <c r="J30" i="31"/>
  <c r="M17" i="30"/>
  <c r="J42" i="30"/>
  <c r="C3" i="28"/>
  <c r="P22" i="38"/>
  <c r="N53" i="38"/>
  <c r="P34" i="38"/>
  <c r="P28" i="38"/>
  <c r="N52" i="38"/>
  <c r="N42" i="30"/>
  <c r="O52" i="38"/>
  <c r="O44" i="38"/>
  <c r="O53" i="38"/>
  <c r="O45" i="38"/>
  <c r="N44" i="38"/>
  <c r="L35" i="30"/>
  <c r="P37" i="30"/>
  <c r="N51" i="30"/>
  <c r="N37" i="29"/>
  <c r="M53" i="38"/>
  <c r="N25" i="42"/>
  <c r="O39" i="47"/>
  <c r="N43" i="30"/>
  <c r="J50" i="30"/>
  <c r="N45" i="38"/>
  <c r="P36" i="30"/>
  <c r="N42" i="47"/>
  <c r="M15" i="20"/>
  <c r="N14" i="35"/>
  <c r="O13" i="38"/>
  <c r="N15" i="30"/>
  <c r="O13" i="29"/>
  <c r="M16" i="38"/>
  <c r="N15" i="20"/>
  <c r="M14" i="47"/>
  <c r="O13" i="20"/>
  <c r="M14" i="29"/>
  <c r="N15" i="38"/>
  <c r="M13" i="20"/>
  <c r="O14" i="29"/>
  <c r="M14" i="35"/>
  <c r="O14" i="47"/>
  <c r="N13" i="38"/>
  <c r="N14" i="30"/>
  <c r="N13" i="31"/>
  <c r="M13" i="42"/>
  <c r="N13" i="47"/>
  <c r="O13" i="30"/>
  <c r="O15" i="30"/>
  <c r="O15" i="20"/>
  <c r="O15" i="38"/>
  <c r="N14" i="42"/>
  <c r="N14" i="47"/>
  <c r="N13" i="50"/>
  <c r="O14" i="42"/>
  <c r="M13" i="47"/>
  <c r="O13" i="50"/>
  <c r="N13" i="35"/>
  <c r="O14" i="30"/>
  <c r="O14" i="50"/>
  <c r="M15" i="29"/>
  <c r="N13" i="20"/>
  <c r="O14" i="38"/>
  <c r="N14" i="31"/>
  <c r="O15" i="29"/>
  <c r="M13" i="38"/>
  <c r="N14" i="29"/>
  <c r="M14" i="42"/>
  <c r="O13" i="31"/>
  <c r="M13" i="50"/>
  <c r="M13" i="31"/>
  <c r="M15" i="38"/>
  <c r="M14" i="20"/>
  <c r="M13" i="29"/>
  <c r="M14" i="30"/>
  <c r="N14" i="50"/>
  <c r="M14" i="50"/>
  <c r="N13" i="42"/>
  <c r="N13" i="29"/>
  <c r="N16" i="38"/>
  <c r="O14" i="20"/>
  <c r="N14" i="38"/>
  <c r="O16" i="38"/>
  <c r="N14" i="20"/>
  <c r="O13" i="42"/>
  <c r="O13" i="35"/>
  <c r="N15" i="29"/>
  <c r="N13" i="30"/>
  <c r="M14" i="31"/>
  <c r="M15" i="30"/>
  <c r="M13" i="30"/>
  <c r="O14" i="31"/>
  <c r="O13" i="47"/>
  <c r="M14" i="38"/>
  <c r="O14" i="35"/>
  <c r="M13" i="35"/>
  <c r="J41" i="20" l="1"/>
  <c r="J33" i="20"/>
  <c r="J40" i="20"/>
  <c r="J32" i="20"/>
  <c r="A6" i="30"/>
  <c r="A6" i="50"/>
  <c r="A6" i="35"/>
  <c r="A6" i="26"/>
  <c r="A6" i="31"/>
  <c r="A6" i="20"/>
  <c r="A6" i="29"/>
  <c r="A6" i="42"/>
  <c r="A6" i="38"/>
  <c r="A6" i="28"/>
  <c r="P21" i="20"/>
  <c r="P27" i="20"/>
  <c r="P13" i="50"/>
  <c r="P14" i="50"/>
  <c r="P14" i="47"/>
  <c r="O38" i="47" s="1"/>
  <c r="O41" i="47" s="1"/>
  <c r="P20" i="47"/>
  <c r="N39" i="47" s="1"/>
  <c r="P15" i="20"/>
  <c r="P27" i="29"/>
  <c r="L31" i="29" s="1"/>
  <c r="P32" i="29" s="1"/>
  <c r="P14" i="31"/>
  <c r="O36" i="31" s="1"/>
  <c r="P14" i="42"/>
  <c r="P16" i="38"/>
  <c r="P15" i="29"/>
  <c r="P14" i="35"/>
  <c r="P20" i="31"/>
  <c r="N37" i="31" s="1"/>
  <c r="O37" i="31" s="1"/>
  <c r="P15" i="30"/>
  <c r="O39" i="31" l="1"/>
  <c r="N40" i="31" s="1"/>
  <c r="N40" i="20"/>
  <c r="O40" i="20" s="1"/>
  <c r="N32" i="20"/>
  <c r="O32" i="20" s="1"/>
  <c r="N41" i="20"/>
  <c r="O41" i="20" s="1"/>
  <c r="N33" i="20"/>
  <c r="O33" i="20" s="1"/>
  <c r="O26" i="50"/>
  <c r="O19" i="50"/>
  <c r="O25" i="50"/>
  <c r="O18" i="50"/>
  <c r="O31" i="35"/>
  <c r="O24" i="35"/>
  <c r="O24" i="42"/>
  <c r="O26" i="42" s="1"/>
  <c r="N27" i="42" s="1"/>
  <c r="O31" i="42"/>
  <c r="O33" i="42" s="1"/>
  <c r="N34" i="42" s="1"/>
  <c r="O31" i="20"/>
  <c r="O39" i="20"/>
  <c r="O49" i="30"/>
  <c r="O52" i="30" s="1"/>
  <c r="N53" i="30" s="1"/>
  <c r="O41" i="30"/>
  <c r="O44" i="30" s="1"/>
  <c r="N45" i="30" s="1"/>
  <c r="O36" i="29"/>
  <c r="O39" i="29" s="1"/>
  <c r="N40" i="29" s="1"/>
  <c r="O44" i="29"/>
  <c r="O43" i="38"/>
  <c r="N47" i="38" s="1"/>
  <c r="O51" i="38"/>
  <c r="N55" i="38" s="1"/>
  <c r="N38" i="29"/>
  <c r="N46" i="29"/>
  <c r="O46" i="29" s="1"/>
  <c r="O42" i="20" l="1"/>
  <c r="N43" i="20" s="1"/>
  <c r="O34" i="20"/>
  <c r="N35" i="20" s="1"/>
  <c r="N21" i="50"/>
  <c r="N28" i="50"/>
  <c r="N34" i="35"/>
  <c r="O33" i="35"/>
  <c r="O47" i="29"/>
  <c r="N48" i="29" s="1"/>
  <c r="O26" i="35"/>
  <c r="N27" i="35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Pete Warm</author>
  </authors>
  <commentList>
    <comment ref="B23" authorId="0" shapeId="0" xr:uid="{00000000-0006-0000-0000-000001000000}">
      <text>
        <r>
          <rPr>
            <b/>
            <sz val="8"/>
            <color indexed="81"/>
            <rFont val="Tahoma"/>
            <family val="2"/>
          </rPr>
          <t>Pete Warm:</t>
        </r>
        <r>
          <rPr>
            <sz val="8"/>
            <color indexed="81"/>
            <rFont val="Tahoma"/>
            <family val="2"/>
          </rPr>
          <t xml:space="preserve">
Any Thermal Bridge involving the ground as part of heat loss
</t>
        </r>
      </text>
    </comment>
    <comment ref="C23" authorId="0" shapeId="0" xr:uid="{00000000-0006-0000-0000-000002000000}">
      <text>
        <r>
          <rPr>
            <b/>
            <sz val="8"/>
            <color indexed="81"/>
            <rFont val="Tahoma"/>
            <family val="2"/>
          </rPr>
          <t>Pete Warm:</t>
        </r>
        <r>
          <rPr>
            <sz val="8"/>
            <color indexed="81"/>
            <rFont val="Tahoma"/>
            <family val="2"/>
          </rPr>
          <t xml:space="preserve">
Any Thermal bridge involving a party (neighbours) wall, roof or floor in the heat loss. Can be either same construcion and temperatures; (EQUAL), or if neighbours house is less insulated or run at a lower temperature (UNEQUAL)</t>
        </r>
      </text>
    </comment>
    <comment ref="D23" authorId="0" shapeId="0" xr:uid="{00000000-0006-0000-0000-000003000000}">
      <text>
        <r>
          <rPr>
            <b/>
            <sz val="8"/>
            <color indexed="81"/>
            <rFont val="Tahoma"/>
            <family val="2"/>
          </rPr>
          <t>Pete Warm:</t>
        </r>
        <r>
          <rPr>
            <sz val="8"/>
            <color indexed="81"/>
            <rFont val="Tahoma"/>
            <family val="2"/>
          </rPr>
          <t xml:space="preserve">
Any Thermal Bridge that is a break in the thermal envelope of a single insulation layer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pete</author>
    <author>Karl Parsons</author>
  </authors>
  <commentList>
    <comment ref="K29" authorId="0" shapeId="0" xr:uid="{2A04524A-5060-44DF-ACCB-CB315CC3ABA7}">
      <text>
        <r>
          <rPr>
            <b/>
            <sz val="8"/>
            <color indexed="81"/>
            <rFont val="Tahoma"/>
            <family val="2"/>
          </rPr>
          <t>pete:</t>
        </r>
        <r>
          <rPr>
            <sz val="8"/>
            <color indexed="81"/>
            <rFont val="Tahoma"/>
            <family val="2"/>
          </rPr>
          <t xml:space="preserve">
default 4 m2 for
 perimeter 1m</t>
        </r>
      </text>
    </comment>
    <comment ref="K30" authorId="0" shapeId="0" xr:uid="{417180F8-1DAE-453D-A33E-0965E2BDF746}">
      <text>
        <r>
          <rPr>
            <b/>
            <sz val="8"/>
            <color indexed="81"/>
            <rFont val="Tahoma"/>
            <family val="2"/>
          </rPr>
          <t>pete:</t>
        </r>
        <r>
          <rPr>
            <sz val="8"/>
            <color indexed="81"/>
            <rFont val="Tahoma"/>
            <family val="2"/>
          </rPr>
          <t xml:space="preserve">
default 0 for PH external measurements</t>
        </r>
      </text>
    </comment>
    <comment ref="K31" authorId="0" shapeId="0" xr:uid="{692994CF-75B1-4457-9760-4B2ADEE9D310}">
      <text>
        <r>
          <rPr>
            <b/>
            <sz val="8"/>
            <color indexed="81"/>
            <rFont val="Tahoma"/>
            <family val="2"/>
          </rPr>
          <t>pete:</t>
        </r>
        <r>
          <rPr>
            <sz val="8"/>
            <color indexed="81"/>
            <rFont val="Tahoma"/>
            <family val="2"/>
          </rPr>
          <t xml:space="preserve">
Total equivalent thickness of ground</t>
        </r>
      </text>
    </comment>
    <comment ref="N31" authorId="0" shapeId="0" xr:uid="{F6491E51-EE05-468F-A34B-73CE280E47E9}">
      <text>
        <r>
          <rPr>
            <b/>
            <sz val="8"/>
            <color indexed="81"/>
            <rFont val="Tahoma"/>
            <family val="2"/>
          </rPr>
          <t>pete:</t>
        </r>
        <r>
          <rPr>
            <sz val="8"/>
            <color indexed="81"/>
            <rFont val="Tahoma"/>
            <family val="2"/>
          </rPr>
          <t xml:space="preserve">
Characteristic dimension of floor</t>
        </r>
      </text>
    </comment>
    <comment ref="O31" authorId="0" shapeId="0" xr:uid="{049B85A4-46D8-467C-985F-839B4E465D4D}">
      <text>
        <r>
          <rPr>
            <b/>
            <sz val="8"/>
            <color indexed="81"/>
            <rFont val="Tahoma"/>
            <family val="2"/>
          </rPr>
          <t>pete:</t>
        </r>
        <r>
          <rPr>
            <sz val="8"/>
            <color indexed="81"/>
            <rFont val="Tahoma"/>
            <family val="2"/>
          </rPr>
          <t xml:space="preserve">
standard is 8m, ie floor width of 4m to middle of model</t>
        </r>
      </text>
    </comment>
    <comment ref="L36" authorId="0" shapeId="0" xr:uid="{3B86CAE4-B37F-4A3C-9D4F-C7145D32F1F0}">
      <text>
        <r>
          <rPr>
            <b/>
            <sz val="8"/>
            <color indexed="81"/>
            <rFont val="Tahoma"/>
            <family val="2"/>
          </rPr>
          <t>pete:</t>
        </r>
        <r>
          <rPr>
            <sz val="8"/>
            <color indexed="81"/>
            <rFont val="Tahoma"/>
            <family val="2"/>
          </rPr>
          <t xml:space="preserve">
glazing (sight) line to wall junction as per PHPP
see sketch below
</t>
        </r>
      </text>
    </comment>
    <comment ref="M36" authorId="0" shapeId="0" xr:uid="{F949CAC7-912D-4D8C-BD5A-5461C21A7310}">
      <text>
        <r>
          <rPr>
            <b/>
            <sz val="8"/>
            <color indexed="81"/>
            <rFont val="Tahoma"/>
            <family val="2"/>
          </rPr>
          <t>pete:</t>
        </r>
        <r>
          <rPr>
            <sz val="8"/>
            <color indexed="81"/>
            <rFont val="Tahoma"/>
            <family val="2"/>
          </rPr>
          <t xml:space="preserve">
default 100mm</t>
        </r>
      </text>
    </comment>
    <comment ref="L37" authorId="0" shapeId="0" xr:uid="{2AB721A4-9F59-4FF1-9E8F-F37B18F16CAF}">
      <text>
        <r>
          <rPr>
            <b/>
            <sz val="8"/>
            <color indexed="81"/>
            <rFont val="Tahoma"/>
            <family val="2"/>
          </rPr>
          <t>pete:</t>
        </r>
        <r>
          <rPr>
            <sz val="8"/>
            <color indexed="81"/>
            <rFont val="Tahoma"/>
            <family val="2"/>
          </rPr>
          <t xml:space="preserve">
of window frame
see sketch below</t>
        </r>
      </text>
    </comment>
    <comment ref="M37" authorId="0" shapeId="0" xr:uid="{66E3B3EA-70F3-4357-87BA-60548E20ACF1}">
      <text>
        <r>
          <rPr>
            <b/>
            <sz val="8"/>
            <color indexed="81"/>
            <rFont val="Tahoma"/>
            <family val="2"/>
          </rPr>
          <t>pete:</t>
        </r>
        <r>
          <rPr>
            <sz val="8"/>
            <color indexed="81"/>
            <rFont val="Tahoma"/>
            <family val="2"/>
          </rPr>
          <t xml:space="preserve">
default 100mm</t>
        </r>
      </text>
    </comment>
    <comment ref="N38" authorId="0" shapeId="0" xr:uid="{7771854D-CD99-4400-80FC-98843E5CDBBF}">
      <text>
        <r>
          <rPr>
            <b/>
            <sz val="8"/>
            <color indexed="81"/>
            <rFont val="Tahoma"/>
            <family val="2"/>
          </rPr>
          <t>pete:</t>
        </r>
        <r>
          <rPr>
            <sz val="8"/>
            <color indexed="81"/>
            <rFont val="Tahoma"/>
            <family val="2"/>
          </rPr>
          <t xml:space="preserve">
from window manufacturer
</t>
        </r>
      </text>
    </comment>
    <comment ref="N39" authorId="0" shapeId="0" xr:uid="{598BEFD5-41D2-4A5D-96FD-86BC6A08910A}">
      <text>
        <r>
          <rPr>
            <b/>
            <sz val="8"/>
            <color indexed="81"/>
            <rFont val="Tahoma"/>
            <family val="2"/>
          </rPr>
          <t>pete:</t>
        </r>
        <r>
          <rPr>
            <sz val="8"/>
            <color indexed="81"/>
            <rFont val="Tahoma"/>
            <family val="2"/>
          </rPr>
          <t xml:space="preserve">
cannot simply calculate conductivty if aluminium clad window</t>
        </r>
      </text>
    </comment>
    <comment ref="N40" authorId="0" shapeId="0" xr:uid="{69662AD2-B867-46C6-A1D3-2FCEEC095B55}">
      <text>
        <r>
          <rPr>
            <b/>
            <sz val="8"/>
            <color indexed="81"/>
            <rFont val="Tahoma"/>
            <family val="2"/>
          </rPr>
          <t>pete:</t>
        </r>
        <r>
          <rPr>
            <sz val="8"/>
            <color indexed="81"/>
            <rFont val="Tahoma"/>
            <family val="2"/>
          </rPr>
          <t xml:space="preserve">
standard values</t>
        </r>
      </text>
    </comment>
    <comment ref="N41" authorId="0" shapeId="0" xr:uid="{BD55DBED-75F6-462A-BC76-7A4FB56164BE}">
      <text>
        <r>
          <rPr>
            <b/>
            <sz val="8"/>
            <color indexed="81"/>
            <rFont val="Tahoma"/>
            <family val="2"/>
          </rPr>
          <t>pete:</t>
        </r>
        <r>
          <rPr>
            <sz val="8"/>
            <color indexed="81"/>
            <rFont val="Tahoma"/>
            <family val="2"/>
          </rPr>
          <t xml:space="preserve">
standard values</t>
        </r>
      </text>
    </comment>
    <comment ref="K57" authorId="1" shapeId="0" xr:uid="{BC1B1659-FFE6-4375-BDA1-1D8D56FDF611}">
      <text>
        <r>
          <rPr>
            <b/>
            <sz val="9"/>
            <color indexed="81"/>
            <rFont val="Tahoma"/>
            <family val="2"/>
          </rPr>
          <t>Karl Parsons:</t>
        </r>
        <r>
          <rPr>
            <sz val="9"/>
            <color indexed="81"/>
            <rFont val="Tahoma"/>
            <family val="2"/>
          </rPr>
          <t xml:space="preserve">
see sketch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pete</author>
    <author>Karl Parsons</author>
  </authors>
  <commentList>
    <comment ref="K29" authorId="0" shapeId="0" xr:uid="{307A9B49-35B1-4CF9-8DF8-0E2E81AC4384}">
      <text>
        <r>
          <rPr>
            <b/>
            <sz val="8"/>
            <color indexed="81"/>
            <rFont val="Tahoma"/>
            <family val="2"/>
          </rPr>
          <t>pete:</t>
        </r>
        <r>
          <rPr>
            <sz val="8"/>
            <color indexed="81"/>
            <rFont val="Tahoma"/>
            <family val="2"/>
          </rPr>
          <t xml:space="preserve">
area of opening per perim length, m/m2</t>
        </r>
      </text>
    </comment>
    <comment ref="N29" authorId="0" shapeId="0" xr:uid="{9CDA5644-EE0C-40DC-940D-CD2F129D4933}">
      <text>
        <r>
          <rPr>
            <b/>
            <sz val="8"/>
            <color indexed="81"/>
            <rFont val="Tahoma"/>
            <family val="2"/>
          </rPr>
          <t>pete:</t>
        </r>
        <r>
          <rPr>
            <sz val="8"/>
            <color indexed="81"/>
            <rFont val="Tahoma"/>
            <family val="2"/>
          </rPr>
          <t xml:space="preserve">
design wind speed at 10m in m/s</t>
        </r>
      </text>
    </comment>
    <comment ref="K30" authorId="0" shapeId="0" xr:uid="{2C82F29C-A70E-4E5E-B771-21E40218BDE9}">
      <text>
        <r>
          <rPr>
            <b/>
            <sz val="8"/>
            <color indexed="81"/>
            <rFont val="Tahoma"/>
            <family val="2"/>
          </rPr>
          <t>pete:</t>
        </r>
        <r>
          <rPr>
            <sz val="8"/>
            <color indexed="81"/>
            <rFont val="Tahoma"/>
            <family val="2"/>
          </rPr>
          <t xml:space="preserve">
city centre 0.02
avg 0.05
exposed 0.1</t>
        </r>
      </text>
    </comment>
    <comment ref="K31" authorId="0" shapeId="0" xr:uid="{755B2C43-112D-4CED-8708-0828DDC002B0}">
      <text>
        <r>
          <rPr>
            <b/>
            <sz val="8"/>
            <color indexed="81"/>
            <rFont val="Tahoma"/>
            <family val="2"/>
          </rPr>
          <t>pete:</t>
        </r>
        <r>
          <rPr>
            <sz val="8"/>
            <color indexed="81"/>
            <rFont val="Tahoma"/>
            <family val="2"/>
          </rPr>
          <t xml:space="preserve">
default 4 m2 for
 perimeter 1m</t>
        </r>
      </text>
    </comment>
    <comment ref="K32" authorId="0" shapeId="0" xr:uid="{E89C2C5D-36B8-4A72-9911-D67CF26C2A4E}">
      <text>
        <r>
          <rPr>
            <b/>
            <sz val="8"/>
            <color indexed="81"/>
            <rFont val="Tahoma"/>
            <family val="2"/>
          </rPr>
          <t>pete:</t>
        </r>
        <r>
          <rPr>
            <sz val="8"/>
            <color indexed="81"/>
            <rFont val="Tahoma"/>
            <family val="2"/>
          </rPr>
          <t xml:space="preserve">
default 0 for PH external measurements</t>
        </r>
      </text>
    </comment>
    <comment ref="N32" authorId="0" shapeId="0" xr:uid="{8AA259A5-A673-49E4-8A8B-DE0A7ACA7BCC}">
      <text>
        <r>
          <rPr>
            <b/>
            <sz val="8"/>
            <color indexed="81"/>
            <rFont val="Tahoma"/>
            <family val="2"/>
          </rPr>
          <t>pete:</t>
        </r>
        <r>
          <rPr>
            <sz val="8"/>
            <color indexed="81"/>
            <rFont val="Tahoma"/>
            <family val="2"/>
          </rPr>
          <t xml:space="preserve">
Resistance of any insulation below void - normally zero</t>
        </r>
      </text>
    </comment>
    <comment ref="K33" authorId="0" shapeId="0" xr:uid="{433C41D4-177B-4F09-BA5F-92B87F2548A7}">
      <text>
        <r>
          <rPr>
            <b/>
            <sz val="8"/>
            <color indexed="81"/>
            <rFont val="Tahoma"/>
            <family val="2"/>
          </rPr>
          <t>pete:</t>
        </r>
        <r>
          <rPr>
            <sz val="8"/>
            <color indexed="81"/>
            <rFont val="Tahoma"/>
            <family val="2"/>
          </rPr>
          <t xml:space="preserve">
measure from internal floor height to ground level
</t>
        </r>
      </text>
    </comment>
    <comment ref="K34" authorId="0" shapeId="0" xr:uid="{A3E73C5D-99B8-4A74-BC5F-FB328EB0608D}">
      <text>
        <r>
          <rPr>
            <b/>
            <sz val="8"/>
            <color indexed="81"/>
            <rFont val="Tahoma"/>
            <family val="2"/>
          </rPr>
          <t>pete:</t>
        </r>
        <r>
          <rPr>
            <sz val="8"/>
            <color indexed="81"/>
            <rFont val="Tahoma"/>
            <family val="2"/>
          </rPr>
          <t xml:space="preserve">
Total equivalent thickness of ground</t>
        </r>
      </text>
    </comment>
    <comment ref="N34" authorId="0" shapeId="0" xr:uid="{9F2A134D-BCF9-48D8-ACF2-AE62517AE14E}">
      <text>
        <r>
          <rPr>
            <b/>
            <sz val="8"/>
            <color indexed="81"/>
            <rFont val="Tahoma"/>
            <family val="2"/>
          </rPr>
          <t>pete:</t>
        </r>
        <r>
          <rPr>
            <sz val="8"/>
            <color indexed="81"/>
            <rFont val="Tahoma"/>
            <family val="2"/>
          </rPr>
          <t xml:space="preserve">
Characteristic dimension of floor</t>
        </r>
      </text>
    </comment>
    <comment ref="O34" authorId="0" shapeId="0" xr:uid="{29F28E39-78DB-4402-9089-A4454FD617CE}">
      <text>
        <r>
          <rPr>
            <b/>
            <sz val="8"/>
            <color indexed="81"/>
            <rFont val="Tahoma"/>
            <family val="2"/>
          </rPr>
          <t>pete:</t>
        </r>
        <r>
          <rPr>
            <sz val="8"/>
            <color indexed="81"/>
            <rFont val="Tahoma"/>
            <family val="2"/>
          </rPr>
          <t xml:space="preserve">
standard is 8m, ie floor width of 4m to middle of model</t>
        </r>
      </text>
    </comment>
    <comment ref="K35" authorId="0" shapeId="0" xr:uid="{38D2739D-C32C-47D8-9A96-439C8AF816C1}">
      <text>
        <r>
          <rPr>
            <sz val="8"/>
            <color indexed="81"/>
            <rFont val="Tahoma"/>
            <family val="2"/>
          </rPr>
          <t>pete:
Thermal transmittance for heat flow through the ground</t>
        </r>
      </text>
    </comment>
    <comment ref="N35" authorId="0" shapeId="0" xr:uid="{CC9F293E-CD7F-4A0B-AC7A-139BAEB28D81}">
      <text>
        <r>
          <rPr>
            <b/>
            <sz val="8"/>
            <color indexed="81"/>
            <rFont val="Tahoma"/>
            <family val="2"/>
          </rPr>
          <t>pete:</t>
        </r>
        <r>
          <rPr>
            <sz val="8"/>
            <color indexed="81"/>
            <rFont val="Tahoma"/>
            <family val="2"/>
          </rPr>
          <t xml:space="preserve">
Specific loss from ventilation</t>
        </r>
      </text>
    </comment>
    <comment ref="O36" authorId="0" shapeId="0" xr:uid="{D4770D73-6748-4607-BDEA-E3946B4F16D6}">
      <text>
        <r>
          <rPr>
            <b/>
            <sz val="8"/>
            <color indexed="81"/>
            <rFont val="Tahoma"/>
            <family val="2"/>
          </rPr>
          <t>pete:</t>
        </r>
        <r>
          <rPr>
            <sz val="8"/>
            <color indexed="81"/>
            <rFont val="Tahoma"/>
            <family val="2"/>
          </rPr>
          <t xml:space="preserve">
with internal at 20C and external 0C
</t>
        </r>
        <r>
          <rPr>
            <b/>
            <sz val="8"/>
            <color indexed="81"/>
            <rFont val="Tahoma"/>
            <family val="2"/>
          </rPr>
          <t>Liam:</t>
        </r>
        <r>
          <rPr>
            <sz val="8"/>
            <color indexed="81"/>
            <rFont val="Tahoma"/>
            <family val="2"/>
          </rPr>
          <t xml:space="preserve"> formula E.1 from Annex E, rearranged with Theta(e) = Theta(v) as per section E.3, "Natural ventilation".</t>
        </r>
      </text>
    </comment>
    <comment ref="L41" authorId="0" shapeId="0" xr:uid="{C98B0559-B6C1-4758-8511-3BCB6C987D7C}">
      <text>
        <r>
          <rPr>
            <b/>
            <sz val="8"/>
            <color indexed="81"/>
            <rFont val="Tahoma"/>
            <family val="2"/>
          </rPr>
          <t>pete:</t>
        </r>
        <r>
          <rPr>
            <sz val="8"/>
            <color indexed="81"/>
            <rFont val="Tahoma"/>
            <family val="2"/>
          </rPr>
          <t xml:space="preserve">
glazing (sight) line to wall junction as per PHPP
see sketch below
</t>
        </r>
      </text>
    </comment>
    <comment ref="M41" authorId="0" shapeId="0" xr:uid="{51640A89-E004-40C3-A2EB-67D7046AB5FA}">
      <text>
        <r>
          <rPr>
            <b/>
            <sz val="8"/>
            <color indexed="81"/>
            <rFont val="Tahoma"/>
            <family val="2"/>
          </rPr>
          <t>pete:</t>
        </r>
        <r>
          <rPr>
            <sz val="8"/>
            <color indexed="81"/>
            <rFont val="Tahoma"/>
            <family val="2"/>
          </rPr>
          <t xml:space="preserve">
default 100mm</t>
        </r>
      </text>
    </comment>
    <comment ref="L42" authorId="0" shapeId="0" xr:uid="{A4406845-074B-4421-9D45-F4F505647BB4}">
      <text>
        <r>
          <rPr>
            <b/>
            <sz val="8"/>
            <color indexed="81"/>
            <rFont val="Tahoma"/>
            <family val="2"/>
          </rPr>
          <t>pete:</t>
        </r>
        <r>
          <rPr>
            <sz val="8"/>
            <color indexed="81"/>
            <rFont val="Tahoma"/>
            <family val="2"/>
          </rPr>
          <t xml:space="preserve">
of window frame
see sketch below</t>
        </r>
      </text>
    </comment>
    <comment ref="M42" authorId="0" shapeId="0" xr:uid="{99BDB44A-391D-42FA-8F90-26CA36856670}">
      <text>
        <r>
          <rPr>
            <b/>
            <sz val="8"/>
            <color indexed="81"/>
            <rFont val="Tahoma"/>
            <family val="2"/>
          </rPr>
          <t>pete:</t>
        </r>
        <r>
          <rPr>
            <sz val="8"/>
            <color indexed="81"/>
            <rFont val="Tahoma"/>
            <family val="2"/>
          </rPr>
          <t xml:space="preserve">
default 100mm</t>
        </r>
      </text>
    </comment>
    <comment ref="N43" authorId="0" shapeId="0" xr:uid="{DF078C14-253A-4669-92F0-5F82C26D60D3}">
      <text>
        <r>
          <rPr>
            <b/>
            <sz val="8"/>
            <color indexed="81"/>
            <rFont val="Tahoma"/>
            <family val="2"/>
          </rPr>
          <t>pete:</t>
        </r>
        <r>
          <rPr>
            <sz val="8"/>
            <color indexed="81"/>
            <rFont val="Tahoma"/>
            <family val="2"/>
          </rPr>
          <t xml:space="preserve">
from window manufacturer
</t>
        </r>
      </text>
    </comment>
    <comment ref="N44" authorId="0" shapeId="0" xr:uid="{AA05AD17-B91B-4D21-B733-44EB12B6D725}">
      <text>
        <r>
          <rPr>
            <b/>
            <sz val="8"/>
            <color indexed="81"/>
            <rFont val="Tahoma"/>
            <family val="2"/>
          </rPr>
          <t>pete:</t>
        </r>
        <r>
          <rPr>
            <sz val="8"/>
            <color indexed="81"/>
            <rFont val="Tahoma"/>
            <family val="2"/>
          </rPr>
          <t xml:space="preserve">
cannot simply calculate conductivty if aluminium clad window</t>
        </r>
      </text>
    </comment>
    <comment ref="N45" authorId="0" shapeId="0" xr:uid="{8454C8DA-1FC3-471F-BF3C-9C355DD3B78C}">
      <text>
        <r>
          <rPr>
            <b/>
            <sz val="8"/>
            <color indexed="81"/>
            <rFont val="Tahoma"/>
            <family val="2"/>
          </rPr>
          <t>pete:</t>
        </r>
        <r>
          <rPr>
            <sz val="8"/>
            <color indexed="81"/>
            <rFont val="Tahoma"/>
            <family val="2"/>
          </rPr>
          <t xml:space="preserve">
standard values</t>
        </r>
      </text>
    </comment>
    <comment ref="N46" authorId="0" shapeId="0" xr:uid="{60189BAB-2476-479E-BB83-BF93ABBBD199}">
      <text>
        <r>
          <rPr>
            <b/>
            <sz val="8"/>
            <color indexed="81"/>
            <rFont val="Tahoma"/>
            <family val="2"/>
          </rPr>
          <t>pete:</t>
        </r>
        <r>
          <rPr>
            <sz val="8"/>
            <color indexed="81"/>
            <rFont val="Tahoma"/>
            <family val="2"/>
          </rPr>
          <t xml:space="preserve">
standard values</t>
        </r>
      </text>
    </comment>
    <comment ref="K62" authorId="1" shapeId="0" xr:uid="{AF65DC0D-8AB5-4E88-8477-E06C6F2F7E5E}">
      <text>
        <r>
          <rPr>
            <b/>
            <sz val="9"/>
            <color indexed="81"/>
            <rFont val="Tahoma"/>
            <family val="2"/>
          </rPr>
          <t>Karl Parsons:</t>
        </r>
        <r>
          <rPr>
            <sz val="9"/>
            <color indexed="81"/>
            <rFont val="Tahoma"/>
            <family val="2"/>
          </rPr>
          <t xml:space="preserve">
see sketch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pete</author>
  </authors>
  <commentList>
    <comment ref="K29" authorId="0" shapeId="0" xr:uid="{00000000-0006-0000-0400-000001000000}">
      <text>
        <r>
          <rPr>
            <b/>
            <sz val="8"/>
            <color indexed="81"/>
            <rFont val="Tahoma"/>
            <family val="2"/>
          </rPr>
          <t>pete:</t>
        </r>
        <r>
          <rPr>
            <sz val="8"/>
            <color indexed="81"/>
            <rFont val="Tahoma"/>
            <family val="2"/>
          </rPr>
          <t xml:space="preserve">
default 4 m2 for
 perimeter 1m, measured INTERNALLY, yeilds charactaristic width of 8m</t>
        </r>
      </text>
    </comment>
    <comment ref="K30" authorId="0" shapeId="0" xr:uid="{00000000-0006-0000-0400-000002000000}">
      <text>
        <r>
          <rPr>
            <b/>
            <sz val="8"/>
            <color indexed="81"/>
            <rFont val="Tahoma"/>
            <family val="2"/>
          </rPr>
          <t>pete:</t>
        </r>
        <r>
          <rPr>
            <sz val="8"/>
            <color indexed="81"/>
            <rFont val="Tahoma"/>
            <family val="2"/>
          </rPr>
          <t xml:space="preserve">
default 0 for PH external measurements</t>
        </r>
      </text>
    </comment>
    <comment ref="K31" authorId="0" shapeId="0" xr:uid="{00000000-0006-0000-0400-000003000000}">
      <text>
        <r>
          <rPr>
            <b/>
            <sz val="8"/>
            <color indexed="81"/>
            <rFont val="Tahoma"/>
            <family val="2"/>
          </rPr>
          <t>pete:</t>
        </r>
        <r>
          <rPr>
            <sz val="8"/>
            <color indexed="81"/>
            <rFont val="Tahoma"/>
            <family val="2"/>
          </rPr>
          <t xml:space="preserve">
Total equivalent thickness of ground</t>
        </r>
      </text>
    </comment>
    <comment ref="N31" authorId="0" shapeId="0" xr:uid="{00000000-0006-0000-0400-000004000000}">
      <text>
        <r>
          <rPr>
            <b/>
            <sz val="8"/>
            <color indexed="81"/>
            <rFont val="Tahoma"/>
            <family val="2"/>
          </rPr>
          <t>pete:</t>
        </r>
        <r>
          <rPr>
            <sz val="8"/>
            <color indexed="81"/>
            <rFont val="Tahoma"/>
            <family val="2"/>
          </rPr>
          <t xml:space="preserve">
Characteristic dimension of floor</t>
        </r>
      </text>
    </comment>
    <comment ref="O31" authorId="0" shapeId="0" xr:uid="{00000000-0006-0000-0400-000005000000}">
      <text>
        <r>
          <rPr>
            <b/>
            <sz val="8"/>
            <color indexed="81"/>
            <rFont val="Tahoma"/>
            <family val="2"/>
          </rPr>
          <t>pete:</t>
        </r>
        <r>
          <rPr>
            <sz val="8"/>
            <color indexed="81"/>
            <rFont val="Tahoma"/>
            <family val="2"/>
          </rPr>
          <t xml:space="preserve">
standard is 8m, ie floor width of 4m to middle of model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pete</author>
  </authors>
  <commentList>
    <comment ref="K29" authorId="0" shapeId="0" xr:uid="{00000000-0006-0000-0500-000001000000}">
      <text>
        <r>
          <rPr>
            <b/>
            <sz val="8"/>
            <color indexed="81"/>
            <rFont val="Tahoma"/>
            <family val="2"/>
          </rPr>
          <t>pete:</t>
        </r>
        <r>
          <rPr>
            <sz val="8"/>
            <color indexed="81"/>
            <rFont val="Tahoma"/>
            <family val="2"/>
          </rPr>
          <t xml:space="preserve">
area of opening per perim length, m/m2</t>
        </r>
      </text>
    </comment>
    <comment ref="N29" authorId="0" shapeId="0" xr:uid="{00000000-0006-0000-0500-000002000000}">
      <text>
        <r>
          <rPr>
            <b/>
            <sz val="8"/>
            <color indexed="81"/>
            <rFont val="Tahoma"/>
            <family val="2"/>
          </rPr>
          <t>pete:</t>
        </r>
        <r>
          <rPr>
            <sz val="8"/>
            <color indexed="81"/>
            <rFont val="Tahoma"/>
            <family val="2"/>
          </rPr>
          <t xml:space="preserve">
design wind speed at 10m in m/s</t>
        </r>
      </text>
    </comment>
    <comment ref="K30" authorId="0" shapeId="0" xr:uid="{00000000-0006-0000-0500-000003000000}">
      <text>
        <r>
          <rPr>
            <b/>
            <sz val="8"/>
            <color indexed="81"/>
            <rFont val="Tahoma"/>
            <family val="2"/>
          </rPr>
          <t>pete:</t>
        </r>
        <r>
          <rPr>
            <sz val="8"/>
            <color indexed="81"/>
            <rFont val="Tahoma"/>
            <family val="2"/>
          </rPr>
          <t xml:space="preserve">
city centre 0.02
avg 0.05
exposed 0.1</t>
        </r>
      </text>
    </comment>
    <comment ref="K31" authorId="0" shapeId="0" xr:uid="{F53E448C-25C9-453F-B737-228C4D0194DA}">
      <text>
        <r>
          <rPr>
            <b/>
            <sz val="8"/>
            <color indexed="81"/>
            <rFont val="Tahoma"/>
            <family val="2"/>
          </rPr>
          <t>pete:</t>
        </r>
        <r>
          <rPr>
            <sz val="8"/>
            <color indexed="81"/>
            <rFont val="Tahoma"/>
            <family val="2"/>
          </rPr>
          <t xml:space="preserve">
default 4 m2 for
 perimeter 1m, measured INTERNALLY, yeilds charactaristic width of 8m</t>
        </r>
      </text>
    </comment>
    <comment ref="K32" authorId="0" shapeId="0" xr:uid="{00000000-0006-0000-0500-000005000000}">
      <text>
        <r>
          <rPr>
            <b/>
            <sz val="8"/>
            <color indexed="81"/>
            <rFont val="Tahoma"/>
            <family val="2"/>
          </rPr>
          <t>pete:</t>
        </r>
        <r>
          <rPr>
            <sz val="8"/>
            <color indexed="81"/>
            <rFont val="Tahoma"/>
            <family val="2"/>
          </rPr>
          <t xml:space="preserve">
default 0 for PH external measurements</t>
        </r>
      </text>
    </comment>
    <comment ref="N32" authorId="0" shapeId="0" xr:uid="{00000000-0006-0000-0500-000006000000}">
      <text>
        <r>
          <rPr>
            <b/>
            <sz val="8"/>
            <color indexed="81"/>
            <rFont val="Tahoma"/>
            <family val="2"/>
          </rPr>
          <t>pete:</t>
        </r>
        <r>
          <rPr>
            <sz val="8"/>
            <color indexed="81"/>
            <rFont val="Tahoma"/>
            <family val="2"/>
          </rPr>
          <t xml:space="preserve">
Resistance of any insulation below void - normally zero</t>
        </r>
      </text>
    </comment>
    <comment ref="K33" authorId="0" shapeId="0" xr:uid="{00000000-0006-0000-0500-000007000000}">
      <text>
        <r>
          <rPr>
            <b/>
            <sz val="8"/>
            <color indexed="81"/>
            <rFont val="Tahoma"/>
            <family val="2"/>
          </rPr>
          <t>pete:</t>
        </r>
        <r>
          <rPr>
            <sz val="8"/>
            <color indexed="81"/>
            <rFont val="Tahoma"/>
            <family val="2"/>
          </rPr>
          <t xml:space="preserve">
measure from internal floor height to ground level
</t>
        </r>
      </text>
    </comment>
    <comment ref="K34" authorId="0" shapeId="0" xr:uid="{00000000-0006-0000-0500-000008000000}">
      <text>
        <r>
          <rPr>
            <b/>
            <sz val="8"/>
            <color indexed="81"/>
            <rFont val="Tahoma"/>
            <family val="2"/>
          </rPr>
          <t>pete:</t>
        </r>
        <r>
          <rPr>
            <sz val="8"/>
            <color indexed="81"/>
            <rFont val="Tahoma"/>
            <family val="2"/>
          </rPr>
          <t xml:space="preserve">
Total equivalent thickness of ground</t>
        </r>
      </text>
    </comment>
    <comment ref="N34" authorId="0" shapeId="0" xr:uid="{00000000-0006-0000-0500-000009000000}">
      <text>
        <r>
          <rPr>
            <b/>
            <sz val="8"/>
            <color indexed="81"/>
            <rFont val="Tahoma"/>
            <family val="2"/>
          </rPr>
          <t>pete:</t>
        </r>
        <r>
          <rPr>
            <sz val="8"/>
            <color indexed="81"/>
            <rFont val="Tahoma"/>
            <family val="2"/>
          </rPr>
          <t xml:space="preserve">
Characteristic dimension of floor</t>
        </r>
      </text>
    </comment>
    <comment ref="O34" authorId="0" shapeId="0" xr:uid="{00000000-0006-0000-0500-00000A000000}">
      <text>
        <r>
          <rPr>
            <b/>
            <sz val="8"/>
            <color indexed="81"/>
            <rFont val="Tahoma"/>
            <family val="2"/>
          </rPr>
          <t>pete:</t>
        </r>
        <r>
          <rPr>
            <sz val="8"/>
            <color indexed="81"/>
            <rFont val="Tahoma"/>
            <family val="2"/>
          </rPr>
          <t xml:space="preserve">
standard is 8m, ie floor width of 4m to middle of model</t>
        </r>
      </text>
    </comment>
    <comment ref="K35" authorId="0" shapeId="0" xr:uid="{00000000-0006-0000-0500-00000B000000}">
      <text>
        <r>
          <rPr>
            <sz val="8"/>
            <color indexed="81"/>
            <rFont val="Tahoma"/>
            <family val="2"/>
          </rPr>
          <t>pete:
Thermal transmittance for heat flow through the ground</t>
        </r>
      </text>
    </comment>
    <comment ref="N35" authorId="0" shapeId="0" xr:uid="{00000000-0006-0000-0500-00000C000000}">
      <text>
        <r>
          <rPr>
            <b/>
            <sz val="8"/>
            <color indexed="81"/>
            <rFont val="Tahoma"/>
            <family val="2"/>
          </rPr>
          <t>pete:</t>
        </r>
        <r>
          <rPr>
            <sz val="8"/>
            <color indexed="81"/>
            <rFont val="Tahoma"/>
            <family val="2"/>
          </rPr>
          <t xml:space="preserve">
Specific loss from ventilation</t>
        </r>
      </text>
    </comment>
    <comment ref="O36" authorId="0" shapeId="0" xr:uid="{D868D12B-7A81-4E97-A36A-1CD509FD1571}">
      <text>
        <r>
          <rPr>
            <b/>
            <sz val="8"/>
            <color indexed="81"/>
            <rFont val="Tahoma"/>
            <family val="2"/>
          </rPr>
          <t>pete:</t>
        </r>
        <r>
          <rPr>
            <sz val="8"/>
            <color indexed="81"/>
            <rFont val="Tahoma"/>
            <family val="2"/>
          </rPr>
          <t xml:space="preserve">
with internal at 20C and external 0C
</t>
        </r>
        <r>
          <rPr>
            <b/>
            <sz val="8"/>
            <color indexed="81"/>
            <rFont val="Tahoma"/>
            <family val="2"/>
          </rPr>
          <t>Liam:</t>
        </r>
        <r>
          <rPr>
            <sz val="8"/>
            <color indexed="81"/>
            <rFont val="Tahoma"/>
            <family val="2"/>
          </rPr>
          <t xml:space="preserve"> formula E.1 from Annex E, rearranged with Theta(e) = Theta(v) as per section E.3, "Natural ventilation".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Pete Warm</author>
  </authors>
  <commentList>
    <comment ref="M25" authorId="0" shapeId="0" xr:uid="{00000000-0006-0000-0600-000001000000}">
      <text>
        <r>
          <rPr>
            <b/>
            <sz val="8"/>
            <color indexed="81"/>
            <rFont val="Tahoma"/>
            <family val="2"/>
          </rPr>
          <t>Pete Warm:</t>
        </r>
        <r>
          <rPr>
            <sz val="8"/>
            <color indexed="81"/>
            <rFont val="Tahoma"/>
            <family val="2"/>
          </rPr>
          <t xml:space="preserve">
include partiton thickness</t>
        </r>
      </text>
    </comment>
    <comment ref="M32" authorId="0" shapeId="0" xr:uid="{00000000-0006-0000-0600-000002000000}">
      <text>
        <r>
          <rPr>
            <b/>
            <sz val="8"/>
            <color indexed="81"/>
            <rFont val="Tahoma"/>
            <family val="2"/>
          </rPr>
          <t>Pete Warm:</t>
        </r>
        <r>
          <rPr>
            <sz val="8"/>
            <color indexed="81"/>
            <rFont val="Tahoma"/>
            <family val="2"/>
          </rPr>
          <t xml:space="preserve">
include partition thickness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pete</author>
  </authors>
  <commentList>
    <comment ref="M19" authorId="0" shapeId="0" xr:uid="{95EFCE95-68EB-4161-BDF7-78DFCF19FC1B}">
      <text>
        <r>
          <rPr>
            <b/>
            <sz val="8"/>
            <color indexed="81"/>
            <rFont val="Tahoma"/>
            <family val="2"/>
          </rPr>
          <t>pete:</t>
        </r>
        <r>
          <rPr>
            <sz val="8"/>
            <color indexed="81"/>
            <rFont val="Tahoma"/>
            <family val="2"/>
          </rPr>
          <t xml:space="preserve">
length to internal surface of wall
</t>
        </r>
      </text>
    </comment>
    <comment ref="M26" authorId="0" shapeId="0" xr:uid="{E6A3E1CE-6647-4BAD-84A5-D6CE599785E7}">
      <text>
        <r>
          <rPr>
            <b/>
            <sz val="8"/>
            <color indexed="81"/>
            <rFont val="Tahoma"/>
            <family val="2"/>
          </rPr>
          <t>pete:</t>
        </r>
        <r>
          <rPr>
            <sz val="8"/>
            <color indexed="81"/>
            <rFont val="Tahoma"/>
            <family val="2"/>
          </rPr>
          <t xml:space="preserve">
length to internal surface of wall
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pete</author>
  </authors>
  <commentList>
    <comment ref="M25" authorId="0" shapeId="0" xr:uid="{00000000-0006-0000-0A00-000001000000}">
      <text>
        <r>
          <rPr>
            <b/>
            <sz val="8"/>
            <color indexed="81"/>
            <rFont val="Tahoma"/>
            <family val="2"/>
          </rPr>
          <t>pete:</t>
        </r>
        <r>
          <rPr>
            <sz val="8"/>
            <color indexed="81"/>
            <rFont val="Tahoma"/>
            <family val="2"/>
          </rPr>
          <t xml:space="preserve">
length to internal surface of floor/ceiling
</t>
        </r>
      </text>
    </comment>
    <comment ref="M32" authorId="0" shapeId="0" xr:uid="{00000000-0006-0000-0A00-000002000000}">
      <text>
        <r>
          <rPr>
            <b/>
            <sz val="8"/>
            <color indexed="81"/>
            <rFont val="Tahoma"/>
            <family val="2"/>
          </rPr>
          <t>pete:</t>
        </r>
        <r>
          <rPr>
            <sz val="8"/>
            <color indexed="81"/>
            <rFont val="Tahoma"/>
            <family val="2"/>
          </rPr>
          <t xml:space="preserve">
length to cente of party floor
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pete</author>
  </authors>
  <commentList>
    <comment ref="L44" authorId="0" shapeId="0" xr:uid="{00000000-0006-0000-0B00-000001000000}">
      <text>
        <r>
          <rPr>
            <b/>
            <sz val="8"/>
            <color indexed="81"/>
            <rFont val="Tahoma"/>
            <family val="2"/>
          </rPr>
          <t>pete:</t>
        </r>
        <r>
          <rPr>
            <sz val="8"/>
            <color indexed="81"/>
            <rFont val="Tahoma"/>
            <family val="2"/>
          </rPr>
          <t xml:space="preserve">
length to internal surface of floor
</t>
        </r>
      </text>
    </comment>
    <comment ref="L45" authorId="0" shapeId="0" xr:uid="{00000000-0006-0000-0B00-000002000000}">
      <text>
        <r>
          <rPr>
            <b/>
            <sz val="8"/>
            <color indexed="81"/>
            <rFont val="Tahoma"/>
            <family val="2"/>
          </rPr>
          <t>pete:</t>
        </r>
        <r>
          <rPr>
            <sz val="8"/>
            <color indexed="81"/>
            <rFont val="Tahoma"/>
            <family val="2"/>
          </rPr>
          <t xml:space="preserve">
length to internal surface of wall
</t>
        </r>
      </text>
    </comment>
    <comment ref="L52" authorId="0" shapeId="0" xr:uid="{00000000-0006-0000-0B00-000003000000}">
      <text>
        <r>
          <rPr>
            <b/>
            <sz val="8"/>
            <color indexed="81"/>
            <rFont val="Tahoma"/>
            <family val="2"/>
          </rPr>
          <t>pete:</t>
        </r>
        <r>
          <rPr>
            <sz val="8"/>
            <color indexed="81"/>
            <rFont val="Tahoma"/>
            <family val="2"/>
          </rPr>
          <t xml:space="preserve">
length to internal surface of floor
</t>
        </r>
      </text>
    </comment>
    <comment ref="L53" authorId="0" shapeId="0" xr:uid="{00000000-0006-0000-0B00-000004000000}">
      <text>
        <r>
          <rPr>
            <b/>
            <sz val="8"/>
            <color indexed="81"/>
            <rFont val="Tahoma"/>
            <family val="2"/>
          </rPr>
          <t>pete:</t>
        </r>
        <r>
          <rPr>
            <sz val="8"/>
            <color indexed="81"/>
            <rFont val="Tahoma"/>
            <family val="2"/>
          </rPr>
          <t xml:space="preserve">
length to internal surface of wall
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pete</author>
  </authors>
  <commentList>
    <comment ref="L24" authorId="0" shapeId="0" xr:uid="{00000000-0006-0000-0D00-000001000000}">
      <text>
        <r>
          <rPr>
            <b/>
            <sz val="8"/>
            <color indexed="81"/>
            <rFont val="Tahoma"/>
            <family val="2"/>
          </rPr>
          <t>pete:</t>
        </r>
        <r>
          <rPr>
            <sz val="8"/>
            <color indexed="81"/>
            <rFont val="Tahoma"/>
            <family val="2"/>
          </rPr>
          <t xml:space="preserve">
glazing (sight) line to wall junction as per PHPP
see sketch below
</t>
        </r>
      </text>
    </comment>
    <comment ref="M24" authorId="0" shapeId="0" xr:uid="{00000000-0006-0000-0D00-000002000000}">
      <text>
        <r>
          <rPr>
            <b/>
            <sz val="8"/>
            <color indexed="81"/>
            <rFont val="Tahoma"/>
            <family val="2"/>
          </rPr>
          <t>pete:</t>
        </r>
        <r>
          <rPr>
            <sz val="8"/>
            <color indexed="81"/>
            <rFont val="Tahoma"/>
            <family val="2"/>
          </rPr>
          <t xml:space="preserve">
default 100mm</t>
        </r>
      </text>
    </comment>
    <comment ref="L25" authorId="0" shapeId="0" xr:uid="{00000000-0006-0000-0D00-000003000000}">
      <text>
        <r>
          <rPr>
            <b/>
            <sz val="8"/>
            <color indexed="81"/>
            <rFont val="Tahoma"/>
            <family val="2"/>
          </rPr>
          <t>pete:</t>
        </r>
        <r>
          <rPr>
            <sz val="8"/>
            <color indexed="81"/>
            <rFont val="Tahoma"/>
            <family val="2"/>
          </rPr>
          <t xml:space="preserve">
of window frame
see sketch below</t>
        </r>
      </text>
    </comment>
    <comment ref="M25" authorId="0" shapeId="0" xr:uid="{00000000-0006-0000-0D00-000004000000}">
      <text>
        <r>
          <rPr>
            <b/>
            <sz val="8"/>
            <color indexed="81"/>
            <rFont val="Tahoma"/>
            <family val="2"/>
          </rPr>
          <t>pete:</t>
        </r>
        <r>
          <rPr>
            <sz val="8"/>
            <color indexed="81"/>
            <rFont val="Tahoma"/>
            <family val="2"/>
          </rPr>
          <t xml:space="preserve">
default 100mm</t>
        </r>
      </text>
    </comment>
    <comment ref="N27" authorId="0" shapeId="0" xr:uid="{00000000-0006-0000-0D00-000005000000}">
      <text>
        <r>
          <rPr>
            <b/>
            <sz val="8"/>
            <color indexed="81"/>
            <rFont val="Tahoma"/>
            <family val="2"/>
          </rPr>
          <t>pete:</t>
        </r>
        <r>
          <rPr>
            <sz val="8"/>
            <color indexed="81"/>
            <rFont val="Tahoma"/>
            <family val="2"/>
          </rPr>
          <t xml:space="preserve">
from window manufacturer
</t>
        </r>
      </text>
    </comment>
    <comment ref="N28" authorId="0" shapeId="0" xr:uid="{00000000-0006-0000-0D00-000006000000}">
      <text>
        <r>
          <rPr>
            <b/>
            <sz val="8"/>
            <color indexed="81"/>
            <rFont val="Tahoma"/>
            <family val="2"/>
          </rPr>
          <t>pete:</t>
        </r>
        <r>
          <rPr>
            <sz val="8"/>
            <color indexed="81"/>
            <rFont val="Tahoma"/>
            <family val="2"/>
          </rPr>
          <t xml:space="preserve">
cannot simply calculate conductivty if aluminium clad window</t>
        </r>
      </text>
    </comment>
    <comment ref="N29" authorId="0" shapeId="0" xr:uid="{00000000-0006-0000-0D00-000007000000}">
      <text>
        <r>
          <rPr>
            <b/>
            <sz val="8"/>
            <color indexed="81"/>
            <rFont val="Tahoma"/>
            <family val="2"/>
          </rPr>
          <t>pete:</t>
        </r>
        <r>
          <rPr>
            <sz val="8"/>
            <color indexed="81"/>
            <rFont val="Tahoma"/>
            <family val="2"/>
          </rPr>
          <t xml:space="preserve">
standard values</t>
        </r>
      </text>
    </comment>
    <comment ref="N30" authorId="0" shapeId="0" xr:uid="{00000000-0006-0000-0D00-000008000000}">
      <text>
        <r>
          <rPr>
            <b/>
            <sz val="8"/>
            <color indexed="81"/>
            <rFont val="Tahoma"/>
            <family val="2"/>
          </rPr>
          <t>pete:</t>
        </r>
        <r>
          <rPr>
            <sz val="8"/>
            <color indexed="81"/>
            <rFont val="Tahoma"/>
            <family val="2"/>
          </rPr>
          <t xml:space="preserve">
standard values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pete</author>
  </authors>
  <commentList>
    <comment ref="L24" authorId="0" shapeId="0" xr:uid="{67E2D998-5EF6-48F9-BE36-8BA1AA8977E7}">
      <text>
        <r>
          <rPr>
            <b/>
            <sz val="8"/>
            <color indexed="81"/>
            <rFont val="Tahoma"/>
            <family val="2"/>
          </rPr>
          <t>pete:</t>
        </r>
        <r>
          <rPr>
            <sz val="8"/>
            <color indexed="81"/>
            <rFont val="Tahoma"/>
            <family val="2"/>
          </rPr>
          <t xml:space="preserve">
glazing (sight) line to wall junction as per PHPP
see sketch below
</t>
        </r>
      </text>
    </comment>
    <comment ref="M24" authorId="0" shapeId="0" xr:uid="{00000000-0006-0000-0C00-000002000000}">
      <text>
        <r>
          <rPr>
            <b/>
            <sz val="8"/>
            <color indexed="81"/>
            <rFont val="Tahoma"/>
            <family val="2"/>
          </rPr>
          <t>pete:</t>
        </r>
        <r>
          <rPr>
            <sz val="8"/>
            <color indexed="81"/>
            <rFont val="Tahoma"/>
            <family val="2"/>
          </rPr>
          <t xml:space="preserve">
default 100mm</t>
        </r>
      </text>
    </comment>
    <comment ref="L25" authorId="0" shapeId="0" xr:uid="{00000000-0006-0000-0C00-000003000000}">
      <text>
        <r>
          <rPr>
            <b/>
            <sz val="8"/>
            <color indexed="81"/>
            <rFont val="Tahoma"/>
            <family val="2"/>
          </rPr>
          <t>pete:</t>
        </r>
        <r>
          <rPr>
            <sz val="8"/>
            <color indexed="81"/>
            <rFont val="Tahoma"/>
            <family val="2"/>
          </rPr>
          <t xml:space="preserve">
of window frame
see sketch below</t>
        </r>
      </text>
    </comment>
    <comment ref="M25" authorId="0" shapeId="0" xr:uid="{00000000-0006-0000-0C00-000004000000}">
      <text>
        <r>
          <rPr>
            <b/>
            <sz val="8"/>
            <color indexed="81"/>
            <rFont val="Tahoma"/>
            <family val="2"/>
          </rPr>
          <t>pete:</t>
        </r>
        <r>
          <rPr>
            <sz val="8"/>
            <color indexed="81"/>
            <rFont val="Tahoma"/>
            <family val="2"/>
          </rPr>
          <t xml:space="preserve">
default 100mm</t>
        </r>
      </text>
    </comment>
    <comment ref="N26" authorId="0" shapeId="0" xr:uid="{00000000-0006-0000-0C00-000005000000}">
      <text>
        <r>
          <rPr>
            <b/>
            <sz val="8"/>
            <color indexed="81"/>
            <rFont val="Tahoma"/>
            <family val="2"/>
          </rPr>
          <t>pete:</t>
        </r>
        <r>
          <rPr>
            <sz val="8"/>
            <color indexed="81"/>
            <rFont val="Tahoma"/>
            <family val="2"/>
          </rPr>
          <t xml:space="preserve">
from window manufacturer
</t>
        </r>
      </text>
    </comment>
    <comment ref="N27" authorId="0" shapeId="0" xr:uid="{00000000-0006-0000-0C00-000006000000}">
      <text>
        <r>
          <rPr>
            <b/>
            <sz val="8"/>
            <color indexed="81"/>
            <rFont val="Tahoma"/>
            <family val="2"/>
          </rPr>
          <t>pete:</t>
        </r>
        <r>
          <rPr>
            <sz val="8"/>
            <color indexed="81"/>
            <rFont val="Tahoma"/>
            <family val="2"/>
          </rPr>
          <t xml:space="preserve">
cannot simply calculate conductivty if aluminium clad window</t>
        </r>
      </text>
    </comment>
    <comment ref="N28" authorId="0" shapeId="0" xr:uid="{00000000-0006-0000-0C00-000007000000}">
      <text>
        <r>
          <rPr>
            <b/>
            <sz val="8"/>
            <color indexed="81"/>
            <rFont val="Tahoma"/>
            <family val="2"/>
          </rPr>
          <t>pete:</t>
        </r>
        <r>
          <rPr>
            <sz val="8"/>
            <color indexed="81"/>
            <rFont val="Tahoma"/>
            <family val="2"/>
          </rPr>
          <t xml:space="preserve">
standard values</t>
        </r>
      </text>
    </comment>
    <comment ref="N29" authorId="0" shapeId="0" xr:uid="{00000000-0006-0000-0C00-000008000000}">
      <text>
        <r>
          <rPr>
            <b/>
            <sz val="8"/>
            <color indexed="81"/>
            <rFont val="Tahoma"/>
            <family val="2"/>
          </rPr>
          <t>pete:</t>
        </r>
        <r>
          <rPr>
            <sz val="8"/>
            <color indexed="81"/>
            <rFont val="Tahoma"/>
            <family val="2"/>
          </rPr>
          <t xml:space="preserve">
standard values</t>
        </r>
      </text>
    </comment>
  </commentList>
</comments>
</file>

<file path=xl/sharedStrings.xml><?xml version="1.0" encoding="utf-8"?>
<sst xmlns="http://schemas.openxmlformats.org/spreadsheetml/2006/main" count="969" uniqueCount="255">
  <si>
    <t>Psi calculation</t>
  </si>
  <si>
    <t>W/mK</t>
  </si>
  <si>
    <t>W/m2K</t>
  </si>
  <si>
    <t>mm</t>
  </si>
  <si>
    <t>Row</t>
  </si>
  <si>
    <t>Name</t>
  </si>
  <si>
    <t>Length mm</t>
  </si>
  <si>
    <t>L2D W/Km</t>
  </si>
  <si>
    <t>L2D</t>
  </si>
  <si>
    <t>U-value/L2D1</t>
  </si>
  <si>
    <t>Checl total length correct</t>
  </si>
  <si>
    <t>Check surface resistance correct</t>
  </si>
  <si>
    <t>Library code</t>
  </si>
  <si>
    <t>A</t>
  </si>
  <si>
    <t>B</t>
  </si>
  <si>
    <t>ext Rse</t>
  </si>
  <si>
    <t>S</t>
  </si>
  <si>
    <t>T</t>
  </si>
  <si>
    <t>U</t>
  </si>
  <si>
    <t>Tab name:</t>
  </si>
  <si>
    <t>int Rsi</t>
  </si>
  <si>
    <t>Value</t>
  </si>
  <si>
    <t>Wall</t>
  </si>
  <si>
    <t>Check surface resistances correct</t>
  </si>
  <si>
    <t>Floor Cassette</t>
  </si>
  <si>
    <t>Check surface resistance correct ( zero under)</t>
  </si>
  <si>
    <t>m2</t>
  </si>
  <si>
    <t>m</t>
  </si>
  <si>
    <t xml:space="preserve">m </t>
  </si>
  <si>
    <t>dg</t>
  </si>
  <si>
    <t>B'</t>
  </si>
  <si>
    <t>Floor</t>
  </si>
  <si>
    <t>Rgins</t>
  </si>
  <si>
    <t>Uwall</t>
  </si>
  <si>
    <t>Ug</t>
  </si>
  <si>
    <t>Vcpro</t>
  </si>
  <si>
    <t>Data column</t>
  </si>
  <si>
    <t xml:space="preserve">Wall  </t>
  </si>
  <si>
    <t>Wall+Frame</t>
  </si>
  <si>
    <t>Check total length correct</t>
  </si>
  <si>
    <t>Data for window frame</t>
  </si>
  <si>
    <t>U-value</t>
  </si>
  <si>
    <t>Frame</t>
  </si>
  <si>
    <t>Uf</t>
  </si>
  <si>
    <t>Homogenous frame?</t>
  </si>
  <si>
    <t>Installation Psi</t>
  </si>
  <si>
    <t>NON STANDARD VALUES</t>
  </si>
  <si>
    <t xml:space="preserve"> derivation</t>
  </si>
  <si>
    <t>%</t>
  </si>
  <si>
    <t>Error in calculation:</t>
  </si>
  <si>
    <t>This collection of sheets has been designed to perform the necessary calculation</t>
  </si>
  <si>
    <t>to transform THERM model outputs to Psi value for thermal bridges in buildings</t>
  </si>
  <si>
    <t xml:space="preserve"> - no claims are made for its accuracy or correctness</t>
  </si>
  <si>
    <t>It is offered free but with obvious caveats as to its use</t>
  </si>
  <si>
    <t>all dimensions</t>
  </si>
  <si>
    <t>all conductivities</t>
  </si>
  <si>
    <t>all surface resistances</t>
  </si>
  <si>
    <t>The following sheets are designed for the following particular situations:</t>
  </si>
  <si>
    <t>AMBIENT</t>
  </si>
  <si>
    <t>WINDOW INSTALLATION</t>
  </si>
  <si>
    <t>wall to ground joints, unventilated floors</t>
  </si>
  <si>
    <t>wall to ground joints, ventilated floors</t>
  </si>
  <si>
    <t>version history</t>
  </si>
  <si>
    <t>clarification added to window installation case</t>
  </si>
  <si>
    <t>this needs to be enough information to enable the calculation to be repeated :</t>
  </si>
  <si>
    <t>We run training courses using THERM to calculate thermal models</t>
  </si>
  <si>
    <t>The first sheets are designed to record the details of the construction (sketches)</t>
  </si>
  <si>
    <t>Formula changed to work with open office</t>
  </si>
  <si>
    <t>The Therm report function is pasted into the columns to the right,</t>
  </si>
  <si>
    <t>one column for each component U value, and one for the L2D results.</t>
  </si>
  <si>
    <t>Software:</t>
  </si>
  <si>
    <t>Date:</t>
  </si>
  <si>
    <t>Job Name:</t>
  </si>
  <si>
    <t>Job No:</t>
  </si>
  <si>
    <t>Completed by:</t>
  </si>
  <si>
    <t>Checked by:</t>
  </si>
  <si>
    <t>Elements</t>
  </si>
  <si>
    <t>Isotherms</t>
  </si>
  <si>
    <t>(Lines of constant temp)</t>
  </si>
  <si>
    <t>(Heatflow through materials)</t>
  </si>
  <si>
    <t>Layout changed to include elements</t>
  </si>
  <si>
    <t>Each has space for a THERM view of the elements, construction, isotherm &amp; flux</t>
  </si>
  <si>
    <t>All party walls now to be analysed both sides to cope with asymmetric constructions</t>
  </si>
  <si>
    <t>All outputs now reported to 2 decimal places, but result to 3 visible</t>
  </si>
  <si>
    <t>Isotherm scale added to all bases</t>
  </si>
  <si>
    <t>Descrip:</t>
  </si>
  <si>
    <t xml:space="preserve">Heat Flux </t>
  </si>
  <si>
    <t>y</t>
  </si>
  <si>
    <t>For Party Floor, internal measure excludes party floor thickness</t>
  </si>
  <si>
    <t>Added suspended floor check that Internal L2D is being used.</t>
  </si>
  <si>
    <t>Added Flux scale to each sheet</t>
  </si>
  <si>
    <t>correct  internal conditional formatting in susp floor ( see 28)</t>
  </si>
  <si>
    <t>correct wall /void height definition</t>
  </si>
  <si>
    <t>add un heated basement to floor void temp calc</t>
  </si>
  <si>
    <t>future</t>
  </si>
  <si>
    <t>We also suggest you paste in a picture of the finished component layout (no calc displayed)</t>
  </si>
  <si>
    <t>including red lines for internal reference planes, blue lines for external reference planes</t>
  </si>
  <si>
    <r>
      <t>Junction</t>
    </r>
    <r>
      <rPr>
        <sz val="12"/>
        <rFont val="Arial"/>
        <family val="2"/>
      </rPr>
      <t xml:space="preserve"> (inc reference planes)</t>
    </r>
  </si>
  <si>
    <t>Window installation N35 IF command added</t>
  </si>
  <si>
    <t>Garage Floor to family room floor</t>
  </si>
  <si>
    <t>Both sides assumed SAME temperature, ie 20 C</t>
  </si>
  <si>
    <t>Side one 20C</t>
  </si>
  <si>
    <t>Heat Loss is calculated as follows:</t>
  </si>
  <si>
    <t>Psi value is L2D heat from one building,</t>
  </si>
  <si>
    <t>Ensure only heat from heated house is counted</t>
  </si>
  <si>
    <t>V</t>
  </si>
  <si>
    <t>External</t>
  </si>
  <si>
    <t>Ft</t>
  </si>
  <si>
    <t xml:space="preserve">Neighbours </t>
  </si>
  <si>
    <t>Building of interest</t>
  </si>
  <si>
    <t>C</t>
  </si>
  <si>
    <t>Informative only</t>
  </si>
  <si>
    <t>Temperatures and Ft factors</t>
  </si>
  <si>
    <t>position of measurement planes ( v imp for external dims)</t>
  </si>
  <si>
    <t>corrected formula in ground  and party ground sheet P27  replace 0.427 with 0.457 (thanks Andrew Lundeberg)</t>
  </si>
  <si>
    <t>Corrected Ground Party Wall unequal (cells O53,61), added Wall Party wall unequal</t>
  </si>
  <si>
    <t>window to wall, simplified case when you know window Uf and dims</t>
  </si>
  <si>
    <t>contact Ingrid.</t>
  </si>
  <si>
    <t>PARTY-AMBIENT EQUAL</t>
  </si>
  <si>
    <t>PARTY-AMBIENT UNEQUAL</t>
  </si>
  <si>
    <t>GROUND FLOOR - WALL</t>
  </si>
  <si>
    <t>SUSPENDED FLOOR - WALL</t>
  </si>
  <si>
    <t>for floor insulation penetrations - counts both sides in psi</t>
  </si>
  <si>
    <t>for wall or roof insulation penetrations - counts both sides in psi</t>
  </si>
  <si>
    <t>PARTITION - GROUND FLOOR</t>
  </si>
  <si>
    <t>PARTITION - AMBIENT</t>
  </si>
  <si>
    <t>Party wall or floor to ambient - different U values or Temperatures each side - counts only one side for psi</t>
  </si>
  <si>
    <t>Ambient Junction</t>
  </si>
  <si>
    <t>GroundFloor - Wall</t>
  </si>
  <si>
    <t>Suspended Floor - Wall</t>
  </si>
  <si>
    <t>Window Installation</t>
  </si>
  <si>
    <t>Partition - Ambient</t>
  </si>
  <si>
    <t>PartyWall to GFloor Equal</t>
  </si>
  <si>
    <t>Internal measure excludes party wall thickness</t>
  </si>
  <si>
    <t>Party-Ambient EQUAL</t>
  </si>
  <si>
    <t>Assign "internal" to only one side, "Party" (neighbour) to other</t>
  </si>
  <si>
    <t>L2D with temps 20, 17 and external 0C temperature.</t>
  </si>
  <si>
    <t>less wall U times A's</t>
  </si>
  <si>
    <t>less party element U times A times Ftground</t>
  </si>
  <si>
    <t>Internal is corrected for Ft</t>
  </si>
  <si>
    <t>Party-Ambient UNEQUAL</t>
  </si>
  <si>
    <t>Renamed most sheets and added different sheets for party and partition use</t>
  </si>
  <si>
    <t>GROUND</t>
  </si>
  <si>
    <t>PARTY</t>
  </si>
  <si>
    <t>PARTITION</t>
  </si>
  <si>
    <t>Therm 6.3</t>
  </si>
  <si>
    <t>Calculation sheet provided by</t>
  </si>
  <si>
    <t>Calculation carried out by</t>
  </si>
  <si>
    <t>Updated WARM company address and provided space for end-user company address/logo</t>
  </si>
  <si>
    <t>Note: Psi-value is for both sides of partition</t>
  </si>
  <si>
    <t>Internal equals external measurement, both includes partition thickness</t>
  </si>
  <si>
    <t>External measurement is to centre of wall</t>
  </si>
  <si>
    <t>External PHPP does not - entering as Group 17 does this automatically in PHPP</t>
  </si>
  <si>
    <t>Note: Psi-value is for both sides. Halve for single side, eg one dwelling.</t>
  </si>
  <si>
    <t>For Intermed. Floor, internal measurement includes floor thickness</t>
  </si>
  <si>
    <t>Note: Psi-value is for one side. Double for both sides, eg party wall in mid-terrace block.</t>
  </si>
  <si>
    <t>Note: Psi-value is for single side, eg one dwelling, typically warmest</t>
  </si>
  <si>
    <t>Party wall only, internal Psi excludes party wall thickness</t>
  </si>
  <si>
    <t>External Psi is to middle of party element</t>
  </si>
  <si>
    <t>Neighbours set at different temperature, typically 17C if not insulated</t>
  </si>
  <si>
    <t>Model each wall cassette, obtain U values, assumed different</t>
  </si>
  <si>
    <t>Model party element - obtain U-value</t>
  </si>
  <si>
    <t>Psi from THERM blank calculation sheet</t>
  </si>
  <si>
    <t>Ali clad timber window to wall, simplified case when you know window Uf and dims</t>
  </si>
  <si>
    <t>ALICLAD WINDOW INST.</t>
  </si>
  <si>
    <t>Aluminium cladding thickness</t>
  </si>
  <si>
    <t>Thick mm</t>
  </si>
  <si>
    <t>k W/mK</t>
  </si>
  <si>
    <t>Aluminium</t>
  </si>
  <si>
    <t>added ali clad window, defined ground width of 4m internally</t>
  </si>
  <si>
    <t>corrected/simplified unequal party wall/ground</t>
  </si>
  <si>
    <t>Any errors you spot - please let us know!  office@peterwarm.co.uk</t>
  </si>
  <si>
    <t>L2D Floor</t>
  </si>
  <si>
    <t>L2D Party wall</t>
  </si>
  <si>
    <t xml:space="preserve">PHI Method Party Wall/ground </t>
  </si>
  <si>
    <t>Logo removed from 'modelled by' and email updated</t>
  </si>
  <si>
    <t>Correct cells J37 and J45 on GroundFloor - Wall</t>
  </si>
  <si>
    <t>V41</t>
  </si>
  <si>
    <t>V42</t>
  </si>
  <si>
    <t>Updated version number and linked to each page</t>
  </si>
  <si>
    <t>L2D All</t>
  </si>
  <si>
    <t>See Sketch</t>
  </si>
  <si>
    <t>Simplified window/door frame data</t>
  </si>
  <si>
    <t>Window/Door U-value</t>
  </si>
  <si>
    <t>V43</t>
  </si>
  <si>
    <t>Use Print Screen to grab the image, and crop/reduce in size to fit in the relevant box on the results sheet</t>
  </si>
  <si>
    <t>THRESHOLD GROUND BEARING</t>
  </si>
  <si>
    <t>THRESHOLD SUSPENDED FLOOR</t>
  </si>
  <si>
    <t>Door threshold where the slab is ground bearing</t>
  </si>
  <si>
    <t>Door threshold for a suspended ground floor</t>
  </si>
  <si>
    <t>PARTY WALL - GFLOOR PH METHOD</t>
  </si>
  <si>
    <t>Party walls to ground floor - same U and temperatures each side - counts both sides for psi</t>
  </si>
  <si>
    <t>Party wall or floor to ambient - same U values and Temps each side - counts both sides for psi</t>
  </si>
  <si>
    <t>any junction not involving ground or neighbours (party). Used for junction of two different thermal elements</t>
  </si>
  <si>
    <t>t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</si>
  <si>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</si>
  <si>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Threshold tabs added, out of data party wall tabs removed and instructions updated. Some illustrations updated.</t>
  </si>
  <si>
    <t xml:space="preserve">Note:where U-factor name cells are coloured RED after information is pasted in you will need to enter a different row number in the relevant column K cell. </t>
  </si>
  <si>
    <t>V44</t>
  </si>
  <si>
    <t>Suspended threshold tab updated- unneccessary door L2D row removed from top section</t>
  </si>
  <si>
    <t>Add to Pete's comment to cell O36 in Suspended Floor - Wall, to clarify what formula is being followed (someone queried it, so recording in case it comes up again!)</t>
  </si>
  <si>
    <t>V45</t>
  </si>
  <si>
    <t>?????????????</t>
  </si>
  <si>
    <t>V46</t>
  </si>
  <si>
    <t>Threshold Suspended Floor sheet: update WARM address. Correct cell L29. Correct cell J15. Delete column V.</t>
  </si>
  <si>
    <t xml:space="preserve">From Therm report - worst cell </t>
  </si>
  <si>
    <t xml:space="preserve">Psi internal  </t>
  </si>
  <si>
    <t xml:space="preserve">Psi external  </t>
  </si>
  <si>
    <t>U-value calculation for data row</t>
  </si>
  <si>
    <t xml:space="preserve">Floor modelling U-value ( W/m2K)  </t>
  </si>
  <si>
    <t xml:space="preserve">Modelling U-value (W/m2K)  </t>
  </si>
  <si>
    <t xml:space="preserve">Wall modelling U-value (W/m2K)  </t>
  </si>
  <si>
    <t xml:space="preserve">Floor void temperature (20/0) C  </t>
  </si>
  <si>
    <t>Psi internal</t>
  </si>
  <si>
    <t>Psi External PHPP(Grp17)</t>
  </si>
  <si>
    <t>Length times U-value:</t>
  </si>
  <si>
    <t>Psi-value</t>
  </si>
  <si>
    <t>Heat flow</t>
  </si>
  <si>
    <t>Height times U-value:</t>
  </si>
  <si>
    <t>U-factor name</t>
  </si>
  <si>
    <t>U-factor</t>
  </si>
  <si>
    <t>Length</t>
  </si>
  <si>
    <t xml:space="preserve">Floor cassette modelling U-value ( W/m2K)  </t>
  </si>
  <si>
    <t>GROUND BEARING ground floor calculation using ISO 13770, check values below</t>
  </si>
  <si>
    <t xml:space="preserve"> VENTED ground floor calculation using ISO 13770, check values below</t>
  </si>
  <si>
    <t>Areas m2</t>
  </si>
  <si>
    <t>Wall thick</t>
  </si>
  <si>
    <t>Perimeter</t>
  </si>
  <si>
    <t>Ground k</t>
  </si>
  <si>
    <t>Ventilation opening</t>
  </si>
  <si>
    <t>Wind shielding</t>
  </si>
  <si>
    <t>Void height above ground</t>
  </si>
  <si>
    <t>Windspeed</t>
  </si>
  <si>
    <t>Notes: 20 m ground as with perimeter modelling. First model is slab and perimeter, second model includes the party wall. The difference in the L2Ds is the Psi-value. This may not be suitable for SAP assessments as a 3D model is required. For further information please see notes on the right of this tab (not printed when converted into PDF).</t>
  </si>
  <si>
    <t>Party wall</t>
  </si>
  <si>
    <t xml:space="preserve">1st wall </t>
  </si>
  <si>
    <t>2nd wall</t>
  </si>
  <si>
    <t>Frame width w</t>
  </si>
  <si>
    <t>Overall thickness t</t>
  </si>
  <si>
    <t>Homogenous frame (apart from alu clad)?</t>
  </si>
  <si>
    <t>External surface resistance</t>
  </si>
  <si>
    <t>Internal surface resistance</t>
  </si>
  <si>
    <t>Psi window installation according to Passivhaus</t>
  </si>
  <si>
    <t>Thickness t</t>
  </si>
  <si>
    <t>Wall and frame</t>
  </si>
  <si>
    <t>Simplified frame</t>
  </si>
  <si>
    <t>Frame conductivity</t>
  </si>
  <si>
    <t>Dimension</t>
  </si>
  <si>
    <t>Conductivity</t>
  </si>
  <si>
    <t>Window/door U-value</t>
  </si>
  <si>
    <t>Area m2</t>
  </si>
  <si>
    <t>V47</t>
  </si>
  <si>
    <t>Make sheets blank, generally tidy up.</t>
  </si>
  <si>
    <t>V48</t>
  </si>
  <si>
    <t>Update cell references in door frame diagram on sheet "Window Installation".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</si>
</sst>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43" formatCode="_-* #,##0.00_-;\-* #,##0.00_-;_-* &quot;-&quot;??_-;_-@_-"/>
    <numFmt numFmtId="164" formatCode="0.0000"/>
    <numFmt numFmtId="165" formatCode="0.000"/>
    <numFmt numFmtId="166" formatCode="0.0%"/>
    <numFmt numFmtId="167" formatCode="0.0"/>
    <numFmt numFmtId="168" formatCode="0.0000;\-0.0000;;"/>
    <numFmt numFmtId="169" formatCode="#,##0.000"/>
    <numFmt numFmtId="170" formatCode="0.0000;\-0.000;;"/>
    <numFmt numFmtId="171" formatCode="_-* #,##0.000_-;\-* #,##0.000_-;_-* &quot;-&quot;??_-;_-@_-"/>
    <numFmt numFmtId="172" formatCode="_-* #,##0.000_-;\-* #,##0.000_-;_-* &quot;-&quot;???_-;_-@_-"/>
    <numFmt numFmtId="173" formatCode="_-* #,##0_-;\-* #,##0_-;_-* &quot;-&quot;???_-;_-@_-"/>
  </numFmts>
  <fonts count="21" x14ac:knownFonts="1">
    <font>
      <sz val="10"/>
      <name val="Arial"/>
    </font>
    <font>
      <sz val="10"/>
      <name val="Arial"/>
      <family val="2"/>
    </font>
    <font>
      <u/>
      <sz val="10"/>
      <color indexed="36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name val="Verdana"/>
      <family val="2"/>
    </font>
    <font>
      <b/>
      <sz val="18"/>
      <name val="Arial"/>
      <family val="2"/>
    </font>
    <font>
      <b/>
      <sz val="14"/>
      <name val="Arial"/>
      <family val="2"/>
    </font>
    <font>
      <sz val="18"/>
      <name val="Arial"/>
      <family val="2"/>
    </font>
    <font>
      <sz val="10"/>
      <color indexed="42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10"/>
      <color indexed="8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sz val="8"/>
      <name val="Arial"/>
      <family val="2"/>
    </font>
    <font>
      <sz val="16"/>
      <name val="Arial"/>
      <family val="2"/>
    </font>
    <font>
      <strike/>
      <sz val="10"/>
      <name val="Arial"/>
      <family val="2"/>
    </font>
    <font>
      <b/>
      <strike/>
      <sz val="18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</fonts>
  <fills count="13">
    <fill>
      <patternFill patternType="none"/>
    </fill>
    <fill>
      <patternFill patternType="gray125"/>
    </fill>
    <fill>
      <patternFill patternType="solid">
        <fgColor indexed="15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FFFF00"/>
        <bgColor indexed="64"/>
      </patternFill>
    </fill>
  </fills>
  <borders count="23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</borders>
  <cellStyleXfs count="7">
    <xf numFmtId="0" fontId="0" fillId="0" borderId="0"/>
    <xf numFmtId="43" fontId="1" fillId="0" borderId="0" applyFont="0" applyFill="0" applyBorder="0" applyAlignment="0" applyProtection="0"/>
    <xf numFmtId="0" fontId="3" fillId="0" borderId="0"/>
    <xf numFmtId="9" fontId="1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" fillId="0" borderId="0"/>
    <xf numFmtId="0" fontId="1" fillId="0" borderId="0"/>
  </cellStyleXfs>
  <cellXfs count="418">
    <xf numFmtId="0" fontId="0" fillId="0" borderId="0" xfId="0"/>
    <xf numFmtId="0" fontId="3" fillId="0" borderId="0" xfId="0" applyFont="1"/>
    <xf numFmtId="0" fontId="3" fillId="0" borderId="0" xfId="0" applyFont="1" applyAlignment="1">
      <alignment horizontal="center"/>
    </xf>
    <xf numFmtId="0" fontId="3" fillId="2" borderId="0" xfId="0" applyFont="1" applyFill="1"/>
    <xf numFmtId="0" fontId="3" fillId="3" borderId="0" xfId="0" applyFont="1" applyFill="1"/>
    <xf numFmtId="0" fontId="3" fillId="0" borderId="1" xfId="0" applyFont="1" applyBorder="1"/>
    <xf numFmtId="0" fontId="3" fillId="0" borderId="2" xfId="0" applyFont="1" applyBorder="1"/>
    <xf numFmtId="0" fontId="3" fillId="0" borderId="3" xfId="0" applyFont="1" applyBorder="1"/>
    <xf numFmtId="0" fontId="3" fillId="0" borderId="2" xfId="0" applyFont="1" applyBorder="1" applyAlignment="1">
      <alignment horizontal="center"/>
    </xf>
    <xf numFmtId="0" fontId="3" fillId="0" borderId="4" xfId="0" applyFont="1" applyBorder="1"/>
    <xf numFmtId="0" fontId="3" fillId="0" borderId="5" xfId="0" applyFont="1" applyBorder="1"/>
    <xf numFmtId="0" fontId="3" fillId="4" borderId="0" xfId="0" applyFont="1" applyFill="1" applyAlignment="1">
      <alignment horizontal="center"/>
    </xf>
    <xf numFmtId="0" fontId="3" fillId="0" borderId="6" xfId="0" applyFont="1" applyBorder="1"/>
    <xf numFmtId="0" fontId="3" fillId="0" borderId="7" xfId="0" applyFont="1" applyBorder="1"/>
    <xf numFmtId="0" fontId="3" fillId="0" borderId="8" xfId="0" applyFont="1" applyBorder="1"/>
    <xf numFmtId="0" fontId="3" fillId="4" borderId="7" xfId="0" applyFont="1" applyFill="1" applyBorder="1" applyAlignment="1">
      <alignment horizontal="center"/>
    </xf>
    <xf numFmtId="168" fontId="3" fillId="0" borderId="0" xfId="0" applyNumberFormat="1" applyFont="1"/>
    <xf numFmtId="164" fontId="3" fillId="0" borderId="0" xfId="0" applyNumberFormat="1" applyFont="1"/>
    <xf numFmtId="0" fontId="3" fillId="4" borderId="0" xfId="0" applyFont="1" applyFill="1"/>
    <xf numFmtId="0" fontId="3" fillId="0" borderId="0" xfId="0" applyFont="1" applyAlignment="1">
      <alignment horizontal="right"/>
    </xf>
    <xf numFmtId="165" fontId="3" fillId="0" borderId="0" xfId="0" applyNumberFormat="1" applyFont="1"/>
    <xf numFmtId="165" fontId="3" fillId="0" borderId="5" xfId="0" applyNumberFormat="1" applyFont="1" applyBorder="1"/>
    <xf numFmtId="0" fontId="3" fillId="5" borderId="0" xfId="0" applyFont="1" applyFill="1"/>
    <xf numFmtId="0" fontId="3" fillId="5" borderId="7" xfId="0" applyFont="1" applyFill="1" applyBorder="1"/>
    <xf numFmtId="164" fontId="3" fillId="0" borderId="0" xfId="0" applyNumberFormat="1" applyFont="1" applyAlignment="1">
      <alignment horizontal="center"/>
    </xf>
    <xf numFmtId="0" fontId="0" fillId="0" borderId="1" xfId="0" applyBorder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0" fillId="0" borderId="9" xfId="0" applyBorder="1"/>
    <xf numFmtId="0" fontId="0" fillId="0" borderId="10" xfId="0" applyBorder="1"/>
    <xf numFmtId="0" fontId="0" fillId="0" borderId="11" xfId="0" applyBorder="1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165" fontId="0" fillId="0" borderId="12" xfId="0" applyNumberFormat="1" applyBorder="1" applyAlignment="1">
      <alignment horizontal="center" vertical="center" wrapText="1"/>
    </xf>
    <xf numFmtId="2" fontId="0" fillId="0" borderId="14" xfId="0" applyNumberFormat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166" fontId="3" fillId="0" borderId="0" xfId="3" applyNumberFormat="1" applyFont="1"/>
    <xf numFmtId="0" fontId="5" fillId="0" borderId="0" xfId="0" applyFont="1"/>
    <xf numFmtId="0" fontId="3" fillId="4" borderId="5" xfId="0" applyFont="1" applyFill="1" applyBorder="1"/>
    <xf numFmtId="0" fontId="3" fillId="4" borderId="7" xfId="0" applyFont="1" applyFill="1" applyBorder="1"/>
    <xf numFmtId="0" fontId="3" fillId="4" borderId="8" xfId="0" applyFont="1" applyFill="1" applyBorder="1"/>
    <xf numFmtId="0" fontId="4" fillId="0" borderId="0" xfId="0" applyFont="1"/>
    <xf numFmtId="0" fontId="4" fillId="0" borderId="0" xfId="0" applyFont="1" applyAlignment="1">
      <alignment horizontal="right"/>
    </xf>
    <xf numFmtId="165" fontId="4" fillId="0" borderId="0" xfId="0" applyNumberFormat="1" applyFont="1"/>
    <xf numFmtId="165" fontId="3" fillId="0" borderId="0" xfId="0" applyNumberFormat="1" applyFont="1" applyAlignment="1">
      <alignment horizontal="center"/>
    </xf>
    <xf numFmtId="0" fontId="4" fillId="0" borderId="7" xfId="0" applyFont="1" applyBorder="1"/>
    <xf numFmtId="167" fontId="3" fillId="0" borderId="0" xfId="0" applyNumberFormat="1" applyFont="1"/>
    <xf numFmtId="2" fontId="3" fillId="0" borderId="0" xfId="0" applyNumberFormat="1" applyFont="1"/>
    <xf numFmtId="0" fontId="3" fillId="0" borderId="0" xfId="0" applyFont="1" applyAlignment="1">
      <alignment horizontal="left"/>
    </xf>
    <xf numFmtId="169" fontId="4" fillId="0" borderId="0" xfId="0" applyNumberFormat="1" applyFont="1"/>
    <xf numFmtId="165" fontId="3" fillId="0" borderId="0" xfId="0" applyNumberFormat="1" applyFont="1" applyAlignment="1">
      <alignment horizontal="right"/>
    </xf>
    <xf numFmtId="0" fontId="4" fillId="0" borderId="0" xfId="0" applyFont="1" applyAlignment="1">
      <alignment horizontal="center"/>
    </xf>
    <xf numFmtId="2" fontId="4" fillId="0" borderId="0" xfId="0" applyNumberFormat="1" applyFont="1"/>
    <xf numFmtId="0" fontId="6" fillId="0" borderId="7" xfId="0" applyFont="1" applyBorder="1" applyAlignment="1">
      <alignment horizontal="right"/>
    </xf>
    <xf numFmtId="0" fontId="7" fillId="0" borderId="7" xfId="0" applyFont="1" applyBorder="1" applyAlignment="1">
      <alignment horizontal="right"/>
    </xf>
    <xf numFmtId="0" fontId="8" fillId="0" borderId="8" xfId="0" applyFont="1" applyBorder="1"/>
    <xf numFmtId="0" fontId="3" fillId="4" borderId="0" xfId="0" applyFont="1" applyFill="1" applyAlignment="1" applyProtection="1">
      <alignment horizontal="center"/>
      <protection locked="0"/>
    </xf>
    <xf numFmtId="0" fontId="3" fillId="5" borderId="4" xfId="0" applyFont="1" applyFill="1" applyBorder="1"/>
    <xf numFmtId="169" fontId="3" fillId="5" borderId="0" xfId="0" applyNumberFormat="1" applyFont="1" applyFill="1" applyAlignment="1">
      <alignment horizontal="center"/>
    </xf>
    <xf numFmtId="164" fontId="3" fillId="5" borderId="0" xfId="0" applyNumberFormat="1" applyFont="1" applyFill="1" applyAlignment="1">
      <alignment horizontal="center"/>
    </xf>
    <xf numFmtId="164" fontId="3" fillId="5" borderId="0" xfId="0" applyNumberFormat="1" applyFont="1" applyFill="1"/>
    <xf numFmtId="169" fontId="7" fillId="5" borderId="8" xfId="0" applyNumberFormat="1" applyFont="1" applyFill="1" applyBorder="1"/>
    <xf numFmtId="0" fontId="3" fillId="5" borderId="2" xfId="0" applyFont="1" applyFill="1" applyBorder="1"/>
    <xf numFmtId="0" fontId="3" fillId="5" borderId="6" xfId="0" applyFont="1" applyFill="1" applyBorder="1"/>
    <xf numFmtId="0" fontId="3" fillId="5" borderId="0" xfId="0" applyFont="1" applyFill="1" applyAlignment="1">
      <alignment horizontal="center"/>
    </xf>
    <xf numFmtId="164" fontId="3" fillId="5" borderId="5" xfId="0" applyNumberFormat="1" applyFont="1" applyFill="1" applyBorder="1" applyAlignment="1">
      <alignment horizontal="center"/>
    </xf>
    <xf numFmtId="164" fontId="3" fillId="5" borderId="8" xfId="0" applyNumberFormat="1" applyFont="1" applyFill="1" applyBorder="1" applyAlignment="1">
      <alignment horizontal="center"/>
    </xf>
    <xf numFmtId="0" fontId="3" fillId="5" borderId="7" xfId="0" applyFont="1" applyFill="1" applyBorder="1" applyAlignment="1">
      <alignment horizontal="center"/>
    </xf>
    <xf numFmtId="0" fontId="9" fillId="5" borderId="7" xfId="0" applyFont="1" applyFill="1" applyBorder="1" applyAlignment="1">
      <alignment horizontal="center"/>
    </xf>
    <xf numFmtId="0" fontId="3" fillId="5" borderId="0" xfId="0" applyFont="1" applyFill="1" applyAlignment="1">
      <alignment horizontal="left"/>
    </xf>
    <xf numFmtId="169" fontId="4" fillId="5" borderId="5" xfId="0" applyNumberFormat="1" applyFont="1" applyFill="1" applyBorder="1"/>
    <xf numFmtId="0" fontId="3" fillId="6" borderId="0" xfId="0" applyFont="1" applyFill="1"/>
    <xf numFmtId="167" fontId="3" fillId="6" borderId="0" xfId="0" applyNumberFormat="1" applyFont="1" applyFill="1"/>
    <xf numFmtId="2" fontId="3" fillId="5" borderId="0" xfId="0" applyNumberFormat="1" applyFont="1" applyFill="1"/>
    <xf numFmtId="0" fontId="8" fillId="0" borderId="7" xfId="0" applyFont="1" applyBorder="1"/>
    <xf numFmtId="0" fontId="7" fillId="0" borderId="0" xfId="0" applyFont="1" applyAlignment="1">
      <alignment horizontal="right"/>
    </xf>
    <xf numFmtId="4" fontId="7" fillId="5" borderId="5" xfId="0" applyNumberFormat="1" applyFont="1" applyFill="1" applyBorder="1"/>
    <xf numFmtId="0" fontId="12" fillId="5" borderId="0" xfId="0" applyFont="1" applyFill="1"/>
    <xf numFmtId="0" fontId="12" fillId="5" borderId="0" xfId="0" applyFont="1" applyFill="1" applyAlignment="1">
      <alignment horizontal="center"/>
    </xf>
    <xf numFmtId="0" fontId="3" fillId="0" borderId="2" xfId="0" applyFont="1" applyBorder="1" applyAlignment="1">
      <alignment horizontal="right"/>
    </xf>
    <xf numFmtId="2" fontId="3" fillId="4" borderId="0" xfId="0" applyNumberFormat="1" applyFont="1" applyFill="1" applyAlignment="1">
      <alignment horizontal="center"/>
    </xf>
    <xf numFmtId="0" fontId="3" fillId="6" borderId="0" xfId="0" applyFont="1" applyFill="1" applyAlignment="1">
      <alignment horizontal="center"/>
    </xf>
    <xf numFmtId="165" fontId="4" fillId="0" borderId="5" xfId="0" applyNumberFormat="1" applyFont="1" applyBorder="1"/>
    <xf numFmtId="0" fontId="13" fillId="0" borderId="7" xfId="0" applyFont="1" applyBorder="1" applyAlignment="1">
      <alignment horizontal="right"/>
    </xf>
    <xf numFmtId="0" fontId="13" fillId="5" borderId="7" xfId="0" applyFont="1" applyFill="1" applyBorder="1" applyAlignment="1">
      <alignment horizontal="right"/>
    </xf>
    <xf numFmtId="165" fontId="3" fillId="5" borderId="0" xfId="0" applyNumberFormat="1" applyFont="1" applyFill="1" applyAlignment="1">
      <alignment horizontal="center"/>
    </xf>
    <xf numFmtId="1" fontId="3" fillId="5" borderId="0" xfId="0" applyNumberFormat="1" applyFont="1" applyFill="1" applyAlignment="1">
      <alignment horizontal="center"/>
    </xf>
    <xf numFmtId="0" fontId="14" fillId="0" borderId="0" xfId="0" applyFont="1"/>
    <xf numFmtId="169" fontId="13" fillId="5" borderId="8" xfId="0" applyNumberFormat="1" applyFont="1" applyFill="1" applyBorder="1"/>
    <xf numFmtId="0" fontId="3" fillId="0" borderId="15" xfId="0" applyFont="1" applyBorder="1"/>
    <xf numFmtId="0" fontId="3" fillId="0" borderId="16" xfId="0" applyFont="1" applyBorder="1"/>
    <xf numFmtId="0" fontId="3" fillId="4" borderId="16" xfId="0" applyFont="1" applyFill="1" applyBorder="1"/>
    <xf numFmtId="0" fontId="3" fillId="0" borderId="17" xfId="0" applyFont="1" applyBorder="1"/>
    <xf numFmtId="0" fontId="0" fillId="0" borderId="0" xfId="0" applyAlignment="1">
      <alignment horizontal="right"/>
    </xf>
    <xf numFmtId="0" fontId="3" fillId="0" borderId="1" xfId="0" applyFont="1" applyBorder="1" applyAlignment="1">
      <alignment horizontal="right"/>
    </xf>
    <xf numFmtId="0" fontId="3" fillId="0" borderId="4" xfId="0" applyFont="1" applyBorder="1" applyAlignment="1">
      <alignment horizontal="right"/>
    </xf>
    <xf numFmtId="0" fontId="3" fillId="0" borderId="6" xfId="0" applyFont="1" applyBorder="1" applyAlignment="1">
      <alignment horizontal="right"/>
    </xf>
    <xf numFmtId="14" fontId="3" fillId="4" borderId="2" xfId="0" applyNumberFormat="1" applyFont="1" applyFill="1" applyBorder="1" applyAlignment="1">
      <alignment horizontal="left"/>
    </xf>
    <xf numFmtId="0" fontId="3" fillId="4" borderId="0" xfId="0" applyFont="1" applyFill="1" applyAlignment="1">
      <alignment horizontal="left"/>
    </xf>
    <xf numFmtId="0" fontId="3" fillId="4" borderId="3" xfId="0" applyFont="1" applyFill="1" applyBorder="1"/>
    <xf numFmtId="0" fontId="8" fillId="0" borderId="1" xfId="0" applyFont="1" applyBorder="1"/>
    <xf numFmtId="0" fontId="3" fillId="0" borderId="4" xfId="0" applyFont="1" applyBorder="1" applyAlignment="1">
      <alignment horizontal="justify"/>
    </xf>
    <xf numFmtId="0" fontId="3" fillId="0" borderId="0" xfId="0" applyFont="1" applyAlignment="1">
      <alignment horizontal="justify"/>
    </xf>
    <xf numFmtId="0" fontId="16" fillId="0" borderId="0" xfId="0" applyFont="1"/>
    <xf numFmtId="0" fontId="3" fillId="0" borderId="7" xfId="0" applyFont="1" applyBorder="1" applyAlignment="1">
      <alignment horizontal="right"/>
    </xf>
    <xf numFmtId="165" fontId="3" fillId="5" borderId="0" xfId="0" applyNumberFormat="1" applyFont="1" applyFill="1"/>
    <xf numFmtId="170" fontId="3" fillId="0" borderId="0" xfId="0" applyNumberFormat="1" applyFont="1"/>
    <xf numFmtId="172" fontId="3" fillId="5" borderId="0" xfId="0" applyNumberFormat="1" applyFont="1" applyFill="1"/>
    <xf numFmtId="172" fontId="3" fillId="0" borderId="0" xfId="0" applyNumberFormat="1" applyFont="1"/>
    <xf numFmtId="172" fontId="3" fillId="5" borderId="0" xfId="0" applyNumberFormat="1" applyFont="1" applyFill="1" applyAlignment="1">
      <alignment horizontal="center"/>
    </xf>
    <xf numFmtId="171" fontId="3" fillId="0" borderId="0" xfId="1" applyNumberFormat="1" applyFont="1" applyAlignment="1">
      <alignment horizontal="center"/>
    </xf>
    <xf numFmtId="0" fontId="3" fillId="0" borderId="0" xfId="2"/>
    <xf numFmtId="0" fontId="3" fillId="0" borderId="0" xfId="2" applyAlignment="1">
      <alignment horizontal="center"/>
    </xf>
    <xf numFmtId="0" fontId="3" fillId="2" borderId="0" xfId="2" applyFill="1"/>
    <xf numFmtId="0" fontId="3" fillId="3" borderId="0" xfId="2" applyFill="1"/>
    <xf numFmtId="0" fontId="3" fillId="0" borderId="1" xfId="2" applyBorder="1" applyAlignment="1">
      <alignment horizontal="right"/>
    </xf>
    <xf numFmtId="0" fontId="3" fillId="0" borderId="2" xfId="2" applyBorder="1"/>
    <xf numFmtId="0" fontId="3" fillId="0" borderId="2" xfId="2" applyBorder="1" applyAlignment="1">
      <alignment horizontal="right"/>
    </xf>
    <xf numFmtId="14" fontId="3" fillId="4" borderId="2" xfId="2" applyNumberFormat="1" applyFill="1" applyBorder="1" applyAlignment="1">
      <alignment horizontal="left"/>
    </xf>
    <xf numFmtId="0" fontId="3" fillId="4" borderId="3" xfId="2" applyFill="1" applyBorder="1"/>
    <xf numFmtId="0" fontId="3" fillId="0" borderId="4" xfId="2" applyBorder="1" applyAlignment="1">
      <alignment horizontal="right"/>
    </xf>
    <xf numFmtId="0" fontId="3" fillId="4" borderId="0" xfId="2" applyFill="1"/>
    <xf numFmtId="0" fontId="3" fillId="0" borderId="0" xfId="2" applyAlignment="1">
      <alignment horizontal="right"/>
    </xf>
    <xf numFmtId="0" fontId="3" fillId="4" borderId="0" xfId="2" applyFill="1" applyAlignment="1">
      <alignment horizontal="left"/>
    </xf>
    <xf numFmtId="0" fontId="3" fillId="4" borderId="5" xfId="2" applyFill="1" applyBorder="1"/>
    <xf numFmtId="0" fontId="5" fillId="0" borderId="0" xfId="2" applyFont="1"/>
    <xf numFmtId="0" fontId="3" fillId="0" borderId="6" xfId="2" applyBorder="1" applyAlignment="1">
      <alignment horizontal="right"/>
    </xf>
    <xf numFmtId="0" fontId="3" fillId="4" borderId="7" xfId="2" applyFill="1" applyBorder="1"/>
    <xf numFmtId="0" fontId="3" fillId="0" borderId="7" xfId="2" applyBorder="1" applyAlignment="1">
      <alignment horizontal="right"/>
    </xf>
    <xf numFmtId="0" fontId="3" fillId="4" borderId="8" xfId="2" applyFill="1" applyBorder="1"/>
    <xf numFmtId="0" fontId="8" fillId="0" borderId="1" xfId="2" applyFont="1" applyBorder="1"/>
    <xf numFmtId="0" fontId="3" fillId="0" borderId="3" xfId="2" applyBorder="1"/>
    <xf numFmtId="0" fontId="3" fillId="0" borderId="1" xfId="2" applyBorder="1"/>
    <xf numFmtId="0" fontId="3" fillId="0" borderId="2" xfId="2" applyBorder="1" applyAlignment="1">
      <alignment horizontal="center"/>
    </xf>
    <xf numFmtId="0" fontId="3" fillId="0" borderId="4" xfId="2" applyBorder="1"/>
    <xf numFmtId="0" fontId="3" fillId="0" borderId="0" xfId="2" applyAlignment="1">
      <alignment horizontal="justify"/>
    </xf>
    <xf numFmtId="0" fontId="3" fillId="0" borderId="5" xfId="2" applyBorder="1"/>
    <xf numFmtId="0" fontId="3" fillId="5" borderId="4" xfId="2" applyFill="1" applyBorder="1" applyAlignment="1">
      <alignment horizontal="center"/>
    </xf>
    <xf numFmtId="0" fontId="3" fillId="4" borderId="0" xfId="2" applyFill="1" applyAlignment="1">
      <alignment horizontal="center"/>
    </xf>
    <xf numFmtId="0" fontId="3" fillId="7" borderId="0" xfId="2" applyFill="1" applyAlignment="1">
      <alignment horizontal="center"/>
    </xf>
    <xf numFmtId="0" fontId="3" fillId="5" borderId="0" xfId="2" applyFill="1"/>
    <xf numFmtId="164" fontId="3" fillId="5" borderId="5" xfId="2" applyNumberFormat="1" applyFill="1" applyBorder="1" applyAlignment="1">
      <alignment horizontal="center"/>
    </xf>
    <xf numFmtId="0" fontId="3" fillId="0" borderId="4" xfId="2" applyBorder="1" applyAlignment="1">
      <alignment horizontal="justify"/>
    </xf>
    <xf numFmtId="0" fontId="3" fillId="5" borderId="6" xfId="2" applyFill="1" applyBorder="1" applyAlignment="1">
      <alignment horizontal="center"/>
    </xf>
    <xf numFmtId="0" fontId="3" fillId="4" borderId="7" xfId="2" applyFill="1" applyBorder="1" applyAlignment="1">
      <alignment horizontal="center"/>
    </xf>
    <xf numFmtId="0" fontId="3" fillId="5" borderId="7" xfId="2" applyFill="1" applyBorder="1" applyAlignment="1">
      <alignment horizontal="center"/>
    </xf>
    <xf numFmtId="0" fontId="3" fillId="5" borderId="7" xfId="2" applyFill="1" applyBorder="1"/>
    <xf numFmtId="0" fontId="9" fillId="5" borderId="7" xfId="2" applyFont="1" applyFill="1" applyBorder="1" applyAlignment="1">
      <alignment horizontal="center"/>
    </xf>
    <xf numFmtId="164" fontId="3" fillId="5" borderId="8" xfId="2" applyNumberFormat="1" applyFill="1" applyBorder="1" applyAlignment="1">
      <alignment horizontal="center"/>
    </xf>
    <xf numFmtId="0" fontId="3" fillId="5" borderId="2" xfId="2" applyFill="1" applyBorder="1" applyAlignment="1">
      <alignment horizontal="center"/>
    </xf>
    <xf numFmtId="164" fontId="3" fillId="0" borderId="0" xfId="2" applyNumberFormat="1" applyAlignment="1">
      <alignment horizontal="center"/>
    </xf>
    <xf numFmtId="164" fontId="3" fillId="0" borderId="0" xfId="2" applyNumberFormat="1"/>
    <xf numFmtId="0" fontId="3" fillId="0" borderId="6" xfId="2" applyBorder="1"/>
    <xf numFmtId="0" fontId="3" fillId="0" borderId="7" xfId="2" applyBorder="1"/>
    <xf numFmtId="0" fontId="4" fillId="0" borderId="7" xfId="2" applyFont="1" applyBorder="1"/>
    <xf numFmtId="169" fontId="7" fillId="5" borderId="8" xfId="2" applyNumberFormat="1" applyFont="1" applyFill="1" applyBorder="1"/>
    <xf numFmtId="0" fontId="4" fillId="0" borderId="6" xfId="2" applyFont="1" applyBorder="1"/>
    <xf numFmtId="0" fontId="3" fillId="0" borderId="1" xfId="2" applyBorder="1" applyAlignment="1">
      <alignment horizontal="left"/>
    </xf>
    <xf numFmtId="0" fontId="3" fillId="5" borderId="4" xfId="2" applyFill="1" applyBorder="1"/>
    <xf numFmtId="0" fontId="3" fillId="5" borderId="0" xfId="2" applyFill="1" applyAlignment="1">
      <alignment horizontal="right"/>
    </xf>
    <xf numFmtId="9" fontId="3" fillId="7" borderId="0" xfId="2" applyNumberFormat="1" applyFill="1" applyAlignment="1">
      <alignment horizontal="center"/>
    </xf>
    <xf numFmtId="164" fontId="3" fillId="7" borderId="5" xfId="2" applyNumberFormat="1" applyFill="1" applyBorder="1" applyAlignment="1">
      <alignment horizontal="center"/>
    </xf>
    <xf numFmtId="0" fontId="3" fillId="5" borderId="6" xfId="2" applyFill="1" applyBorder="1"/>
    <xf numFmtId="0" fontId="3" fillId="5" borderId="7" xfId="2" applyFill="1" applyBorder="1" applyAlignment="1">
      <alignment horizontal="right"/>
    </xf>
    <xf numFmtId="0" fontId="3" fillId="7" borderId="7" xfId="2" applyFill="1" applyBorder="1" applyAlignment="1">
      <alignment horizontal="center"/>
    </xf>
    <xf numFmtId="165" fontId="3" fillId="5" borderId="0" xfId="2" applyNumberFormat="1" applyFill="1"/>
    <xf numFmtId="0" fontId="3" fillId="4" borderId="0" xfId="2" applyFill="1" applyAlignment="1" applyProtection="1">
      <alignment horizontal="center"/>
      <protection locked="0"/>
    </xf>
    <xf numFmtId="165" fontId="3" fillId="5" borderId="0" xfId="2" applyNumberFormat="1" applyFill="1" applyAlignment="1">
      <alignment horizontal="center"/>
    </xf>
    <xf numFmtId="9" fontId="3" fillId="8" borderId="0" xfId="4" applyFill="1" applyAlignment="1">
      <alignment horizontal="center"/>
    </xf>
    <xf numFmtId="0" fontId="8" fillId="0" borderId="8" xfId="2" applyFont="1" applyBorder="1"/>
    <xf numFmtId="165" fontId="3" fillId="0" borderId="0" xfId="2" applyNumberFormat="1"/>
    <xf numFmtId="165" fontId="3" fillId="0" borderId="5" xfId="2" applyNumberFormat="1" applyBorder="1"/>
    <xf numFmtId="168" fontId="3" fillId="0" borderId="0" xfId="2" applyNumberFormat="1"/>
    <xf numFmtId="0" fontId="3" fillId="0" borderId="15" xfId="2" applyBorder="1"/>
    <xf numFmtId="0" fontId="3" fillId="0" borderId="16" xfId="2" applyBorder="1"/>
    <xf numFmtId="0" fontId="3" fillId="4" borderId="16" xfId="2" applyFill="1" applyBorder="1"/>
    <xf numFmtId="0" fontId="3" fillId="0" borderId="17" xfId="2" applyBorder="1"/>
    <xf numFmtId="0" fontId="3" fillId="0" borderId="8" xfId="2" applyBorder="1"/>
    <xf numFmtId="0" fontId="3" fillId="0" borderId="0" xfId="2" applyAlignment="1">
      <alignment horizontal="left"/>
    </xf>
    <xf numFmtId="2" fontId="3" fillId="0" borderId="0" xfId="2" applyNumberFormat="1"/>
    <xf numFmtId="0" fontId="4" fillId="0" borderId="0" xfId="2" applyFont="1" applyAlignment="1">
      <alignment horizontal="right"/>
    </xf>
    <xf numFmtId="0" fontId="4" fillId="0" borderId="0" xfId="2" applyFont="1"/>
    <xf numFmtId="169" fontId="4" fillId="0" borderId="0" xfId="2" applyNumberFormat="1" applyFont="1"/>
    <xf numFmtId="167" fontId="3" fillId="0" borderId="0" xfId="2" applyNumberFormat="1"/>
    <xf numFmtId="165" fontId="3" fillId="0" borderId="0" xfId="2" applyNumberFormat="1" applyAlignment="1">
      <alignment horizontal="right"/>
    </xf>
    <xf numFmtId="0" fontId="4" fillId="0" borderId="0" xfId="2" applyFont="1" applyAlignment="1">
      <alignment horizontal="center"/>
    </xf>
    <xf numFmtId="2" fontId="4" fillId="0" borderId="0" xfId="2" applyNumberFormat="1" applyFont="1"/>
    <xf numFmtId="165" fontId="4" fillId="0" borderId="0" xfId="2" applyNumberFormat="1" applyFont="1"/>
    <xf numFmtId="165" fontId="3" fillId="0" borderId="0" xfId="2" applyNumberFormat="1" applyAlignment="1">
      <alignment horizontal="center"/>
    </xf>
    <xf numFmtId="9" fontId="0" fillId="0" borderId="0" xfId="3" applyFont="1"/>
    <xf numFmtId="0" fontId="0" fillId="0" borderId="12" xfId="0" applyBorder="1" applyAlignment="1">
      <alignment horizontal="center"/>
    </xf>
    <xf numFmtId="172" fontId="3" fillId="5" borderId="0" xfId="2" applyNumberFormat="1" applyFill="1"/>
    <xf numFmtId="0" fontId="0" fillId="0" borderId="0" xfId="0" applyAlignment="1">
      <alignment horizontal="center"/>
    </xf>
    <xf numFmtId="0" fontId="1" fillId="0" borderId="0" xfId="0" applyFont="1" applyAlignment="1">
      <alignment horizontal="right"/>
    </xf>
    <xf numFmtId="0" fontId="1" fillId="0" borderId="0" xfId="0" applyFont="1"/>
    <xf numFmtId="0" fontId="1" fillId="0" borderId="0" xfId="5"/>
    <xf numFmtId="0" fontId="1" fillId="2" borderId="0" xfId="5" applyFill="1"/>
    <xf numFmtId="0" fontId="1" fillId="3" borderId="0" xfId="5" applyFill="1"/>
    <xf numFmtId="0" fontId="1" fillId="0" borderId="0" xfId="6"/>
    <xf numFmtId="0" fontId="1" fillId="0" borderId="0" xfId="5" applyAlignment="1">
      <alignment horizontal="center"/>
    </xf>
    <xf numFmtId="0" fontId="8" fillId="0" borderId="1" xfId="5" applyFont="1" applyBorder="1"/>
    <xf numFmtId="0" fontId="1" fillId="0" borderId="2" xfId="5" applyBorder="1"/>
    <xf numFmtId="0" fontId="1" fillId="0" borderId="3" xfId="5" applyBorder="1"/>
    <xf numFmtId="0" fontId="1" fillId="0" borderId="1" xfId="5" applyBorder="1" applyAlignment="1">
      <alignment horizontal="right"/>
    </xf>
    <xf numFmtId="0" fontId="1" fillId="0" borderId="2" xfId="5" applyBorder="1" applyAlignment="1">
      <alignment horizontal="right"/>
    </xf>
    <xf numFmtId="14" fontId="1" fillId="4" borderId="2" xfId="5" applyNumberFormat="1" applyFill="1" applyBorder="1" applyAlignment="1">
      <alignment horizontal="left"/>
    </xf>
    <xf numFmtId="0" fontId="1" fillId="4" borderId="3" xfId="5" applyFill="1" applyBorder="1"/>
    <xf numFmtId="0" fontId="1" fillId="0" borderId="4" xfId="5" applyBorder="1"/>
    <xf numFmtId="0" fontId="1" fillId="0" borderId="0" xfId="5" applyAlignment="1">
      <alignment horizontal="justify"/>
    </xf>
    <xf numFmtId="0" fontId="1" fillId="0" borderId="5" xfId="5" applyBorder="1"/>
    <xf numFmtId="0" fontId="1" fillId="0" borderId="4" xfId="5" applyBorder="1" applyAlignment="1">
      <alignment horizontal="right"/>
    </xf>
    <xf numFmtId="0" fontId="1" fillId="4" borderId="0" xfId="5" applyFill="1"/>
    <xf numFmtId="0" fontId="1" fillId="0" borderId="0" xfId="5" applyAlignment="1">
      <alignment horizontal="right"/>
    </xf>
    <xf numFmtId="0" fontId="1" fillId="4" borderId="0" xfId="5" applyFill="1" applyAlignment="1">
      <alignment horizontal="left"/>
    </xf>
    <xf numFmtId="0" fontId="1" fillId="4" borderId="5" xfId="5" applyFill="1" applyBorder="1"/>
    <xf numFmtId="0" fontId="1" fillId="0" borderId="4" xfId="5" applyBorder="1" applyAlignment="1">
      <alignment horizontal="justify"/>
    </xf>
    <xf numFmtId="0" fontId="5" fillId="0" borderId="0" xfId="5" applyFont="1"/>
    <xf numFmtId="0" fontId="1" fillId="0" borderId="6" xfId="5" applyBorder="1" applyAlignment="1">
      <alignment horizontal="right"/>
    </xf>
    <xf numFmtId="0" fontId="1" fillId="4" borderId="7" xfId="5" applyFill="1" applyBorder="1"/>
    <xf numFmtId="0" fontId="1" fillId="0" borderId="7" xfId="5" applyBorder="1" applyAlignment="1">
      <alignment horizontal="right"/>
    </xf>
    <xf numFmtId="0" fontId="1" fillId="4" borderId="8" xfId="5" applyFill="1" applyBorder="1"/>
    <xf numFmtId="0" fontId="1" fillId="0" borderId="1" xfId="5" applyBorder="1"/>
    <xf numFmtId="0" fontId="1" fillId="0" borderId="2" xfId="5" applyBorder="1" applyAlignment="1">
      <alignment horizontal="center"/>
    </xf>
    <xf numFmtId="0" fontId="1" fillId="5" borderId="4" xfId="5" applyFill="1" applyBorder="1"/>
    <xf numFmtId="0" fontId="1" fillId="4" borderId="0" xfId="5" applyFill="1" applyAlignment="1">
      <alignment horizontal="center"/>
    </xf>
    <xf numFmtId="0" fontId="1" fillId="5" borderId="0" xfId="5" applyFill="1" applyAlignment="1">
      <alignment horizontal="center"/>
    </xf>
    <xf numFmtId="0" fontId="12" fillId="5" borderId="0" xfId="5" applyFont="1" applyFill="1"/>
    <xf numFmtId="0" fontId="12" fillId="5" borderId="0" xfId="5" applyFont="1" applyFill="1" applyAlignment="1">
      <alignment horizontal="center"/>
    </xf>
    <xf numFmtId="164" fontId="1" fillId="5" borderId="5" xfId="5" applyNumberFormat="1" applyFill="1" applyBorder="1" applyAlignment="1">
      <alignment horizontal="center"/>
    </xf>
    <xf numFmtId="0" fontId="1" fillId="5" borderId="6" xfId="5" applyFill="1" applyBorder="1"/>
    <xf numFmtId="0" fontId="1" fillId="4" borderId="7" xfId="5" applyFill="1" applyBorder="1" applyAlignment="1">
      <alignment horizontal="center"/>
    </xf>
    <xf numFmtId="0" fontId="1" fillId="5" borderId="7" xfId="5" applyFill="1" applyBorder="1" applyAlignment="1">
      <alignment horizontal="center"/>
    </xf>
    <xf numFmtId="0" fontId="1" fillId="5" borderId="7" xfId="5" applyFill="1" applyBorder="1"/>
    <xf numFmtId="0" fontId="9" fillId="5" borderId="7" xfId="5" applyFont="1" applyFill="1" applyBorder="1" applyAlignment="1">
      <alignment horizontal="center"/>
    </xf>
    <xf numFmtId="164" fontId="1" fillId="5" borderId="8" xfId="5" applyNumberFormat="1" applyFill="1" applyBorder="1" applyAlignment="1">
      <alignment horizontal="center"/>
    </xf>
    <xf numFmtId="164" fontId="1" fillId="0" borderId="0" xfId="5" applyNumberFormat="1" applyAlignment="1">
      <alignment horizontal="center"/>
    </xf>
    <xf numFmtId="0" fontId="1" fillId="5" borderId="2" xfId="5" applyFill="1" applyBorder="1"/>
    <xf numFmtId="164" fontId="1" fillId="0" borderId="0" xfId="5" applyNumberFormat="1"/>
    <xf numFmtId="0" fontId="1" fillId="0" borderId="6" xfId="5" applyBorder="1"/>
    <xf numFmtId="0" fontId="1" fillId="0" borderId="7" xfId="5" applyBorder="1"/>
    <xf numFmtId="0" fontId="4" fillId="0" borderId="7" xfId="5" applyFont="1" applyBorder="1"/>
    <xf numFmtId="169" fontId="7" fillId="5" borderId="8" xfId="5" applyNumberFormat="1" applyFont="1" applyFill="1" applyBorder="1"/>
    <xf numFmtId="2" fontId="1" fillId="4" borderId="0" xfId="5" applyNumberFormat="1" applyFill="1" applyAlignment="1">
      <alignment horizontal="center"/>
    </xf>
    <xf numFmtId="168" fontId="1" fillId="0" borderId="0" xfId="5" applyNumberFormat="1"/>
    <xf numFmtId="0" fontId="1" fillId="6" borderId="0" xfId="5" applyFill="1" applyAlignment="1">
      <alignment horizontal="center"/>
    </xf>
    <xf numFmtId="0" fontId="1" fillId="0" borderId="8" xfId="5" applyBorder="1"/>
    <xf numFmtId="0" fontId="4" fillId="0" borderId="0" xfId="5" applyFont="1" applyAlignment="1">
      <alignment horizontal="right"/>
    </xf>
    <xf numFmtId="0" fontId="13" fillId="5" borderId="0" xfId="5" applyFont="1" applyFill="1" applyAlignment="1">
      <alignment horizontal="center"/>
    </xf>
    <xf numFmtId="0" fontId="13" fillId="0" borderId="7" xfId="5" applyFont="1" applyBorder="1" applyAlignment="1">
      <alignment horizontal="right"/>
    </xf>
    <xf numFmtId="0" fontId="13" fillId="5" borderId="7" xfId="5" applyFont="1" applyFill="1" applyBorder="1" applyAlignment="1">
      <alignment horizontal="center"/>
    </xf>
    <xf numFmtId="165" fontId="13" fillId="5" borderId="7" xfId="5" applyNumberFormat="1" applyFont="1" applyFill="1" applyBorder="1" applyAlignment="1">
      <alignment horizontal="center"/>
    </xf>
    <xf numFmtId="172" fontId="1" fillId="5" borderId="0" xfId="5" applyNumberFormat="1" applyFill="1"/>
    <xf numFmtId="165" fontId="1" fillId="5" borderId="0" xfId="5" applyNumberFormat="1" applyFill="1" applyAlignment="1">
      <alignment horizontal="center"/>
    </xf>
    <xf numFmtId="1" fontId="1" fillId="5" borderId="0" xfId="5" applyNumberFormat="1" applyFill="1" applyAlignment="1">
      <alignment horizontal="center"/>
    </xf>
    <xf numFmtId="0" fontId="4" fillId="0" borderId="0" xfId="5" applyFont="1"/>
    <xf numFmtId="172" fontId="1" fillId="0" borderId="0" xfId="5" applyNumberFormat="1"/>
    <xf numFmtId="165" fontId="4" fillId="0" borderId="5" xfId="5" applyNumberFormat="1" applyFont="1" applyBorder="1"/>
    <xf numFmtId="0" fontId="6" fillId="0" borderId="7" xfId="5" applyFont="1" applyBorder="1" applyAlignment="1">
      <alignment horizontal="right"/>
    </xf>
    <xf numFmtId="0" fontId="8" fillId="0" borderId="8" xfId="5" applyFont="1" applyBorder="1"/>
    <xf numFmtId="0" fontId="1" fillId="0" borderId="15" xfId="5" applyBorder="1"/>
    <xf numFmtId="0" fontId="1" fillId="0" borderId="16" xfId="5" applyBorder="1"/>
    <xf numFmtId="0" fontId="1" fillId="4" borderId="16" xfId="5" applyFill="1" applyBorder="1"/>
    <xf numFmtId="0" fontId="1" fillId="0" borderId="17" xfId="5" applyBorder="1"/>
    <xf numFmtId="165" fontId="1" fillId="0" borderId="0" xfId="5" applyNumberFormat="1"/>
    <xf numFmtId="165" fontId="1" fillId="0" borderId="5" xfId="5" applyNumberFormat="1" applyBorder="1"/>
    <xf numFmtId="2" fontId="1" fillId="0" borderId="0" xfId="5" applyNumberFormat="1"/>
    <xf numFmtId="169" fontId="4" fillId="0" borderId="0" xfId="5" applyNumberFormat="1" applyFont="1"/>
    <xf numFmtId="167" fontId="1" fillId="0" borderId="0" xfId="5" applyNumberFormat="1"/>
    <xf numFmtId="0" fontId="1" fillId="0" borderId="0" xfId="5" applyAlignment="1">
      <alignment horizontal="left"/>
    </xf>
    <xf numFmtId="165" fontId="1" fillId="0" borderId="0" xfId="5" applyNumberFormat="1" applyAlignment="1">
      <alignment horizontal="right"/>
    </xf>
    <xf numFmtId="0" fontId="4" fillId="0" borderId="0" xfId="5" applyFont="1" applyAlignment="1">
      <alignment horizontal="center"/>
    </xf>
    <xf numFmtId="2" fontId="4" fillId="0" borderId="0" xfId="5" applyNumberFormat="1" applyFont="1"/>
    <xf numFmtId="165" fontId="4" fillId="0" borderId="0" xfId="5" applyNumberFormat="1" applyFont="1"/>
    <xf numFmtId="165" fontId="1" fillId="0" borderId="0" xfId="5" applyNumberFormat="1" applyAlignment="1">
      <alignment horizontal="center"/>
    </xf>
    <xf numFmtId="0" fontId="1" fillId="2" borderId="0" xfId="0" applyFont="1" applyFill="1"/>
    <xf numFmtId="0" fontId="1" fillId="5" borderId="0" xfId="0" applyFont="1" applyFill="1" applyAlignment="1">
      <alignment horizontal="left"/>
    </xf>
    <xf numFmtId="0" fontId="1" fillId="4" borderId="0" xfId="0" applyFont="1" applyFill="1" applyAlignment="1">
      <alignment horizontal="center"/>
    </xf>
    <xf numFmtId="0" fontId="1" fillId="5" borderId="7" xfId="0" applyFont="1" applyFill="1" applyBorder="1" applyAlignment="1">
      <alignment horizontal="center"/>
    </xf>
    <xf numFmtId="0" fontId="9" fillId="5" borderId="0" xfId="0" applyFont="1" applyFill="1" applyAlignment="1">
      <alignment horizontal="center"/>
    </xf>
    <xf numFmtId="9" fontId="3" fillId="0" borderId="0" xfId="3" applyFont="1" applyFill="1" applyAlignment="1">
      <alignment horizontal="center"/>
    </xf>
    <xf numFmtId="0" fontId="3" fillId="0" borderId="0" xfId="0" applyFont="1" applyAlignment="1" applyProtection="1">
      <alignment horizontal="center"/>
      <protection locked="0"/>
    </xf>
    <xf numFmtId="0" fontId="17" fillId="0" borderId="7" xfId="0" applyFont="1" applyBorder="1"/>
    <xf numFmtId="0" fontId="18" fillId="0" borderId="7" xfId="0" applyFont="1" applyBorder="1" applyAlignment="1">
      <alignment horizontal="right"/>
    </xf>
    <xf numFmtId="0" fontId="1" fillId="5" borderId="4" xfId="0" applyFont="1" applyFill="1" applyBorder="1"/>
    <xf numFmtId="0" fontId="1" fillId="0" borderId="0" xfId="6" applyAlignment="1">
      <alignment horizontal="center"/>
    </xf>
    <xf numFmtId="0" fontId="1" fillId="2" borderId="0" xfId="6" applyFill="1"/>
    <xf numFmtId="0" fontId="1" fillId="3" borderId="0" xfId="6" applyFill="1"/>
    <xf numFmtId="0" fontId="1" fillId="0" borderId="1" xfId="6" applyBorder="1" applyAlignment="1">
      <alignment horizontal="right"/>
    </xf>
    <xf numFmtId="0" fontId="1" fillId="0" borderId="2" xfId="6" applyBorder="1"/>
    <xf numFmtId="0" fontId="1" fillId="0" borderId="2" xfId="6" applyBorder="1" applyAlignment="1">
      <alignment horizontal="right"/>
    </xf>
    <xf numFmtId="14" fontId="1" fillId="4" borderId="2" xfId="6" applyNumberFormat="1" applyFill="1" applyBorder="1" applyAlignment="1">
      <alignment horizontal="left"/>
    </xf>
    <xf numFmtId="0" fontId="1" fillId="4" borderId="3" xfId="6" applyFill="1" applyBorder="1"/>
    <xf numFmtId="0" fontId="1" fillId="0" borderId="4" xfId="6" applyBorder="1" applyAlignment="1">
      <alignment horizontal="right"/>
    </xf>
    <xf numFmtId="0" fontId="1" fillId="4" borderId="0" xfId="6" applyFill="1"/>
    <xf numFmtId="0" fontId="1" fillId="0" borderId="0" xfId="6" applyAlignment="1">
      <alignment horizontal="right"/>
    </xf>
    <xf numFmtId="0" fontId="1" fillId="4" borderId="0" xfId="6" applyFill="1" applyAlignment="1">
      <alignment horizontal="left"/>
    </xf>
    <xf numFmtId="0" fontId="1" fillId="4" borderId="5" xfId="6" applyFill="1" applyBorder="1"/>
    <xf numFmtId="0" fontId="5" fillId="0" borderId="0" xfId="6" applyFont="1"/>
    <xf numFmtId="0" fontId="1" fillId="0" borderId="6" xfId="6" applyBorder="1" applyAlignment="1">
      <alignment horizontal="right"/>
    </xf>
    <xf numFmtId="0" fontId="1" fillId="4" borderId="7" xfId="6" applyFill="1" applyBorder="1"/>
    <xf numFmtId="0" fontId="1" fillId="0" borderId="7" xfId="6" applyBorder="1" applyAlignment="1">
      <alignment horizontal="right"/>
    </xf>
    <xf numFmtId="0" fontId="1" fillId="4" borderId="8" xfId="6" applyFill="1" applyBorder="1"/>
    <xf numFmtId="0" fontId="8" fillId="0" borderId="1" xfId="6" applyFont="1" applyBorder="1"/>
    <xf numFmtId="0" fontId="1" fillId="0" borderId="3" xfId="6" applyBorder="1"/>
    <xf numFmtId="0" fontId="1" fillId="0" borderId="1" xfId="6" applyBorder="1"/>
    <xf numFmtId="0" fontId="1" fillId="0" borderId="2" xfId="6" applyBorder="1" applyAlignment="1">
      <alignment horizontal="center"/>
    </xf>
    <xf numFmtId="0" fontId="1" fillId="0" borderId="4" xfId="6" applyBorder="1"/>
    <xf numFmtId="0" fontId="1" fillId="0" borderId="0" xfId="6" applyAlignment="1">
      <alignment horizontal="justify"/>
    </xf>
    <xf numFmtId="0" fontId="1" fillId="0" borderId="5" xfId="6" applyBorder="1"/>
    <xf numFmtId="0" fontId="1" fillId="5" borderId="4" xfId="6" applyFill="1" applyBorder="1"/>
    <xf numFmtId="0" fontId="1" fillId="4" borderId="0" xfId="6" applyFill="1" applyAlignment="1">
      <alignment horizontal="center"/>
    </xf>
    <xf numFmtId="0" fontId="1" fillId="5" borderId="0" xfId="6" applyFill="1"/>
    <xf numFmtId="0" fontId="1" fillId="5" borderId="0" xfId="6" applyFill="1" applyAlignment="1">
      <alignment horizontal="center"/>
    </xf>
    <xf numFmtId="164" fontId="1" fillId="5" borderId="5" xfId="6" applyNumberFormat="1" applyFill="1" applyBorder="1" applyAlignment="1">
      <alignment horizontal="center"/>
    </xf>
    <xf numFmtId="0" fontId="1" fillId="0" borderId="4" xfId="6" applyBorder="1" applyAlignment="1">
      <alignment horizontal="justify"/>
    </xf>
    <xf numFmtId="0" fontId="1" fillId="5" borderId="6" xfId="6" applyFill="1" applyBorder="1"/>
    <xf numFmtId="0" fontId="1" fillId="4" borderId="7" xfId="6" applyFill="1" applyBorder="1" applyAlignment="1">
      <alignment horizontal="center"/>
    </xf>
    <xf numFmtId="0" fontId="1" fillId="5" borderId="7" xfId="6" applyFill="1" applyBorder="1" applyAlignment="1">
      <alignment horizontal="center"/>
    </xf>
    <xf numFmtId="0" fontId="1" fillId="5" borderId="7" xfId="6" applyFill="1" applyBorder="1"/>
    <xf numFmtId="0" fontId="9" fillId="5" borderId="7" xfId="6" applyFont="1" applyFill="1" applyBorder="1" applyAlignment="1">
      <alignment horizontal="center"/>
    </xf>
    <xf numFmtId="164" fontId="1" fillId="5" borderId="8" xfId="6" applyNumberFormat="1" applyFill="1" applyBorder="1" applyAlignment="1">
      <alignment horizontal="center"/>
    </xf>
    <xf numFmtId="0" fontId="1" fillId="5" borderId="2" xfId="6" applyFill="1" applyBorder="1"/>
    <xf numFmtId="164" fontId="1" fillId="0" borderId="0" xfId="6" applyNumberFormat="1" applyAlignment="1">
      <alignment horizontal="center"/>
    </xf>
    <xf numFmtId="164" fontId="1" fillId="0" borderId="0" xfId="6" applyNumberFormat="1"/>
    <xf numFmtId="0" fontId="1" fillId="0" borderId="6" xfId="6" applyBorder="1"/>
    <xf numFmtId="0" fontId="1" fillId="0" borderId="7" xfId="6" applyBorder="1"/>
    <xf numFmtId="0" fontId="4" fillId="0" borderId="7" xfId="6" applyFont="1" applyBorder="1"/>
    <xf numFmtId="169" fontId="7" fillId="5" borderId="8" xfId="6" applyNumberFormat="1" applyFont="1" applyFill="1" applyBorder="1"/>
    <xf numFmtId="0" fontId="4" fillId="0" borderId="0" xfId="6" applyFont="1"/>
    <xf numFmtId="0" fontId="4" fillId="0" borderId="0" xfId="6" applyFont="1" applyAlignment="1">
      <alignment horizontal="right"/>
    </xf>
    <xf numFmtId="169" fontId="4" fillId="5" borderId="5" xfId="6" applyNumberFormat="1" applyFont="1" applyFill="1" applyBorder="1"/>
    <xf numFmtId="0" fontId="1" fillId="9" borderId="4" xfId="6" applyFill="1" applyBorder="1"/>
    <xf numFmtId="0" fontId="1" fillId="9" borderId="0" xfId="6" applyFill="1" applyAlignment="1">
      <alignment horizontal="right"/>
    </xf>
    <xf numFmtId="0" fontId="1" fillId="6" borderId="0" xfId="6" applyFill="1"/>
    <xf numFmtId="0" fontId="1" fillId="10" borderId="4" xfId="6" applyFill="1" applyBorder="1"/>
    <xf numFmtId="0" fontId="1" fillId="10" borderId="0" xfId="6" applyFill="1" applyAlignment="1">
      <alignment horizontal="right"/>
    </xf>
    <xf numFmtId="167" fontId="1" fillId="6" borderId="0" xfId="6" applyNumberFormat="1" applyFill="1"/>
    <xf numFmtId="2" fontId="1" fillId="5" borderId="0" xfId="6" applyNumberFormat="1" applyFill="1"/>
    <xf numFmtId="0" fontId="1" fillId="0" borderId="8" xfId="6" applyBorder="1"/>
    <xf numFmtId="2" fontId="1" fillId="4" borderId="0" xfId="6" applyNumberFormat="1" applyFill="1" applyAlignment="1">
      <alignment horizontal="center"/>
    </xf>
    <xf numFmtId="168" fontId="1" fillId="0" borderId="0" xfId="6" applyNumberFormat="1"/>
    <xf numFmtId="0" fontId="1" fillId="6" borderId="0" xfId="6" applyFill="1" applyAlignment="1">
      <alignment horizontal="center"/>
    </xf>
    <xf numFmtId="165" fontId="4" fillId="0" borderId="5" xfId="6" applyNumberFormat="1" applyFont="1" applyBorder="1"/>
    <xf numFmtId="0" fontId="13" fillId="0" borderId="7" xfId="6" applyFont="1" applyBorder="1" applyAlignment="1">
      <alignment horizontal="right"/>
    </xf>
    <xf numFmtId="0" fontId="13" fillId="5" borderId="7" xfId="6" applyFont="1" applyFill="1" applyBorder="1" applyAlignment="1">
      <alignment horizontal="right"/>
    </xf>
    <xf numFmtId="172" fontId="1" fillId="5" borderId="0" xfId="6" applyNumberFormat="1" applyFill="1"/>
    <xf numFmtId="173" fontId="1" fillId="5" borderId="0" xfId="6" applyNumberFormat="1" applyFill="1"/>
    <xf numFmtId="0" fontId="1" fillId="4" borderId="0" xfId="6" applyFill="1" applyAlignment="1" applyProtection="1">
      <alignment horizontal="center"/>
      <protection locked="0"/>
    </xf>
    <xf numFmtId="165" fontId="1" fillId="5" borderId="0" xfId="6" applyNumberFormat="1" applyFill="1" applyAlignment="1">
      <alignment horizontal="center"/>
    </xf>
    <xf numFmtId="165" fontId="1" fillId="0" borderId="0" xfId="6" applyNumberFormat="1"/>
    <xf numFmtId="165" fontId="1" fillId="0" borderId="5" xfId="6" applyNumberFormat="1" applyBorder="1"/>
    <xf numFmtId="172" fontId="1" fillId="0" borderId="0" xfId="6" applyNumberFormat="1"/>
    <xf numFmtId="165" fontId="6" fillId="5" borderId="7" xfId="6" applyNumberFormat="1" applyFont="1" applyFill="1" applyBorder="1"/>
    <xf numFmtId="2" fontId="1" fillId="0" borderId="7" xfId="6" applyNumberFormat="1" applyBorder="1"/>
    <xf numFmtId="0" fontId="8" fillId="0" borderId="8" xfId="6" applyFont="1" applyBorder="1"/>
    <xf numFmtId="1" fontId="1" fillId="5" borderId="0" xfId="6" applyNumberFormat="1" applyFill="1"/>
    <xf numFmtId="2" fontId="1" fillId="5" borderId="0" xfId="6" applyNumberFormat="1" applyFill="1" applyAlignment="1">
      <alignment horizontal="center" vertical="center"/>
    </xf>
    <xf numFmtId="0" fontId="1" fillId="11" borderId="0" xfId="6" applyFill="1"/>
    <xf numFmtId="169" fontId="1" fillId="5" borderId="0" xfId="6" applyNumberFormat="1" applyFill="1" applyAlignment="1">
      <alignment horizontal="center"/>
    </xf>
    <xf numFmtId="0" fontId="8" fillId="0" borderId="7" xfId="6" applyFont="1" applyBorder="1"/>
    <xf numFmtId="0" fontId="1" fillId="0" borderId="15" xfId="6" applyBorder="1"/>
    <xf numFmtId="0" fontId="1" fillId="0" borderId="16" xfId="6" applyBorder="1"/>
    <xf numFmtId="0" fontId="1" fillId="4" borderId="16" xfId="6" applyFill="1" applyBorder="1"/>
    <xf numFmtId="0" fontId="1" fillId="0" borderId="17" xfId="6" applyBorder="1"/>
    <xf numFmtId="2" fontId="1" fillId="0" borderId="0" xfId="6" applyNumberFormat="1"/>
    <xf numFmtId="169" fontId="4" fillId="0" borderId="0" xfId="6" applyNumberFormat="1" applyFont="1"/>
    <xf numFmtId="167" fontId="1" fillId="0" borderId="0" xfId="6" applyNumberFormat="1"/>
    <xf numFmtId="0" fontId="1" fillId="0" borderId="0" xfId="6" applyAlignment="1">
      <alignment horizontal="left"/>
    </xf>
    <xf numFmtId="165" fontId="1" fillId="0" borderId="0" xfId="6" applyNumberFormat="1" applyAlignment="1">
      <alignment horizontal="right"/>
    </xf>
    <xf numFmtId="0" fontId="4" fillId="0" borderId="0" xfId="6" applyFont="1" applyAlignment="1">
      <alignment horizontal="center"/>
    </xf>
    <xf numFmtId="2" fontId="4" fillId="0" borderId="0" xfId="6" applyNumberFormat="1" applyFont="1"/>
    <xf numFmtId="165" fontId="4" fillId="0" borderId="0" xfId="6" applyNumberFormat="1" applyFont="1"/>
    <xf numFmtId="165" fontId="1" fillId="0" borderId="0" xfId="6" applyNumberFormat="1" applyAlignment="1">
      <alignment horizontal="center"/>
    </xf>
    <xf numFmtId="0" fontId="4" fillId="0" borderId="21" xfId="6" applyFont="1" applyBorder="1"/>
    <xf numFmtId="0" fontId="1" fillId="5" borderId="0" xfId="6" applyFill="1" applyAlignment="1">
      <alignment horizontal="left"/>
    </xf>
    <xf numFmtId="164" fontId="1" fillId="5" borderId="0" xfId="6" applyNumberFormat="1" applyFill="1"/>
    <xf numFmtId="3" fontId="7" fillId="5" borderId="5" xfId="6" applyNumberFormat="1" applyFont="1" applyFill="1" applyBorder="1"/>
    <xf numFmtId="2" fontId="6" fillId="5" borderId="7" xfId="6" applyNumberFormat="1" applyFont="1" applyFill="1" applyBorder="1"/>
    <xf numFmtId="0" fontId="1" fillId="3" borderId="0" xfId="0" applyFont="1" applyFill="1"/>
    <xf numFmtId="0" fontId="15" fillId="0" borderId="2" xfId="6" applyFont="1" applyBorder="1"/>
    <xf numFmtId="1" fontId="1" fillId="5" borderId="0" xfId="6" applyNumberFormat="1" applyFill="1" applyAlignment="1">
      <alignment vertical="center"/>
    </xf>
    <xf numFmtId="172" fontId="1" fillId="5" borderId="0" xfId="6" applyNumberFormat="1" applyFill="1" applyAlignment="1">
      <alignment vertical="center"/>
    </xf>
    <xf numFmtId="0" fontId="3" fillId="12" borderId="2" xfId="0" applyFont="1" applyFill="1" applyBorder="1"/>
    <xf numFmtId="0" fontId="3" fillId="12" borderId="2" xfId="2" applyFill="1" applyBorder="1"/>
    <xf numFmtId="0" fontId="1" fillId="12" borderId="2" xfId="5" applyFill="1" applyBorder="1"/>
    <xf numFmtId="0" fontId="1" fillId="12" borderId="2" xfId="6" applyFill="1" applyBorder="1"/>
    <xf numFmtId="0" fontId="1" fillId="0" borderId="1" xfId="0" applyFont="1" applyBorder="1"/>
    <xf numFmtId="0" fontId="1" fillId="0" borderId="16" xfId="0" applyFont="1" applyBorder="1" applyAlignment="1">
      <alignment horizontal="right"/>
    </xf>
    <xf numFmtId="0" fontId="1" fillId="0" borderId="3" xfId="0" applyFont="1" applyBorder="1"/>
    <xf numFmtId="0" fontId="1" fillId="0" borderId="2" xfId="0" applyFont="1" applyBorder="1"/>
    <xf numFmtId="0" fontId="1" fillId="0" borderId="4" xfId="0" applyFont="1" applyBorder="1"/>
    <xf numFmtId="0" fontId="1" fillId="7" borderId="0" xfId="2" applyFont="1" applyFill="1" applyAlignment="1">
      <alignment horizontal="center"/>
    </xf>
    <xf numFmtId="0" fontId="1" fillId="5" borderId="0" xfId="2" applyFont="1" applyFill="1" applyAlignment="1">
      <alignment horizontal="center"/>
    </xf>
    <xf numFmtId="0" fontId="1" fillId="5" borderId="0" xfId="2" applyFont="1" applyFill="1" applyAlignment="1">
      <alignment horizontal="left"/>
    </xf>
    <xf numFmtId="0" fontId="1" fillId="0" borderId="0" xfId="2" applyFont="1"/>
    <xf numFmtId="0" fontId="1" fillId="0" borderId="0" xfId="2" applyFont="1" applyAlignment="1">
      <alignment horizontal="left"/>
    </xf>
    <xf numFmtId="0" fontId="13" fillId="0" borderId="0" xfId="5" applyFont="1" applyAlignment="1">
      <alignment horizontal="right"/>
    </xf>
    <xf numFmtId="0" fontId="1" fillId="0" borderId="2" xfId="0" applyFont="1" applyBorder="1" applyAlignment="1">
      <alignment horizontal="right"/>
    </xf>
    <xf numFmtId="0" fontId="1" fillId="0" borderId="22" xfId="0" applyFont="1" applyBorder="1" applyAlignment="1">
      <alignment horizontal="right"/>
    </xf>
    <xf numFmtId="0" fontId="1" fillId="0" borderId="0" xfId="0" applyFont="1" applyAlignment="1">
      <alignment horizontal="right"/>
    </xf>
    <xf numFmtId="0" fontId="0" fillId="0" borderId="14" xfId="0" applyBorder="1" applyAlignment="1">
      <alignment horizontal="left" vertical="center" wrapText="1"/>
    </xf>
    <xf numFmtId="0" fontId="0" fillId="0" borderId="18" xfId="0" applyBorder="1" applyAlignment="1">
      <alignment horizontal="left" vertical="center" wrapText="1"/>
    </xf>
    <xf numFmtId="0" fontId="0" fillId="0" borderId="10" xfId="0" applyBorder="1" applyAlignment="1">
      <alignment horizontal="left" vertical="center" wrapText="1"/>
    </xf>
    <xf numFmtId="0" fontId="0" fillId="0" borderId="19" xfId="0" applyBorder="1" applyAlignment="1">
      <alignment horizontal="left" vertical="center" wrapText="1"/>
    </xf>
    <xf numFmtId="0" fontId="0" fillId="0" borderId="12" xfId="0" applyBorder="1" applyAlignment="1">
      <alignment horizontal="left" vertical="center" wrapText="1"/>
    </xf>
    <xf numFmtId="0" fontId="0" fillId="0" borderId="20" xfId="0" applyBorder="1" applyAlignment="1">
      <alignment horizontal="left" vertical="center" wrapText="1"/>
    </xf>
    <xf numFmtId="165" fontId="6" fillId="5" borderId="7" xfId="0" applyNumberFormat="1" applyFont="1" applyFill="1" applyBorder="1" applyAlignment="1">
      <alignment horizontal="right"/>
    </xf>
    <xf numFmtId="2" fontId="6" fillId="5" borderId="7" xfId="0" applyNumberFormat="1" applyFont="1" applyFill="1" applyBorder="1" applyAlignment="1">
      <alignment horizontal="right"/>
    </xf>
    <xf numFmtId="0" fontId="1" fillId="0" borderId="0" xfId="0" applyFont="1" applyAlignment="1">
      <alignment horizontal="left" vertical="center" wrapText="1"/>
    </xf>
    <xf numFmtId="0" fontId="1" fillId="0" borderId="7" xfId="0" applyFont="1" applyBorder="1" applyAlignment="1">
      <alignment horizontal="left" vertical="center" wrapText="1"/>
    </xf>
    <xf numFmtId="2" fontId="6" fillId="5" borderId="7" xfId="2" applyNumberFormat="1" applyFont="1" applyFill="1" applyBorder="1" applyAlignment="1">
      <alignment horizontal="right"/>
    </xf>
    <xf numFmtId="2" fontId="6" fillId="5" borderId="7" xfId="5" applyNumberFormat="1" applyFont="1" applyFill="1" applyBorder="1" applyAlignment="1">
      <alignment horizontal="right"/>
    </xf>
  </cellXfs>
  <cellStyles count="7">
    <cellStyle name="Comma" xfId="1" builtinId="3"/>
    <cellStyle name="Normal" xfId="0" builtinId="0"/>
    <cellStyle name="Normal 2" xfId="2" xr:uid="{00000000-0005-0000-0000-000002000000}"/>
    <cellStyle name="Normal 2 2" xfId="6" xr:uid="{00000000-0005-0000-0000-000003000000}"/>
    <cellStyle name="Normal 3" xfId="5" xr:uid="{00000000-0005-0000-0000-000004000000}"/>
    <cellStyle name="Percent" xfId="3" builtinId="5"/>
    <cellStyle name="Percent 2" xfId="4" xr:uid="{00000000-0005-0000-0000-000006000000}"/>
  </cellStyles>
  <dxfs count="15">
    <dxf>
      <fill>
        <patternFill>
          <bgColor indexed="57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ill>
        <patternFill>
          <bgColor indexed="57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ill>
        <patternFill>
          <bgColor indexed="57"/>
        </patternFill>
      </fill>
    </dxf>
    <dxf>
      <fill>
        <patternFill>
          <bgColor indexed="57"/>
        </patternFill>
      </fill>
    </dxf>
    <dxf>
      <fill>
        <patternFill>
          <bgColor indexed="57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ill>
        <patternFill>
          <bgColor indexed="57"/>
        </patternFill>
      </fill>
    </dxf>
    <dxf>
      <fill>
        <patternFill>
          <bgColor indexed="57"/>
        </patternFill>
      </fill>
    </dxf>
    <dxf>
      <fill>
        <patternFill>
          <bgColor indexed="57"/>
        </patternFill>
      </fill>
    </dxf>
    <dxf>
      <fill>
        <patternFill>
          <bgColor indexed="57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ill>
        <patternFill>
          <bgColor indexed="57"/>
        </patternFill>
      </fill>
    </dxf>
    <dxf>
      <fill>
        <patternFill>
          <bgColor indexed="57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20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4" Type="http://schemas.openxmlformats.org/officeDocument/2006/relationships/image" Target="../media/image11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4" Type="http://schemas.openxmlformats.org/officeDocument/2006/relationships/image" Target="../media/image10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4.png"/><Relationship Id="rId5" Type="http://schemas.openxmlformats.org/officeDocument/2006/relationships/image" Target="../media/image10.png"/><Relationship Id="rId4" Type="http://schemas.openxmlformats.org/officeDocument/2006/relationships/image" Target="../media/image1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4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4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5" Type="http://schemas.openxmlformats.org/officeDocument/2006/relationships/image" Target="../media/image8.png"/><Relationship Id="rId4" Type="http://schemas.openxmlformats.org/officeDocument/2006/relationships/image" Target="../media/image7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1</xdr:row>
      <xdr:rowOff>28575</xdr:rowOff>
    </xdr:from>
    <xdr:to>
      <xdr:col>6</xdr:col>
      <xdr:colOff>504825</xdr:colOff>
      <xdr:row>4</xdr:row>
      <xdr:rowOff>19050</xdr:rowOff>
    </xdr:to>
    <xdr:sp macro="" textlink="">
      <xdr:nvSpPr>
        <xdr:cNvPr id="52225" name="Text Box 1">
          <a:extLst>
            <a:ext uri="{FF2B5EF4-FFF2-40B4-BE49-F238E27FC236}">
              <a16:creationId xmlns:a16="http://schemas.microsoft.com/office/drawing/2014/main" id="{00000000-0008-0000-0000-000001CC0000}"/>
            </a:ext>
          </a:extLst>
        </xdr:cNvPr>
        <xdr:cNvSpPr txBox="1">
          <a:spLocks noChangeArrowheads="1"/>
        </xdr:cNvSpPr>
      </xdr:nvSpPr>
      <xdr:spPr bwMode="auto">
        <a:xfrm>
          <a:off x="285750" y="190500"/>
          <a:ext cx="4114800" cy="4762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54864" tIns="22860" rIns="54864" bIns="0" anchor="t" upright="1"/>
        <a:lstStyle/>
        <a:p>
          <a:pPr algn="ctr" rtl="0">
            <a:defRPr sz="1000"/>
          </a:pPr>
          <a:r>
            <a:rPr lang="en-GB" sz="1800" b="0" i="0" u="none" strike="noStrike" baseline="0">
              <a:solidFill>
                <a:srgbClr val="800000"/>
              </a:solidFill>
              <a:latin typeface="Wingdings 2"/>
            </a:rPr>
            <a:t></a:t>
          </a:r>
          <a:r>
            <a:rPr lang="en-GB" sz="1800" b="0" i="0" u="none" strike="noStrike" baseline="0">
              <a:noFill/>
              <a:latin typeface="Arial" panose="020B0604020202020204" pitchFamily="34" charset="0"/>
              <a:cs typeface="Arial" panose="020B0604020202020204" pitchFamily="34" charset="0"/>
            </a:rPr>
            <a:t>1</a:t>
          </a:r>
          <a:r>
            <a:rPr lang="en-GB" sz="1600" b="0" i="0" u="none" strike="noStrike" baseline="0">
              <a:solidFill>
                <a:srgbClr val="808080"/>
              </a:solidFill>
              <a:latin typeface="Century Gothic"/>
            </a:rPr>
            <a:t>WARM:</a:t>
          </a:r>
          <a:r>
            <a:rPr lang="en-GB" sz="1600" b="0" i="0" u="none" strike="noStrike" baseline="0">
              <a:solidFill>
                <a:srgbClr val="000000"/>
              </a:solidFill>
              <a:latin typeface="Century Gothic"/>
            </a:rPr>
            <a:t> </a:t>
          </a:r>
          <a:r>
            <a:rPr lang="en-GB" sz="1600" b="0" i="0" u="none" strike="noStrike" baseline="0">
              <a:solidFill>
                <a:srgbClr val="800000"/>
              </a:solidFill>
              <a:latin typeface="Century Gothic"/>
            </a:rPr>
            <a:t>Low Energy Building Practice</a:t>
          </a:r>
          <a:endParaRPr lang="en-GB" sz="850" b="0" i="0" u="none" strike="noStrike" baseline="0">
            <a:solidFill>
              <a:srgbClr val="000000"/>
            </a:solidFill>
            <a:latin typeface="Century Gothic"/>
          </a:endParaRPr>
        </a:p>
        <a:p>
          <a:pPr algn="ctr" rtl="0">
            <a:defRPr sz="1000"/>
          </a:pPr>
          <a:r>
            <a:rPr lang="en-GB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3 Admirals Hard, Plymouth PL1 3RJ - 01752 542 546 - www.peterwarm.co.uk</a:t>
          </a:r>
          <a:endParaRPr lang="en-GB"/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180975</xdr:colOff>
      <xdr:row>33</xdr:row>
      <xdr:rowOff>87630</xdr:rowOff>
    </xdr:from>
    <xdr:to>
      <xdr:col>2</xdr:col>
      <xdr:colOff>219075</xdr:colOff>
      <xdr:row>36</xdr:row>
      <xdr:rowOff>142876</xdr:rowOff>
    </xdr:to>
    <xdr:sp macro="" textlink="">
      <xdr:nvSpPr>
        <xdr:cNvPr id="5" name="Text Box 29"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SpPr txBox="1">
          <a:spLocks noChangeArrowheads="1"/>
        </xdr:cNvSpPr>
      </xdr:nvSpPr>
      <xdr:spPr bwMode="auto">
        <a:xfrm>
          <a:off x="447675" y="6010275"/>
          <a:ext cx="647700" cy="5524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en-GB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Cold Outside (0°C)</a:t>
          </a:r>
          <a:endParaRPr lang="en-GB"/>
        </a:p>
      </xdr:txBody>
    </xdr:sp>
    <xdr:clientData/>
  </xdr:twoCellAnchor>
  <xdr:twoCellAnchor>
    <xdr:from>
      <xdr:col>6</xdr:col>
      <xdr:colOff>160020</xdr:colOff>
      <xdr:row>32</xdr:row>
      <xdr:rowOff>76200</xdr:rowOff>
    </xdr:from>
    <xdr:to>
      <xdr:col>7</xdr:col>
      <xdr:colOff>40146</xdr:colOff>
      <xdr:row>35</xdr:row>
      <xdr:rowOff>121992</xdr:rowOff>
    </xdr:to>
    <xdr:sp macro="" textlink="">
      <xdr:nvSpPr>
        <xdr:cNvPr id="6" name="Text Box 30">
          <a:extLst>
            <a:ext uri="{FF2B5EF4-FFF2-40B4-BE49-F238E27FC236}">
              <a16:creationId xmlns:a16="http://schemas.microsoft.com/office/drawing/2014/main" id="{00000000-0008-0000-0B00-000006000000}"/>
            </a:ext>
          </a:extLst>
        </xdr:cNvPr>
        <xdr:cNvSpPr txBox="1">
          <a:spLocks noChangeArrowheads="1"/>
        </xdr:cNvSpPr>
      </xdr:nvSpPr>
      <xdr:spPr bwMode="auto">
        <a:xfrm>
          <a:off x="3476625" y="5829300"/>
          <a:ext cx="495300" cy="5429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en-GB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Warm Inside (20°C)</a:t>
          </a:r>
          <a:endParaRPr lang="en-GB"/>
        </a:p>
      </xdr:txBody>
    </xdr:sp>
    <xdr:clientData/>
  </xdr:twoCellAnchor>
  <xdr:twoCellAnchor editAs="oneCell">
    <xdr:from>
      <xdr:col>1</xdr:col>
      <xdr:colOff>22860</xdr:colOff>
      <xdr:row>51</xdr:row>
      <xdr:rowOff>30480</xdr:rowOff>
    </xdr:from>
    <xdr:to>
      <xdr:col>7</xdr:col>
      <xdr:colOff>704850</xdr:colOff>
      <xdr:row>54</xdr:row>
      <xdr:rowOff>266700</xdr:rowOff>
    </xdr:to>
    <xdr:pic>
      <xdr:nvPicPr>
        <xdr:cNvPr id="55326" name="Picture 31">
          <a:extLst>
            <a:ext uri="{FF2B5EF4-FFF2-40B4-BE49-F238E27FC236}">
              <a16:creationId xmlns:a16="http://schemas.microsoft.com/office/drawing/2014/main" id="{00000000-0008-0000-0B00-00001ED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180" y="9212580"/>
          <a:ext cx="4427220" cy="73914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5</xdr:col>
      <xdr:colOff>293370</xdr:colOff>
      <xdr:row>6</xdr:row>
      <xdr:rowOff>135255</xdr:rowOff>
    </xdr:from>
    <xdr:to>
      <xdr:col>7</xdr:col>
      <xdr:colOff>436227</xdr:colOff>
      <xdr:row>8</xdr:row>
      <xdr:rowOff>76186</xdr:rowOff>
    </xdr:to>
    <xdr:sp macro="" textlink="">
      <xdr:nvSpPr>
        <xdr:cNvPr id="8" name="Text Box 32">
          <a:extLst>
            <a:ext uri="{FF2B5EF4-FFF2-40B4-BE49-F238E27FC236}">
              <a16:creationId xmlns:a16="http://schemas.microsoft.com/office/drawing/2014/main" id="{00000000-0008-0000-0B00-000008000000}"/>
            </a:ext>
          </a:extLst>
        </xdr:cNvPr>
        <xdr:cNvSpPr txBox="1">
          <a:spLocks noChangeArrowheads="1"/>
        </xdr:cNvSpPr>
      </xdr:nvSpPr>
      <xdr:spPr bwMode="auto">
        <a:xfrm>
          <a:off x="2990850" y="1133475"/>
          <a:ext cx="1371600" cy="4000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en-GB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Black = no heat flow</a:t>
          </a:r>
        </a:p>
        <a:p>
          <a:pPr algn="l" rtl="0">
            <a:defRPr sz="1000"/>
          </a:pPr>
          <a:r>
            <a:rPr lang="en-GB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White = high heat flow</a:t>
          </a:r>
          <a:endParaRPr lang="en-GB"/>
        </a:p>
      </xdr:txBody>
    </xdr:sp>
    <xdr:clientData/>
  </xdr:twoCellAnchor>
  <xdr:twoCellAnchor editAs="oneCell">
    <xdr:from>
      <xdr:col>1</xdr:col>
      <xdr:colOff>38100</xdr:colOff>
      <xdr:row>25</xdr:row>
      <xdr:rowOff>137160</xdr:rowOff>
    </xdr:from>
    <xdr:to>
      <xdr:col>7</xdr:col>
      <xdr:colOff>666750</xdr:colOff>
      <xdr:row>29</xdr:row>
      <xdr:rowOff>93345</xdr:rowOff>
    </xdr:to>
    <xdr:pic>
      <xdr:nvPicPr>
        <xdr:cNvPr id="55328" name="Picture 46">
          <a:extLst>
            <a:ext uri="{FF2B5EF4-FFF2-40B4-BE49-F238E27FC236}">
              <a16:creationId xmlns:a16="http://schemas.microsoft.com/office/drawing/2014/main" id="{00000000-0008-0000-0B00-000020D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2420" y="4556760"/>
          <a:ext cx="4381500" cy="70866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251460</xdr:colOff>
      <xdr:row>59</xdr:row>
      <xdr:rowOff>0</xdr:rowOff>
    </xdr:from>
    <xdr:to>
      <xdr:col>5</xdr:col>
      <xdr:colOff>45720</xdr:colOff>
      <xdr:row>75</xdr:row>
      <xdr:rowOff>22860</xdr:rowOff>
    </xdr:to>
    <xdr:pic>
      <xdr:nvPicPr>
        <xdr:cNvPr id="55329" name="Picture 26">
          <a:extLst>
            <a:ext uri="{FF2B5EF4-FFF2-40B4-BE49-F238E27FC236}">
              <a16:creationId xmlns:a16="http://schemas.microsoft.com/office/drawing/2014/main" id="{00000000-0008-0000-0B00-000021D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124" t="13910" r="18523" b="18968"/>
        <a:stretch>
          <a:fillRect/>
        </a:stretch>
      </xdr:blipFill>
      <xdr:spPr bwMode="auto">
        <a:xfrm>
          <a:off x="1150620" y="10797540"/>
          <a:ext cx="1668780" cy="279654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5</xdr:col>
      <xdr:colOff>76891</xdr:colOff>
      <xdr:row>66</xdr:row>
      <xdr:rowOff>136640</xdr:rowOff>
    </xdr:from>
    <xdr:to>
      <xdr:col>5</xdr:col>
      <xdr:colOff>76891</xdr:colOff>
      <xdr:row>74</xdr:row>
      <xdr:rowOff>21039</xdr:rowOff>
    </xdr:to>
    <xdr:cxnSp macro="">
      <xdr:nvCxnSpPr>
        <xdr:cNvPr id="24" name="Straight Arrow Connector 23">
          <a:extLst>
            <a:ext uri="{FF2B5EF4-FFF2-40B4-BE49-F238E27FC236}">
              <a16:creationId xmlns:a16="http://schemas.microsoft.com/office/drawing/2014/main" id="{00000000-0008-0000-0B00-000018000000}"/>
            </a:ext>
          </a:extLst>
        </xdr:cNvPr>
        <xdr:cNvCxnSpPr/>
      </xdr:nvCxnSpPr>
      <xdr:spPr>
        <a:xfrm>
          <a:off x="2840180" y="12342090"/>
          <a:ext cx="0" cy="1258454"/>
        </a:xfrm>
        <a:prstGeom prst="straightConnector1">
          <a:avLst/>
        </a:prstGeom>
        <a:ln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59</xdr:row>
      <xdr:rowOff>83820</xdr:rowOff>
    </xdr:from>
    <xdr:to>
      <xdr:col>6</xdr:col>
      <xdr:colOff>22860</xdr:colOff>
      <xdr:row>76</xdr:row>
      <xdr:rowOff>91440</xdr:rowOff>
    </xdr:to>
    <xdr:grpSp>
      <xdr:nvGrpSpPr>
        <xdr:cNvPr id="55331" name="Group 30">
          <a:extLst>
            <a:ext uri="{FF2B5EF4-FFF2-40B4-BE49-F238E27FC236}">
              <a16:creationId xmlns:a16="http://schemas.microsoft.com/office/drawing/2014/main" id="{00000000-0008-0000-0B00-000023D80000}"/>
            </a:ext>
          </a:extLst>
        </xdr:cNvPr>
        <xdr:cNvGrpSpPr>
          <a:grpSpLocks/>
        </xdr:cNvGrpSpPr>
      </xdr:nvGrpSpPr>
      <xdr:grpSpPr bwMode="auto">
        <a:xfrm>
          <a:off x="657225" y="10944225"/>
          <a:ext cx="2781300" cy="2924175"/>
          <a:chOff x="11060000" y="8084128"/>
          <a:chExt cx="2756428" cy="3021753"/>
        </a:xfrm>
      </xdr:grpSpPr>
      <xdr:sp macro="" textlink="">
        <xdr:nvSpPr>
          <xdr:cNvPr id="13" name="Text Box 27">
            <a:extLst>
              <a:ext uri="{FF2B5EF4-FFF2-40B4-BE49-F238E27FC236}">
                <a16:creationId xmlns:a16="http://schemas.microsoft.com/office/drawing/2014/main" id="{00000000-0008-0000-0B00-00000D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1060000" y="8654123"/>
            <a:ext cx="1070679" cy="171779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wrap="none" lIns="18288" tIns="18288" rIns="0" bIns="0" anchor="t" upright="1">
            <a:noAutofit/>
          </a:bodyPr>
          <a:lstStyle/>
          <a:p>
            <a:pPr algn="l" rtl="0">
              <a:defRPr sz="1000"/>
            </a:pPr>
            <a:r>
              <a:rPr lang="en-GB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Party ( Neighbour) 17C</a:t>
            </a:r>
            <a:endParaRPr lang="en-GB"/>
          </a:p>
        </xdr:txBody>
      </xdr:sp>
      <xdr:sp macro="" textlink="">
        <xdr:nvSpPr>
          <xdr:cNvPr id="14" name="Text Box 27">
            <a:extLst>
              <a:ext uri="{FF2B5EF4-FFF2-40B4-BE49-F238E27FC236}">
                <a16:creationId xmlns:a16="http://schemas.microsoft.com/office/drawing/2014/main" id="{00000000-0008-0000-0B00-00000E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1287804" y="10496846"/>
            <a:ext cx="956777" cy="17958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wrap="none" lIns="18288" tIns="18288" rIns="0" bIns="0" anchor="t" upright="1">
            <a:noAutofit/>
          </a:bodyPr>
          <a:lstStyle/>
          <a:p>
            <a:pPr algn="l" rtl="0">
              <a:defRPr sz="1000"/>
            </a:pPr>
            <a:r>
              <a:rPr lang="en-GB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Internal 20C</a:t>
            </a:r>
            <a:endParaRPr lang="en-GB"/>
          </a:p>
        </xdr:txBody>
      </xdr:sp>
      <xdr:sp macro="" textlink="">
        <xdr:nvSpPr>
          <xdr:cNvPr id="15" name="Text Box 27">
            <a:extLst>
              <a:ext uri="{FF2B5EF4-FFF2-40B4-BE49-F238E27FC236}">
                <a16:creationId xmlns:a16="http://schemas.microsoft.com/office/drawing/2014/main" id="{00000000-0008-0000-0B00-00000F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3368414" y="9356856"/>
            <a:ext cx="448014" cy="171779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wrap="none" lIns="18288" tIns="18288" rIns="0" bIns="0" anchor="t" upright="1">
            <a:noAutofit/>
          </a:bodyPr>
          <a:lstStyle/>
          <a:p>
            <a:pPr algn="l" rtl="0">
              <a:defRPr sz="1000"/>
            </a:pPr>
            <a:r>
              <a:rPr lang="en-GB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External 0C 0.04 m2K/W</a:t>
            </a:r>
            <a:endParaRPr lang="en-GB"/>
          </a:p>
        </xdr:txBody>
      </xdr:sp>
      <xdr:sp macro="" textlink="">
        <xdr:nvSpPr>
          <xdr:cNvPr id="16" name="Text Box 27">
            <a:extLst>
              <a:ext uri="{FF2B5EF4-FFF2-40B4-BE49-F238E27FC236}">
                <a16:creationId xmlns:a16="http://schemas.microsoft.com/office/drawing/2014/main" id="{00000000-0008-0000-0B00-000010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1204276" y="8084128"/>
            <a:ext cx="956777" cy="17958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wrap="none" lIns="18288" tIns="18288" rIns="0" bIns="0" anchor="t" upright="1">
            <a:noAutofit/>
          </a:bodyPr>
          <a:lstStyle/>
          <a:p>
            <a:pPr algn="l" rtl="0">
              <a:defRPr sz="1000"/>
            </a:pPr>
            <a:r>
              <a:rPr lang="en-GB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U factor names</a:t>
            </a:r>
            <a:endParaRPr lang="en-GB"/>
          </a:p>
        </xdr:txBody>
      </xdr:sp>
      <xdr:sp macro="" textlink="">
        <xdr:nvSpPr>
          <xdr:cNvPr id="17" name="Text Box 27">
            <a:extLst>
              <a:ext uri="{FF2B5EF4-FFF2-40B4-BE49-F238E27FC236}">
                <a16:creationId xmlns:a16="http://schemas.microsoft.com/office/drawing/2014/main" id="{00000000-0008-0000-0B00-000011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1811753" y="9520827"/>
            <a:ext cx="964370" cy="17958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wrap="none" lIns="18288" tIns="18288" rIns="0" bIns="0" anchor="t" upright="1">
            <a:noAutofit/>
          </a:bodyPr>
          <a:lstStyle/>
          <a:p>
            <a:pPr algn="l" rtl="0">
              <a:defRPr sz="1000"/>
            </a:pPr>
            <a:r>
              <a:rPr lang="en-GB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0.1 m2K/W</a:t>
            </a:r>
          </a:p>
          <a:p>
            <a:pPr algn="l" rtl="0">
              <a:defRPr sz="1000"/>
            </a:pPr>
            <a:endParaRPr lang="en-GB"/>
          </a:p>
        </xdr:txBody>
      </xdr:sp>
      <xdr:sp macro="" textlink="">
        <xdr:nvSpPr>
          <xdr:cNvPr id="18" name="Text Box 27">
            <a:extLst>
              <a:ext uri="{FF2B5EF4-FFF2-40B4-BE49-F238E27FC236}">
                <a16:creationId xmlns:a16="http://schemas.microsoft.com/office/drawing/2014/main" id="{00000000-0008-0000-0B00-000012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1758599" y="9161652"/>
            <a:ext cx="964370" cy="18739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wrap="none" lIns="18288" tIns="18288" rIns="0" bIns="0" anchor="t" upright="1">
            <a:noAutofit/>
          </a:bodyPr>
          <a:lstStyle/>
          <a:p>
            <a:pPr algn="l" rtl="0">
              <a:defRPr sz="1000"/>
            </a:pPr>
            <a:r>
              <a:rPr lang="en-GB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0.17 m2K/W</a:t>
            </a:r>
          </a:p>
          <a:p>
            <a:pPr algn="l" rtl="0">
              <a:defRPr sz="1000"/>
            </a:pPr>
            <a:endParaRPr lang="en-GB"/>
          </a:p>
        </xdr:txBody>
      </xdr:sp>
      <xdr:sp macro="" textlink="">
        <xdr:nvSpPr>
          <xdr:cNvPr id="19" name="Text Box 27">
            <a:extLst>
              <a:ext uri="{FF2B5EF4-FFF2-40B4-BE49-F238E27FC236}">
                <a16:creationId xmlns:a16="http://schemas.microsoft.com/office/drawing/2014/main" id="{00000000-0008-0000-0B00-000013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2206613" y="10075206"/>
            <a:ext cx="964370" cy="17958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wrap="none" lIns="18288" tIns="18288" rIns="0" bIns="0" anchor="t" upright="1">
            <a:noAutofit/>
          </a:bodyPr>
          <a:lstStyle/>
          <a:p>
            <a:pPr algn="l" rtl="0">
              <a:defRPr sz="1000"/>
            </a:pPr>
            <a:r>
              <a:rPr lang="en-GB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0.13 m2K/W</a:t>
            </a:r>
          </a:p>
          <a:p>
            <a:pPr algn="l" rtl="0">
              <a:defRPr sz="1000"/>
            </a:pPr>
            <a:endParaRPr lang="en-GB"/>
          </a:p>
        </xdr:txBody>
      </xdr:sp>
      <xdr:sp macro="" textlink="">
        <xdr:nvSpPr>
          <xdr:cNvPr id="20" name="Text Box 27">
            <a:extLst>
              <a:ext uri="{FF2B5EF4-FFF2-40B4-BE49-F238E27FC236}">
                <a16:creationId xmlns:a16="http://schemas.microsoft.com/office/drawing/2014/main" id="{00000000-0008-0000-0B00-000014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2183833" y="8373029"/>
            <a:ext cx="956777" cy="17958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wrap="none" lIns="18288" tIns="18288" rIns="0" bIns="0" anchor="t" upright="1">
            <a:noAutofit/>
          </a:bodyPr>
          <a:lstStyle/>
          <a:p>
            <a:pPr algn="l" rtl="0">
              <a:defRPr sz="1000"/>
            </a:pPr>
            <a:r>
              <a:rPr lang="en-GB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0.13 m2K/W</a:t>
            </a:r>
          </a:p>
          <a:p>
            <a:pPr algn="l" rtl="0">
              <a:defRPr sz="1000"/>
            </a:pPr>
            <a:endParaRPr lang="en-GB"/>
          </a:p>
        </xdr:txBody>
      </xdr:sp>
      <xdr:cxnSp macro="">
        <xdr:nvCxnSpPr>
          <xdr:cNvPr id="23" name="Straight Arrow Connector 22">
            <a:extLst>
              <a:ext uri="{FF2B5EF4-FFF2-40B4-BE49-F238E27FC236}">
                <a16:creationId xmlns:a16="http://schemas.microsoft.com/office/drawing/2014/main" id="{00000000-0008-0000-0B00-000017000000}"/>
              </a:ext>
            </a:extLst>
          </xdr:cNvPr>
          <xdr:cNvCxnSpPr/>
        </xdr:nvCxnSpPr>
        <xdr:spPr>
          <a:xfrm flipH="1">
            <a:off x="12844464" y="9513019"/>
            <a:ext cx="7593" cy="1179030"/>
          </a:xfrm>
          <a:prstGeom prst="straightConnector1">
            <a:avLst/>
          </a:prstGeom>
          <a:ln>
            <a:solidFill>
              <a:srgbClr val="FF0000"/>
            </a:solidFill>
            <a:headEnd type="triangle"/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6" name="Straight Arrow Connector 25">
            <a:extLst>
              <a:ext uri="{FF2B5EF4-FFF2-40B4-BE49-F238E27FC236}">
                <a16:creationId xmlns:a16="http://schemas.microsoft.com/office/drawing/2014/main" id="{00000000-0008-0000-0B00-00001A000000}"/>
              </a:ext>
            </a:extLst>
          </xdr:cNvPr>
          <xdr:cNvCxnSpPr/>
        </xdr:nvCxnSpPr>
        <xdr:spPr>
          <a:xfrm flipH="1">
            <a:off x="11621916" y="9130420"/>
            <a:ext cx="1518693" cy="0"/>
          </a:xfrm>
          <a:prstGeom prst="straightConnector1">
            <a:avLst/>
          </a:prstGeom>
          <a:ln>
            <a:headEnd type="triangle"/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7" name="Straight Arrow Connector 26">
            <a:extLst>
              <a:ext uri="{FF2B5EF4-FFF2-40B4-BE49-F238E27FC236}">
                <a16:creationId xmlns:a16="http://schemas.microsoft.com/office/drawing/2014/main" id="{00000000-0008-0000-0B00-00001B000000}"/>
              </a:ext>
            </a:extLst>
          </xdr:cNvPr>
          <xdr:cNvCxnSpPr/>
        </xdr:nvCxnSpPr>
        <xdr:spPr>
          <a:xfrm flipH="1" flipV="1">
            <a:off x="11652290" y="9723839"/>
            <a:ext cx="1313670" cy="15616"/>
          </a:xfrm>
          <a:prstGeom prst="straightConnector1">
            <a:avLst/>
          </a:prstGeom>
          <a:ln>
            <a:solidFill>
              <a:srgbClr val="FF0000"/>
            </a:solidFill>
            <a:headEnd type="triangle"/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30" name="Text Box 27">
            <a:extLst>
              <a:ext uri="{FF2B5EF4-FFF2-40B4-BE49-F238E27FC236}">
                <a16:creationId xmlns:a16="http://schemas.microsoft.com/office/drawing/2014/main" id="{00000000-0008-0000-0B00-00001E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1325771" y="10926294"/>
            <a:ext cx="964370" cy="17958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wrap="none" lIns="18288" tIns="18288" rIns="0" bIns="0" anchor="t" upright="1">
            <a:noAutofit/>
          </a:bodyPr>
          <a:lstStyle/>
          <a:p>
            <a:pPr algn="l" rtl="0">
              <a:defRPr sz="1000"/>
            </a:pPr>
            <a:r>
              <a:rPr lang="en-GB" sz="8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Arrows indicate measurements</a:t>
            </a:r>
            <a:endParaRPr lang="en-GB" sz="800"/>
          </a:p>
        </xdr:txBody>
      </xdr:sp>
    </xdr:grpSp>
    <xdr:clientData/>
  </xdr:twoCellAnchor>
  <xdr:twoCellAnchor>
    <xdr:from>
      <xdr:col>4</xdr:col>
      <xdr:colOff>550371</xdr:colOff>
      <xdr:row>67</xdr:row>
      <xdr:rowOff>3926</xdr:rowOff>
    </xdr:from>
    <xdr:to>
      <xdr:col>5</xdr:col>
      <xdr:colOff>31982</xdr:colOff>
      <xdr:row>74</xdr:row>
      <xdr:rowOff>103918</xdr:rowOff>
    </xdr:to>
    <xdr:sp macro="" textlink="">
      <xdr:nvSpPr>
        <xdr:cNvPr id="32" name="Rectangle 31">
          <a:extLst>
            <a:ext uri="{FF2B5EF4-FFF2-40B4-BE49-F238E27FC236}">
              <a16:creationId xmlns:a16="http://schemas.microsoft.com/office/drawing/2014/main" id="{00000000-0008-0000-0B00-000020000000}"/>
            </a:ext>
          </a:extLst>
        </xdr:cNvPr>
        <xdr:cNvSpPr/>
      </xdr:nvSpPr>
      <xdr:spPr>
        <a:xfrm>
          <a:off x="2701636" y="12388273"/>
          <a:ext cx="80819" cy="1304636"/>
        </a:xfrm>
        <a:prstGeom prst="rect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GB"/>
        </a:p>
      </xdr:txBody>
    </xdr:sp>
    <xdr:clientData/>
  </xdr:twoCellAnchor>
  <xdr:twoCellAnchor>
    <xdr:from>
      <xdr:col>0</xdr:col>
      <xdr:colOff>277090</xdr:colOff>
      <xdr:row>1</xdr:row>
      <xdr:rowOff>0</xdr:rowOff>
    </xdr:from>
    <xdr:to>
      <xdr:col>7</xdr:col>
      <xdr:colOff>701151</xdr:colOff>
      <xdr:row>4</xdr:row>
      <xdr:rowOff>0</xdr:rowOff>
    </xdr:to>
    <xdr:sp macro="" textlink="">
      <xdr:nvSpPr>
        <xdr:cNvPr id="28" name="Text Box 1">
          <a:extLst>
            <a:ext uri="{FF2B5EF4-FFF2-40B4-BE49-F238E27FC236}">
              <a16:creationId xmlns:a16="http://schemas.microsoft.com/office/drawing/2014/main" id="{00000000-0008-0000-0B00-00001C000000}"/>
            </a:ext>
          </a:extLst>
        </xdr:cNvPr>
        <xdr:cNvSpPr txBox="1">
          <a:spLocks noChangeArrowheads="1"/>
        </xdr:cNvSpPr>
      </xdr:nvSpPr>
      <xdr:spPr bwMode="auto">
        <a:xfrm>
          <a:off x="266699" y="161925"/>
          <a:ext cx="4335895" cy="4857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54864" tIns="22860" rIns="54864" bIns="0" anchor="t" upright="1"/>
        <a:lstStyle/>
        <a:p>
          <a:pPr algn="ctr" rtl="0">
            <a:defRPr sz="1000"/>
          </a:pPr>
          <a:r>
            <a:rPr lang="en-GB" sz="1800" b="0" i="0" u="none" strike="noStrike" baseline="0">
              <a:solidFill>
                <a:srgbClr val="800000"/>
              </a:solidFill>
              <a:latin typeface="Wingdings 2"/>
            </a:rPr>
            <a:t></a:t>
          </a:r>
          <a:r>
            <a:rPr lang="en-GB" sz="1800" b="0" i="0" u="none" strike="noStrike" baseline="0">
              <a:noFill/>
              <a:latin typeface="Arial" panose="020B0604020202020204" pitchFamily="34" charset="0"/>
              <a:cs typeface="Arial" panose="020B0604020202020204" pitchFamily="34" charset="0"/>
            </a:rPr>
            <a:t>1</a:t>
          </a:r>
          <a:r>
            <a:rPr lang="en-GB" sz="1600" b="0" i="0" u="none" strike="noStrike" baseline="0">
              <a:solidFill>
                <a:srgbClr val="808080"/>
              </a:solidFill>
              <a:latin typeface="Century Gothic"/>
            </a:rPr>
            <a:t>WARM:</a:t>
          </a:r>
          <a:r>
            <a:rPr lang="en-GB" sz="1600" b="0" i="0" u="none" strike="noStrike" baseline="0">
              <a:solidFill>
                <a:srgbClr val="000000"/>
              </a:solidFill>
              <a:latin typeface="Century Gothic"/>
            </a:rPr>
            <a:t> </a:t>
          </a:r>
          <a:r>
            <a:rPr lang="en-GB" sz="1600" b="0" i="0" u="none" strike="noStrike" baseline="0">
              <a:solidFill>
                <a:srgbClr val="800000"/>
              </a:solidFill>
              <a:latin typeface="Century Gothic"/>
            </a:rPr>
            <a:t>Low Energy Building Practice</a:t>
          </a:r>
          <a:endParaRPr lang="en-GB" sz="850" b="0" i="0" u="none" strike="noStrike" baseline="0">
            <a:solidFill>
              <a:srgbClr val="000000"/>
            </a:solidFill>
            <a:latin typeface="Century Gothic"/>
          </a:endParaRPr>
        </a:p>
        <a:p>
          <a:pPr algn="ctr" rtl="0">
            <a:defRPr sz="1000"/>
          </a:pPr>
          <a:r>
            <a:rPr lang="en-GB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3 Admirals Hard, Plymouth PL1 3RJ - 01752 542 546 - www.peterwarm.co.uk</a:t>
          </a:r>
          <a:endParaRPr lang="en-GB"/>
        </a:p>
      </xdr:txBody>
    </xdr:sp>
    <xdr:clientData/>
  </xdr:twoCellAnchor>
  <xdr:twoCellAnchor>
    <xdr:from>
      <xdr:col>9</xdr:col>
      <xdr:colOff>0</xdr:colOff>
      <xdr:row>0</xdr:row>
      <xdr:rowOff>166368</xdr:rowOff>
    </xdr:from>
    <xdr:to>
      <xdr:col>16</xdr:col>
      <xdr:colOff>0</xdr:colOff>
      <xdr:row>3</xdr:row>
      <xdr:rowOff>166368</xdr:rowOff>
    </xdr:to>
    <xdr:sp macro="" textlink="">
      <xdr:nvSpPr>
        <xdr:cNvPr id="29" name="Text Box 1">
          <a:extLst>
            <a:ext uri="{FF2B5EF4-FFF2-40B4-BE49-F238E27FC236}">
              <a16:creationId xmlns:a16="http://schemas.microsoft.com/office/drawing/2014/main" id="{00000000-0008-0000-0B00-00001D000000}"/>
            </a:ext>
          </a:extLst>
        </xdr:cNvPr>
        <xdr:cNvSpPr txBox="1">
          <a:spLocks noChangeArrowheads="1"/>
        </xdr:cNvSpPr>
      </xdr:nvSpPr>
      <xdr:spPr bwMode="auto">
        <a:xfrm>
          <a:off x="4829175" y="158748"/>
          <a:ext cx="5000625" cy="4857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54864" tIns="22860" rIns="54864" bIns="0" anchor="t" upright="1"/>
        <a:lstStyle/>
        <a:p>
          <a:pPr algn="ctr" rtl="0">
            <a:defRPr sz="1000"/>
          </a:pPr>
          <a:endParaRPr lang="en-GB"/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91440</xdr:colOff>
      <xdr:row>44</xdr:row>
      <xdr:rowOff>106680</xdr:rowOff>
    </xdr:from>
    <xdr:to>
      <xdr:col>14</xdr:col>
      <xdr:colOff>83820</xdr:colOff>
      <xdr:row>57</xdr:row>
      <xdr:rowOff>60960</xdr:rowOff>
    </xdr:to>
    <xdr:grpSp>
      <xdr:nvGrpSpPr>
        <xdr:cNvPr id="2" name="Group 24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pSpPr>
          <a:grpSpLocks/>
        </xdr:cNvGrpSpPr>
      </xdr:nvGrpSpPr>
      <xdr:grpSpPr bwMode="auto">
        <a:xfrm>
          <a:off x="6543675" y="8096250"/>
          <a:ext cx="2162175" cy="2286000"/>
          <a:chOff x="648" y="806"/>
          <a:chExt cx="225" cy="214"/>
        </a:xfrm>
      </xdr:grpSpPr>
      <xdr:sp macro="" textlink="">
        <xdr:nvSpPr>
          <xdr:cNvPr id="3" name="Rectangle 9">
            <a:extLst>
              <a:ext uri="{FF2B5EF4-FFF2-40B4-BE49-F238E27FC236}">
                <a16:creationId xmlns:a16="http://schemas.microsoft.com/office/drawing/2014/main" id="{00000000-0008-0000-0D00-000003000000}"/>
              </a:ext>
            </a:extLst>
          </xdr:cNvPr>
          <xdr:cNvSpPr>
            <a:spLocks noChangeArrowheads="1"/>
          </xdr:cNvSpPr>
        </xdr:nvSpPr>
        <xdr:spPr bwMode="auto">
          <a:xfrm>
            <a:off x="724" y="857"/>
            <a:ext cx="74" cy="45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65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miter lim="800000"/>
            <a:headEnd/>
            <a:tailEnd/>
          </a:ln>
        </xdr:spPr>
      </xdr:sp>
      <xdr:sp macro="" textlink="">
        <xdr:nvSpPr>
          <xdr:cNvPr id="4" name="Line 10">
            <a:extLst>
              <a:ext uri="{FF2B5EF4-FFF2-40B4-BE49-F238E27FC236}">
                <a16:creationId xmlns:a16="http://schemas.microsoft.com/office/drawing/2014/main" id="{00000000-0008-0000-0D00-000004000000}"/>
              </a:ext>
            </a:extLst>
          </xdr:cNvPr>
          <xdr:cNvSpPr>
            <a:spLocks noChangeShapeType="1"/>
          </xdr:cNvSpPr>
        </xdr:nvSpPr>
        <xdr:spPr bwMode="auto">
          <a:xfrm>
            <a:off x="828" y="858"/>
            <a:ext cx="0" cy="44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 type="triangle" w="med" len="med"/>
            <a:tailEnd type="triangle" w="med" len="med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5" name="Line 11">
            <a:extLst>
              <a:ext uri="{FF2B5EF4-FFF2-40B4-BE49-F238E27FC236}">
                <a16:creationId xmlns:a16="http://schemas.microsoft.com/office/drawing/2014/main" id="{00000000-0008-0000-0D00-000005000000}"/>
              </a:ext>
            </a:extLst>
          </xdr:cNvPr>
          <xdr:cNvSpPr>
            <a:spLocks noChangeShapeType="1"/>
          </xdr:cNvSpPr>
        </xdr:nvSpPr>
        <xdr:spPr bwMode="auto">
          <a:xfrm flipH="1">
            <a:off x="723" y="833"/>
            <a:ext cx="74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 type="triangle" w="med" len="med"/>
            <a:tailEnd type="triangle" w="med" len="med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6" name="Line 12">
            <a:extLst>
              <a:ext uri="{FF2B5EF4-FFF2-40B4-BE49-F238E27FC236}">
                <a16:creationId xmlns:a16="http://schemas.microsoft.com/office/drawing/2014/main" id="{00000000-0008-0000-0D00-000006000000}"/>
              </a:ext>
            </a:extLst>
          </xdr:cNvPr>
          <xdr:cNvSpPr>
            <a:spLocks noChangeShapeType="1"/>
          </xdr:cNvSpPr>
        </xdr:nvSpPr>
        <xdr:spPr bwMode="auto">
          <a:xfrm flipV="1">
            <a:off x="745" y="814"/>
            <a:ext cx="0" cy="43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" name="Line 13">
            <a:extLst>
              <a:ext uri="{FF2B5EF4-FFF2-40B4-BE49-F238E27FC236}">
                <a16:creationId xmlns:a16="http://schemas.microsoft.com/office/drawing/2014/main" id="{00000000-0008-0000-0D00-000007000000}"/>
              </a:ext>
            </a:extLst>
          </xdr:cNvPr>
          <xdr:cNvSpPr>
            <a:spLocks noChangeShapeType="1"/>
          </xdr:cNvSpPr>
        </xdr:nvSpPr>
        <xdr:spPr bwMode="auto">
          <a:xfrm flipV="1">
            <a:off x="758" y="812"/>
            <a:ext cx="0" cy="45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" name="Line 14">
            <a:extLst>
              <a:ext uri="{FF2B5EF4-FFF2-40B4-BE49-F238E27FC236}">
                <a16:creationId xmlns:a16="http://schemas.microsoft.com/office/drawing/2014/main" id="{00000000-0008-0000-0D00-000008000000}"/>
              </a:ext>
            </a:extLst>
          </xdr:cNvPr>
          <xdr:cNvSpPr>
            <a:spLocks noChangeShapeType="1"/>
          </xdr:cNvSpPr>
        </xdr:nvSpPr>
        <xdr:spPr bwMode="auto">
          <a:xfrm flipV="1">
            <a:off x="771" y="814"/>
            <a:ext cx="0" cy="44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" name="Rectangle 15">
            <a:extLst>
              <a:ext uri="{FF2B5EF4-FFF2-40B4-BE49-F238E27FC236}">
                <a16:creationId xmlns:a16="http://schemas.microsoft.com/office/drawing/2014/main" id="{00000000-0008-0000-0D00-000009000000}"/>
              </a:ext>
            </a:extLst>
          </xdr:cNvPr>
          <xdr:cNvSpPr>
            <a:spLocks noChangeArrowheads="1"/>
          </xdr:cNvSpPr>
        </xdr:nvSpPr>
        <xdr:spPr bwMode="auto">
          <a:xfrm>
            <a:off x="648" y="904"/>
            <a:ext cx="186" cy="116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65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miter lim="800000"/>
            <a:headEnd/>
            <a:tailEnd/>
          </a:ln>
        </xdr:spPr>
      </xdr:sp>
      <xdr:sp macro="" textlink="">
        <xdr:nvSpPr>
          <xdr:cNvPr id="10" name="Text Box 16">
            <a:extLst>
              <a:ext uri="{FF2B5EF4-FFF2-40B4-BE49-F238E27FC236}">
                <a16:creationId xmlns:a16="http://schemas.microsoft.com/office/drawing/2014/main" id="{00000000-0008-0000-0D00-00000A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789" y="806"/>
            <a:ext cx="62" cy="19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wrap="none" lIns="18288" tIns="18288" rIns="0" bIns="0" anchor="t" upright="1">
            <a:spAutoFit/>
          </a:bodyPr>
          <a:lstStyle/>
          <a:p>
            <a:pPr algn="l" rtl="0">
              <a:defRPr sz="1000"/>
            </a:pPr>
            <a:r>
              <a:rPr lang="en-GB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thickness</a:t>
            </a:r>
            <a:endParaRPr lang="en-GB"/>
          </a:p>
        </xdr:txBody>
      </xdr:sp>
      <xdr:sp macro="" textlink="">
        <xdr:nvSpPr>
          <xdr:cNvPr id="11" name="Text Box 17">
            <a:extLst>
              <a:ext uri="{FF2B5EF4-FFF2-40B4-BE49-F238E27FC236}">
                <a16:creationId xmlns:a16="http://schemas.microsoft.com/office/drawing/2014/main" id="{00000000-0008-0000-0D00-00000B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837" y="872"/>
            <a:ext cx="36" cy="19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wrap="none" lIns="18288" tIns="18288" rIns="0" bIns="0" anchor="t" upright="1">
            <a:spAutoFit/>
          </a:bodyPr>
          <a:lstStyle/>
          <a:p>
            <a:pPr algn="l" rtl="0">
              <a:defRPr sz="1000"/>
            </a:pPr>
            <a:r>
              <a:rPr lang="en-GB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width</a:t>
            </a:r>
            <a:endParaRPr lang="en-GB"/>
          </a:p>
        </xdr:txBody>
      </xdr:sp>
      <xdr:sp macro="" textlink="">
        <xdr:nvSpPr>
          <xdr:cNvPr id="12" name="Text Box 23">
            <a:extLst>
              <a:ext uri="{FF2B5EF4-FFF2-40B4-BE49-F238E27FC236}">
                <a16:creationId xmlns:a16="http://schemas.microsoft.com/office/drawing/2014/main" id="{00000000-0008-0000-0D00-00000C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679" y="939"/>
            <a:ext cx="98" cy="74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65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27432" tIns="18288" rIns="0" bIns="0" anchor="t" upright="1"/>
          <a:lstStyle/>
          <a:p>
            <a:pPr algn="l" rtl="0">
              <a:defRPr sz="1000"/>
            </a:pPr>
            <a:r>
              <a:rPr lang="en-GB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Jamb, lintel or cill section - each may be different</a:t>
            </a:r>
            <a:endParaRPr lang="en-GB"/>
          </a:p>
        </xdr:txBody>
      </xdr:sp>
    </xdr:grpSp>
    <xdr:clientData/>
  </xdr:twoCellAnchor>
  <xdr:twoCellAnchor>
    <xdr:from>
      <xdr:col>1</xdr:col>
      <xdr:colOff>180975</xdr:colOff>
      <xdr:row>34</xdr:row>
      <xdr:rowOff>102870</xdr:rowOff>
    </xdr:from>
    <xdr:to>
      <xdr:col>2</xdr:col>
      <xdr:colOff>219075</xdr:colOff>
      <xdr:row>37</xdr:row>
      <xdr:rowOff>140946</xdr:rowOff>
    </xdr:to>
    <xdr:sp macro="" textlink="">
      <xdr:nvSpPr>
        <xdr:cNvPr id="13" name="Text Box 30">
          <a:extLst>
            <a:ext uri="{FF2B5EF4-FFF2-40B4-BE49-F238E27FC236}">
              <a16:creationId xmlns:a16="http://schemas.microsoft.com/office/drawing/2014/main" id="{00000000-0008-0000-0D00-00000D000000}"/>
            </a:ext>
          </a:extLst>
        </xdr:cNvPr>
        <xdr:cNvSpPr txBox="1">
          <a:spLocks noChangeArrowheads="1"/>
        </xdr:cNvSpPr>
      </xdr:nvSpPr>
      <xdr:spPr bwMode="auto">
        <a:xfrm>
          <a:off x="455295" y="6206490"/>
          <a:ext cx="662940" cy="540996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en-GB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Cold Outside (0°C)</a:t>
          </a:r>
          <a:endParaRPr lang="en-GB"/>
        </a:p>
      </xdr:txBody>
    </xdr:sp>
    <xdr:clientData/>
  </xdr:twoCellAnchor>
  <xdr:twoCellAnchor>
    <xdr:from>
      <xdr:col>6</xdr:col>
      <xdr:colOff>160020</xdr:colOff>
      <xdr:row>33</xdr:row>
      <xdr:rowOff>76200</xdr:rowOff>
    </xdr:from>
    <xdr:to>
      <xdr:col>7</xdr:col>
      <xdr:colOff>40146</xdr:colOff>
      <xdr:row>36</xdr:row>
      <xdr:rowOff>121939</xdr:rowOff>
    </xdr:to>
    <xdr:sp macro="" textlink="">
      <xdr:nvSpPr>
        <xdr:cNvPr id="14" name="Text Box 31">
          <a:extLst>
            <a:ext uri="{FF2B5EF4-FFF2-40B4-BE49-F238E27FC236}">
              <a16:creationId xmlns:a16="http://schemas.microsoft.com/office/drawing/2014/main" id="{00000000-0008-0000-0D00-00000E000000}"/>
            </a:ext>
          </a:extLst>
        </xdr:cNvPr>
        <xdr:cNvSpPr txBox="1">
          <a:spLocks noChangeArrowheads="1"/>
        </xdr:cNvSpPr>
      </xdr:nvSpPr>
      <xdr:spPr bwMode="auto">
        <a:xfrm>
          <a:off x="3558540" y="6004560"/>
          <a:ext cx="504966" cy="556279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en-GB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Warm Inside (20°C)</a:t>
          </a:r>
          <a:endParaRPr lang="en-GB"/>
        </a:p>
      </xdr:txBody>
    </xdr:sp>
    <xdr:clientData/>
  </xdr:twoCellAnchor>
  <xdr:twoCellAnchor editAs="oneCell">
    <xdr:from>
      <xdr:col>1</xdr:col>
      <xdr:colOff>22860</xdr:colOff>
      <xdr:row>51</xdr:row>
      <xdr:rowOff>45720</xdr:rowOff>
    </xdr:from>
    <xdr:to>
      <xdr:col>7</xdr:col>
      <xdr:colOff>685800</xdr:colOff>
      <xdr:row>55</xdr:row>
      <xdr:rowOff>133350</xdr:rowOff>
    </xdr:to>
    <xdr:pic>
      <xdr:nvPicPr>
        <xdr:cNvPr id="15" name="Picture 32">
          <a:extLst>
            <a:ext uri="{FF2B5EF4-FFF2-40B4-BE49-F238E27FC236}">
              <a16:creationId xmlns:a16="http://schemas.microsoft.com/office/drawing/2014/main" id="{00000000-0008-0000-0D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180" y="9136380"/>
          <a:ext cx="4411980" cy="75438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5</xdr:col>
      <xdr:colOff>293370</xdr:colOff>
      <xdr:row>6</xdr:row>
      <xdr:rowOff>135255</xdr:rowOff>
    </xdr:from>
    <xdr:to>
      <xdr:col>7</xdr:col>
      <xdr:colOff>436227</xdr:colOff>
      <xdr:row>8</xdr:row>
      <xdr:rowOff>76186</xdr:rowOff>
    </xdr:to>
    <xdr:sp macro="" textlink="">
      <xdr:nvSpPr>
        <xdr:cNvPr id="16" name="Text Box 33">
          <a:extLst>
            <a:ext uri="{FF2B5EF4-FFF2-40B4-BE49-F238E27FC236}">
              <a16:creationId xmlns:a16="http://schemas.microsoft.com/office/drawing/2014/main" id="{00000000-0008-0000-0D00-000010000000}"/>
            </a:ext>
          </a:extLst>
        </xdr:cNvPr>
        <xdr:cNvSpPr txBox="1">
          <a:spLocks noChangeArrowheads="1"/>
        </xdr:cNvSpPr>
      </xdr:nvSpPr>
      <xdr:spPr bwMode="auto">
        <a:xfrm>
          <a:off x="3067050" y="1148715"/>
          <a:ext cx="1392537" cy="398131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en-GB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Black = no heat flow</a:t>
          </a:r>
        </a:p>
        <a:p>
          <a:pPr algn="l" rtl="0">
            <a:defRPr sz="1000"/>
          </a:pPr>
          <a:r>
            <a:rPr lang="en-GB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White = high heat flow</a:t>
          </a:r>
          <a:endParaRPr lang="en-GB"/>
        </a:p>
      </xdr:txBody>
    </xdr:sp>
    <xdr:clientData/>
  </xdr:twoCellAnchor>
  <xdr:twoCellAnchor>
    <xdr:from>
      <xdr:col>1</xdr:col>
      <xdr:colOff>180975</xdr:colOff>
      <xdr:row>34</xdr:row>
      <xdr:rowOff>102870</xdr:rowOff>
    </xdr:from>
    <xdr:to>
      <xdr:col>2</xdr:col>
      <xdr:colOff>219075</xdr:colOff>
      <xdr:row>37</xdr:row>
      <xdr:rowOff>140946</xdr:rowOff>
    </xdr:to>
    <xdr:sp macro="" textlink="">
      <xdr:nvSpPr>
        <xdr:cNvPr id="17" name="Text Box 35">
          <a:extLst>
            <a:ext uri="{FF2B5EF4-FFF2-40B4-BE49-F238E27FC236}">
              <a16:creationId xmlns:a16="http://schemas.microsoft.com/office/drawing/2014/main" id="{00000000-0008-0000-0D00-000011000000}"/>
            </a:ext>
          </a:extLst>
        </xdr:cNvPr>
        <xdr:cNvSpPr txBox="1">
          <a:spLocks noChangeArrowheads="1"/>
        </xdr:cNvSpPr>
      </xdr:nvSpPr>
      <xdr:spPr bwMode="auto">
        <a:xfrm>
          <a:off x="455295" y="6206490"/>
          <a:ext cx="662940" cy="540996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en-GB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Cold Outside (0°C)</a:t>
          </a:r>
          <a:endParaRPr lang="en-GB"/>
        </a:p>
      </xdr:txBody>
    </xdr:sp>
    <xdr:clientData/>
  </xdr:twoCellAnchor>
  <xdr:twoCellAnchor>
    <xdr:from>
      <xdr:col>6</xdr:col>
      <xdr:colOff>160020</xdr:colOff>
      <xdr:row>33</xdr:row>
      <xdr:rowOff>76200</xdr:rowOff>
    </xdr:from>
    <xdr:to>
      <xdr:col>7</xdr:col>
      <xdr:colOff>40146</xdr:colOff>
      <xdr:row>36</xdr:row>
      <xdr:rowOff>121939</xdr:rowOff>
    </xdr:to>
    <xdr:sp macro="" textlink="">
      <xdr:nvSpPr>
        <xdr:cNvPr id="18" name="Text Box 36">
          <a:extLst>
            <a:ext uri="{FF2B5EF4-FFF2-40B4-BE49-F238E27FC236}">
              <a16:creationId xmlns:a16="http://schemas.microsoft.com/office/drawing/2014/main" id="{00000000-0008-0000-0D00-000012000000}"/>
            </a:ext>
          </a:extLst>
        </xdr:cNvPr>
        <xdr:cNvSpPr txBox="1">
          <a:spLocks noChangeArrowheads="1"/>
        </xdr:cNvSpPr>
      </xdr:nvSpPr>
      <xdr:spPr bwMode="auto">
        <a:xfrm>
          <a:off x="3558540" y="6004560"/>
          <a:ext cx="504966" cy="556279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en-GB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Warm Inside (20°C)</a:t>
          </a:r>
          <a:endParaRPr lang="en-GB"/>
        </a:p>
      </xdr:txBody>
    </xdr:sp>
    <xdr:clientData/>
  </xdr:twoCellAnchor>
  <xdr:twoCellAnchor>
    <xdr:from>
      <xdr:col>5</xdr:col>
      <xdr:colOff>293370</xdr:colOff>
      <xdr:row>6</xdr:row>
      <xdr:rowOff>135255</xdr:rowOff>
    </xdr:from>
    <xdr:to>
      <xdr:col>7</xdr:col>
      <xdr:colOff>436227</xdr:colOff>
      <xdr:row>8</xdr:row>
      <xdr:rowOff>76186</xdr:rowOff>
    </xdr:to>
    <xdr:sp macro="" textlink="">
      <xdr:nvSpPr>
        <xdr:cNvPr id="19" name="Text Box 38">
          <a:extLst>
            <a:ext uri="{FF2B5EF4-FFF2-40B4-BE49-F238E27FC236}">
              <a16:creationId xmlns:a16="http://schemas.microsoft.com/office/drawing/2014/main" id="{00000000-0008-0000-0D00-000013000000}"/>
            </a:ext>
          </a:extLst>
        </xdr:cNvPr>
        <xdr:cNvSpPr txBox="1">
          <a:spLocks noChangeArrowheads="1"/>
        </xdr:cNvSpPr>
      </xdr:nvSpPr>
      <xdr:spPr bwMode="auto">
        <a:xfrm>
          <a:off x="3067050" y="1148715"/>
          <a:ext cx="1392537" cy="398131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en-GB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Black = no heat flow</a:t>
          </a:r>
        </a:p>
        <a:p>
          <a:pPr algn="l" rtl="0">
            <a:defRPr sz="1000"/>
          </a:pPr>
          <a:r>
            <a:rPr lang="en-GB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White = high heat flow</a:t>
          </a:r>
          <a:endParaRPr lang="en-GB"/>
        </a:p>
      </xdr:txBody>
    </xdr:sp>
    <xdr:clientData/>
  </xdr:twoCellAnchor>
  <xdr:twoCellAnchor editAs="oneCell">
    <xdr:from>
      <xdr:col>1</xdr:col>
      <xdr:colOff>30480</xdr:colOff>
      <xdr:row>26</xdr:row>
      <xdr:rowOff>91440</xdr:rowOff>
    </xdr:from>
    <xdr:to>
      <xdr:col>7</xdr:col>
      <xdr:colOff>666750</xdr:colOff>
      <xdr:row>31</xdr:row>
      <xdr:rowOff>0</xdr:rowOff>
    </xdr:to>
    <xdr:pic>
      <xdr:nvPicPr>
        <xdr:cNvPr id="20" name="Picture 39">
          <a:extLst>
            <a:ext uri="{FF2B5EF4-FFF2-40B4-BE49-F238E27FC236}">
              <a16:creationId xmlns:a16="http://schemas.microsoft.com/office/drawing/2014/main" id="{00000000-0008-0000-0D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4678680"/>
          <a:ext cx="4381500" cy="73914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277090</xdr:colOff>
      <xdr:row>1</xdr:row>
      <xdr:rowOff>0</xdr:rowOff>
    </xdr:from>
    <xdr:to>
      <xdr:col>7</xdr:col>
      <xdr:colOff>701151</xdr:colOff>
      <xdr:row>4</xdr:row>
      <xdr:rowOff>0</xdr:rowOff>
    </xdr:to>
    <xdr:sp macro="" textlink="">
      <xdr:nvSpPr>
        <xdr:cNvPr id="21" name="Text Box 1">
          <a:extLst>
            <a:ext uri="{FF2B5EF4-FFF2-40B4-BE49-F238E27FC236}">
              <a16:creationId xmlns:a16="http://schemas.microsoft.com/office/drawing/2014/main" id="{00000000-0008-0000-0D00-000015000000}"/>
            </a:ext>
          </a:extLst>
        </xdr:cNvPr>
        <xdr:cNvSpPr txBox="1">
          <a:spLocks noChangeArrowheads="1"/>
        </xdr:cNvSpPr>
      </xdr:nvSpPr>
      <xdr:spPr bwMode="auto">
        <a:xfrm>
          <a:off x="277090" y="167640"/>
          <a:ext cx="4447421" cy="50292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54864" tIns="22860" rIns="54864" bIns="0" anchor="t" upright="1"/>
        <a:lstStyle/>
        <a:p>
          <a:pPr algn="ctr" rtl="0">
            <a:defRPr sz="1000"/>
          </a:pPr>
          <a:r>
            <a:rPr lang="en-GB" sz="1800" b="0" i="0" u="none" strike="noStrike" baseline="0">
              <a:solidFill>
                <a:srgbClr val="800000"/>
              </a:solidFill>
              <a:latin typeface="Wingdings 2"/>
            </a:rPr>
            <a:t></a:t>
          </a:r>
          <a:r>
            <a:rPr lang="en-GB" sz="1800" b="0" i="0" u="none" strike="noStrike" baseline="0">
              <a:noFill/>
              <a:latin typeface="Arial" panose="020B0604020202020204" pitchFamily="34" charset="0"/>
              <a:cs typeface="Arial" panose="020B0604020202020204" pitchFamily="34" charset="0"/>
            </a:rPr>
            <a:t>1</a:t>
          </a:r>
          <a:r>
            <a:rPr lang="en-GB" sz="1600" b="0" i="0" u="none" strike="noStrike" baseline="0">
              <a:solidFill>
                <a:srgbClr val="808080"/>
              </a:solidFill>
              <a:latin typeface="Century Gothic"/>
            </a:rPr>
            <a:t>WARM:</a:t>
          </a:r>
          <a:r>
            <a:rPr lang="en-GB" sz="1600" b="0" i="0" u="none" strike="noStrike" baseline="0">
              <a:solidFill>
                <a:srgbClr val="000000"/>
              </a:solidFill>
              <a:latin typeface="Century Gothic"/>
            </a:rPr>
            <a:t> </a:t>
          </a:r>
          <a:r>
            <a:rPr lang="en-GB" sz="1600" b="0" i="0" u="none" strike="noStrike" baseline="0">
              <a:solidFill>
                <a:srgbClr val="800000"/>
              </a:solidFill>
              <a:latin typeface="Century Gothic"/>
            </a:rPr>
            <a:t>Low Energy Building Practice</a:t>
          </a:r>
          <a:endParaRPr lang="en-GB" sz="850" b="0" i="0" u="none" strike="noStrike" baseline="0">
            <a:solidFill>
              <a:srgbClr val="000000"/>
            </a:solidFill>
            <a:latin typeface="Century Gothic"/>
          </a:endParaRPr>
        </a:p>
        <a:p>
          <a:pPr algn="ctr" rtl="0">
            <a:defRPr sz="1000"/>
          </a:pPr>
          <a:r>
            <a:rPr lang="en-GB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3 Admirals Hard, Plymouth PL1 3RJ - 01752 542 546 - www.peterwarm.co.uk</a:t>
          </a:r>
          <a:endParaRPr lang="en-GB"/>
        </a:p>
      </xdr:txBody>
    </xdr:sp>
    <xdr:clientData/>
  </xdr:twoCellAnchor>
  <xdr:twoCellAnchor>
    <xdr:from>
      <xdr:col>9</xdr:col>
      <xdr:colOff>0</xdr:colOff>
      <xdr:row>0</xdr:row>
      <xdr:rowOff>166368</xdr:rowOff>
    </xdr:from>
    <xdr:to>
      <xdr:col>16</xdr:col>
      <xdr:colOff>0</xdr:colOff>
      <xdr:row>3</xdr:row>
      <xdr:rowOff>166368</xdr:rowOff>
    </xdr:to>
    <xdr:sp macro="" textlink="">
      <xdr:nvSpPr>
        <xdr:cNvPr id="22" name="Text Box 1">
          <a:extLst>
            <a:ext uri="{FF2B5EF4-FFF2-40B4-BE49-F238E27FC236}">
              <a16:creationId xmlns:a16="http://schemas.microsoft.com/office/drawing/2014/main" id="{00000000-0008-0000-0D00-000016000000}"/>
            </a:ext>
          </a:extLst>
        </xdr:cNvPr>
        <xdr:cNvSpPr txBox="1">
          <a:spLocks noChangeArrowheads="1"/>
        </xdr:cNvSpPr>
      </xdr:nvSpPr>
      <xdr:spPr bwMode="auto">
        <a:xfrm>
          <a:off x="4960620" y="166368"/>
          <a:ext cx="5120640" cy="50292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54864" tIns="22860" rIns="54864" bIns="0" anchor="t" upright="1"/>
        <a:lstStyle/>
        <a:p>
          <a:pPr algn="ctr" rtl="0">
            <a:defRPr sz="1000"/>
          </a:pPr>
          <a:endParaRPr lang="en-GB"/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180975</xdr:colOff>
      <xdr:row>34</xdr:row>
      <xdr:rowOff>102870</xdr:rowOff>
    </xdr:from>
    <xdr:to>
      <xdr:col>2</xdr:col>
      <xdr:colOff>219075</xdr:colOff>
      <xdr:row>37</xdr:row>
      <xdr:rowOff>140946</xdr:rowOff>
    </xdr:to>
    <xdr:sp macro="" textlink="">
      <xdr:nvSpPr>
        <xdr:cNvPr id="2" name="Text Box 30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SpPr txBox="1">
          <a:spLocks noChangeArrowheads="1"/>
        </xdr:cNvSpPr>
      </xdr:nvSpPr>
      <xdr:spPr bwMode="auto">
        <a:xfrm>
          <a:off x="447675" y="6067425"/>
          <a:ext cx="647700" cy="695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en-GB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Cold Outside (0°C)</a:t>
          </a:r>
          <a:endParaRPr lang="en-GB"/>
        </a:p>
      </xdr:txBody>
    </xdr:sp>
    <xdr:clientData/>
  </xdr:twoCellAnchor>
  <xdr:twoCellAnchor>
    <xdr:from>
      <xdr:col>6</xdr:col>
      <xdr:colOff>160020</xdr:colOff>
      <xdr:row>33</xdr:row>
      <xdr:rowOff>76200</xdr:rowOff>
    </xdr:from>
    <xdr:to>
      <xdr:col>7</xdr:col>
      <xdr:colOff>40146</xdr:colOff>
      <xdr:row>36</xdr:row>
      <xdr:rowOff>121939</xdr:rowOff>
    </xdr:to>
    <xdr:sp macro="" textlink="">
      <xdr:nvSpPr>
        <xdr:cNvPr id="47135" name="Text Box 31">
          <a:extLst>
            <a:ext uri="{FF2B5EF4-FFF2-40B4-BE49-F238E27FC236}">
              <a16:creationId xmlns:a16="http://schemas.microsoft.com/office/drawing/2014/main" id="{00000000-0008-0000-0C00-00001FB80000}"/>
            </a:ext>
          </a:extLst>
        </xdr:cNvPr>
        <xdr:cNvSpPr txBox="1">
          <a:spLocks noChangeArrowheads="1"/>
        </xdr:cNvSpPr>
      </xdr:nvSpPr>
      <xdr:spPr bwMode="auto">
        <a:xfrm>
          <a:off x="3476625" y="5886450"/>
          <a:ext cx="495300" cy="6762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en-GB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Warm Inside (20°C)</a:t>
          </a:r>
          <a:endParaRPr lang="en-GB"/>
        </a:p>
      </xdr:txBody>
    </xdr:sp>
    <xdr:clientData/>
  </xdr:twoCellAnchor>
  <xdr:twoCellAnchor editAs="oneCell">
    <xdr:from>
      <xdr:col>1</xdr:col>
      <xdr:colOff>22860</xdr:colOff>
      <xdr:row>51</xdr:row>
      <xdr:rowOff>45720</xdr:rowOff>
    </xdr:from>
    <xdr:to>
      <xdr:col>7</xdr:col>
      <xdr:colOff>685800</xdr:colOff>
      <xdr:row>55</xdr:row>
      <xdr:rowOff>129540</xdr:rowOff>
    </xdr:to>
    <xdr:pic>
      <xdr:nvPicPr>
        <xdr:cNvPr id="47137" name="Picture 32">
          <a:extLst>
            <a:ext uri="{FF2B5EF4-FFF2-40B4-BE49-F238E27FC236}">
              <a16:creationId xmlns:a16="http://schemas.microsoft.com/office/drawing/2014/main" id="{00000000-0008-0000-0C00-000021B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180" y="9113520"/>
          <a:ext cx="4411980" cy="75438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5</xdr:col>
      <xdr:colOff>293370</xdr:colOff>
      <xdr:row>6</xdr:row>
      <xdr:rowOff>135255</xdr:rowOff>
    </xdr:from>
    <xdr:to>
      <xdr:col>7</xdr:col>
      <xdr:colOff>436227</xdr:colOff>
      <xdr:row>8</xdr:row>
      <xdr:rowOff>76186</xdr:rowOff>
    </xdr:to>
    <xdr:sp macro="" textlink="">
      <xdr:nvSpPr>
        <xdr:cNvPr id="3" name="Text Box 33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SpPr txBox="1">
          <a:spLocks noChangeArrowheads="1"/>
        </xdr:cNvSpPr>
      </xdr:nvSpPr>
      <xdr:spPr bwMode="auto">
        <a:xfrm>
          <a:off x="2990850" y="1133475"/>
          <a:ext cx="1371600" cy="4000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en-GB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Black = no heat flow</a:t>
          </a:r>
        </a:p>
        <a:p>
          <a:pPr algn="l" rtl="0">
            <a:defRPr sz="1000"/>
          </a:pPr>
          <a:r>
            <a:rPr lang="en-GB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White = high heat flow</a:t>
          </a:r>
          <a:endParaRPr lang="en-GB"/>
        </a:p>
      </xdr:txBody>
    </xdr:sp>
    <xdr:clientData/>
  </xdr:twoCellAnchor>
  <xdr:twoCellAnchor>
    <xdr:from>
      <xdr:col>1</xdr:col>
      <xdr:colOff>180975</xdr:colOff>
      <xdr:row>34</xdr:row>
      <xdr:rowOff>102870</xdr:rowOff>
    </xdr:from>
    <xdr:to>
      <xdr:col>2</xdr:col>
      <xdr:colOff>219075</xdr:colOff>
      <xdr:row>37</xdr:row>
      <xdr:rowOff>140946</xdr:rowOff>
    </xdr:to>
    <xdr:sp macro="" textlink="">
      <xdr:nvSpPr>
        <xdr:cNvPr id="47139" name="Text Box 35">
          <a:extLst>
            <a:ext uri="{FF2B5EF4-FFF2-40B4-BE49-F238E27FC236}">
              <a16:creationId xmlns:a16="http://schemas.microsoft.com/office/drawing/2014/main" id="{00000000-0008-0000-0C00-000023B80000}"/>
            </a:ext>
          </a:extLst>
        </xdr:cNvPr>
        <xdr:cNvSpPr txBox="1">
          <a:spLocks noChangeArrowheads="1"/>
        </xdr:cNvSpPr>
      </xdr:nvSpPr>
      <xdr:spPr bwMode="auto">
        <a:xfrm>
          <a:off x="447675" y="6067425"/>
          <a:ext cx="647700" cy="695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en-GB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Cold Outside (0°C)</a:t>
          </a:r>
          <a:endParaRPr lang="en-GB"/>
        </a:p>
      </xdr:txBody>
    </xdr:sp>
    <xdr:clientData/>
  </xdr:twoCellAnchor>
  <xdr:twoCellAnchor>
    <xdr:from>
      <xdr:col>6</xdr:col>
      <xdr:colOff>160020</xdr:colOff>
      <xdr:row>33</xdr:row>
      <xdr:rowOff>76200</xdr:rowOff>
    </xdr:from>
    <xdr:to>
      <xdr:col>7</xdr:col>
      <xdr:colOff>40146</xdr:colOff>
      <xdr:row>36</xdr:row>
      <xdr:rowOff>121939</xdr:rowOff>
    </xdr:to>
    <xdr:sp macro="" textlink="">
      <xdr:nvSpPr>
        <xdr:cNvPr id="47140" name="Text Box 36">
          <a:extLst>
            <a:ext uri="{FF2B5EF4-FFF2-40B4-BE49-F238E27FC236}">
              <a16:creationId xmlns:a16="http://schemas.microsoft.com/office/drawing/2014/main" id="{00000000-0008-0000-0C00-000024B80000}"/>
            </a:ext>
          </a:extLst>
        </xdr:cNvPr>
        <xdr:cNvSpPr txBox="1">
          <a:spLocks noChangeArrowheads="1"/>
        </xdr:cNvSpPr>
      </xdr:nvSpPr>
      <xdr:spPr bwMode="auto">
        <a:xfrm>
          <a:off x="3476625" y="5886450"/>
          <a:ext cx="495300" cy="6762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en-GB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Warm Inside (20°C)</a:t>
          </a:r>
          <a:endParaRPr lang="en-GB"/>
        </a:p>
      </xdr:txBody>
    </xdr:sp>
    <xdr:clientData/>
  </xdr:twoCellAnchor>
  <xdr:twoCellAnchor>
    <xdr:from>
      <xdr:col>5</xdr:col>
      <xdr:colOff>293370</xdr:colOff>
      <xdr:row>6</xdr:row>
      <xdr:rowOff>135255</xdr:rowOff>
    </xdr:from>
    <xdr:to>
      <xdr:col>7</xdr:col>
      <xdr:colOff>436227</xdr:colOff>
      <xdr:row>8</xdr:row>
      <xdr:rowOff>76186</xdr:rowOff>
    </xdr:to>
    <xdr:sp macro="" textlink="">
      <xdr:nvSpPr>
        <xdr:cNvPr id="47142" name="Text Box 38">
          <a:extLst>
            <a:ext uri="{FF2B5EF4-FFF2-40B4-BE49-F238E27FC236}">
              <a16:creationId xmlns:a16="http://schemas.microsoft.com/office/drawing/2014/main" id="{00000000-0008-0000-0C00-000026B80000}"/>
            </a:ext>
          </a:extLst>
        </xdr:cNvPr>
        <xdr:cNvSpPr txBox="1">
          <a:spLocks noChangeArrowheads="1"/>
        </xdr:cNvSpPr>
      </xdr:nvSpPr>
      <xdr:spPr bwMode="auto">
        <a:xfrm>
          <a:off x="2990850" y="1133475"/>
          <a:ext cx="1371600" cy="4000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en-GB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Black = no heat flow</a:t>
          </a:r>
        </a:p>
        <a:p>
          <a:pPr algn="l" rtl="0">
            <a:defRPr sz="1000"/>
          </a:pPr>
          <a:r>
            <a:rPr lang="en-GB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White = high heat flow</a:t>
          </a:r>
          <a:endParaRPr lang="en-GB"/>
        </a:p>
      </xdr:txBody>
    </xdr:sp>
    <xdr:clientData/>
  </xdr:twoCellAnchor>
  <xdr:twoCellAnchor editAs="oneCell">
    <xdr:from>
      <xdr:col>1</xdr:col>
      <xdr:colOff>30480</xdr:colOff>
      <xdr:row>26</xdr:row>
      <xdr:rowOff>91440</xdr:rowOff>
    </xdr:from>
    <xdr:to>
      <xdr:col>7</xdr:col>
      <xdr:colOff>662940</xdr:colOff>
      <xdr:row>30</xdr:row>
      <xdr:rowOff>171450</xdr:rowOff>
    </xdr:to>
    <xdr:pic>
      <xdr:nvPicPr>
        <xdr:cNvPr id="4" name="Picture 39"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4678680"/>
          <a:ext cx="4381500" cy="73914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277090</xdr:colOff>
      <xdr:row>1</xdr:row>
      <xdr:rowOff>0</xdr:rowOff>
    </xdr:from>
    <xdr:to>
      <xdr:col>7</xdr:col>
      <xdr:colOff>701151</xdr:colOff>
      <xdr:row>4</xdr:row>
      <xdr:rowOff>0</xdr:rowOff>
    </xdr:to>
    <xdr:sp macro="" textlink="">
      <xdr:nvSpPr>
        <xdr:cNvPr id="27" name="Text Box 1">
          <a:extLst>
            <a:ext uri="{FF2B5EF4-FFF2-40B4-BE49-F238E27FC236}">
              <a16:creationId xmlns:a16="http://schemas.microsoft.com/office/drawing/2014/main" id="{00000000-0008-0000-0C00-00001B000000}"/>
            </a:ext>
          </a:extLst>
        </xdr:cNvPr>
        <xdr:cNvSpPr txBox="1">
          <a:spLocks noChangeArrowheads="1"/>
        </xdr:cNvSpPr>
      </xdr:nvSpPr>
      <xdr:spPr bwMode="auto">
        <a:xfrm>
          <a:off x="266699" y="161925"/>
          <a:ext cx="4335895" cy="4857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54864" tIns="22860" rIns="54864" bIns="0" anchor="t" upright="1"/>
        <a:lstStyle/>
        <a:p>
          <a:pPr algn="ctr" rtl="0">
            <a:defRPr sz="1000"/>
          </a:pPr>
          <a:r>
            <a:rPr lang="en-GB" sz="1800" b="0" i="0" u="none" strike="noStrike" baseline="0">
              <a:solidFill>
                <a:srgbClr val="800000"/>
              </a:solidFill>
              <a:latin typeface="Wingdings 2"/>
            </a:rPr>
            <a:t></a:t>
          </a:r>
          <a:r>
            <a:rPr lang="en-GB" sz="1800" b="0" i="0" u="none" strike="noStrike" baseline="0">
              <a:noFill/>
              <a:latin typeface="Arial" panose="020B0604020202020204" pitchFamily="34" charset="0"/>
              <a:cs typeface="Arial" panose="020B0604020202020204" pitchFamily="34" charset="0"/>
            </a:rPr>
            <a:t>1</a:t>
          </a:r>
          <a:r>
            <a:rPr lang="en-GB" sz="1600" b="0" i="0" u="none" strike="noStrike" baseline="0">
              <a:solidFill>
                <a:srgbClr val="808080"/>
              </a:solidFill>
              <a:latin typeface="Century Gothic"/>
            </a:rPr>
            <a:t>WARM:</a:t>
          </a:r>
          <a:r>
            <a:rPr lang="en-GB" sz="1600" b="0" i="0" u="none" strike="noStrike" baseline="0">
              <a:solidFill>
                <a:srgbClr val="000000"/>
              </a:solidFill>
              <a:latin typeface="Century Gothic"/>
            </a:rPr>
            <a:t> </a:t>
          </a:r>
          <a:r>
            <a:rPr lang="en-GB" sz="1600" b="0" i="0" u="none" strike="noStrike" baseline="0">
              <a:solidFill>
                <a:srgbClr val="800000"/>
              </a:solidFill>
              <a:latin typeface="Century Gothic"/>
            </a:rPr>
            <a:t>Low Energy Building Practice</a:t>
          </a:r>
          <a:endParaRPr lang="en-GB" sz="850" b="0" i="0" u="none" strike="noStrike" baseline="0">
            <a:solidFill>
              <a:srgbClr val="000000"/>
            </a:solidFill>
            <a:latin typeface="Century Gothic"/>
          </a:endParaRPr>
        </a:p>
        <a:p>
          <a:pPr algn="ctr" rtl="0">
            <a:defRPr sz="1000"/>
          </a:pPr>
          <a:r>
            <a:rPr lang="en-GB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3 Admirals Hard, Plymouth PL1 3RJ - 01752 542 546 - www.peterwarm.co.uk</a:t>
          </a:r>
          <a:endParaRPr lang="en-GB"/>
        </a:p>
      </xdr:txBody>
    </xdr:sp>
    <xdr:clientData/>
  </xdr:twoCellAnchor>
  <xdr:twoCellAnchor>
    <xdr:from>
      <xdr:col>9</xdr:col>
      <xdr:colOff>0</xdr:colOff>
      <xdr:row>0</xdr:row>
      <xdr:rowOff>166368</xdr:rowOff>
    </xdr:from>
    <xdr:to>
      <xdr:col>16</xdr:col>
      <xdr:colOff>0</xdr:colOff>
      <xdr:row>3</xdr:row>
      <xdr:rowOff>166368</xdr:rowOff>
    </xdr:to>
    <xdr:sp macro="" textlink="">
      <xdr:nvSpPr>
        <xdr:cNvPr id="28" name="Text Box 1">
          <a:extLst>
            <a:ext uri="{FF2B5EF4-FFF2-40B4-BE49-F238E27FC236}">
              <a16:creationId xmlns:a16="http://schemas.microsoft.com/office/drawing/2014/main" id="{00000000-0008-0000-0C00-00001C000000}"/>
            </a:ext>
          </a:extLst>
        </xdr:cNvPr>
        <xdr:cNvSpPr txBox="1">
          <a:spLocks noChangeArrowheads="1"/>
        </xdr:cNvSpPr>
      </xdr:nvSpPr>
      <xdr:spPr bwMode="auto">
        <a:xfrm>
          <a:off x="4829175" y="158748"/>
          <a:ext cx="5191125" cy="4857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54864" tIns="22860" rIns="54864" bIns="0" anchor="t" upright="1"/>
        <a:lstStyle/>
        <a:p>
          <a:pPr algn="ctr" rtl="0">
            <a:defRPr sz="1000"/>
          </a:pPr>
          <a:endParaRPr lang="en-GB"/>
        </a:p>
      </xdr:txBody>
    </xdr:sp>
    <xdr:clientData/>
  </xdr:twoCellAnchor>
  <xdr:twoCellAnchor editAs="oneCell">
    <xdr:from>
      <xdr:col>13</xdr:col>
      <xdr:colOff>676101</xdr:colOff>
      <xdr:row>42</xdr:row>
      <xdr:rowOff>69757</xdr:rowOff>
    </xdr:from>
    <xdr:to>
      <xdr:col>15</xdr:col>
      <xdr:colOff>702944</xdr:colOff>
      <xdr:row>55</xdr:row>
      <xdr:rowOff>134418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888DE1A-DB8F-CA82-1FB4-29F640A6A0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572326" y="7727857"/>
          <a:ext cx="1493693" cy="2255411"/>
        </a:xfrm>
        <a:prstGeom prst="rect">
          <a:avLst/>
        </a:prstGeom>
        <a:solidFill>
          <a:schemeClr val="tx1"/>
        </a:solidFill>
        <a:ln w="19050">
          <a:solidFill>
            <a:schemeClr val="tx1"/>
          </a:solidFill>
        </a:ln>
      </xdr:spPr>
    </xdr:pic>
    <xdr:clientData/>
  </xdr:twoCellAnchor>
  <xdr:twoCellAnchor editAs="oneCell">
    <xdr:from>
      <xdr:col>1</xdr:col>
      <xdr:colOff>47196</xdr:colOff>
      <xdr:row>9</xdr:row>
      <xdr:rowOff>7620</xdr:rowOff>
    </xdr:from>
    <xdr:to>
      <xdr:col>7</xdr:col>
      <xdr:colOff>670559</xdr:colOff>
      <xdr:row>25</xdr:row>
      <xdr:rowOff>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AB06EBED-830B-2419-851A-8AEB1B74A67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61879" t="41862" r="21131" b="21607"/>
        <a:stretch/>
      </xdr:blipFill>
      <xdr:spPr>
        <a:xfrm>
          <a:off x="321516" y="1645920"/>
          <a:ext cx="4364783" cy="2773680"/>
        </a:xfrm>
        <a:prstGeom prst="rect">
          <a:avLst/>
        </a:prstGeom>
      </xdr:spPr>
    </xdr:pic>
    <xdr:clientData/>
  </xdr:twoCellAnchor>
  <xdr:twoCellAnchor>
    <xdr:from>
      <xdr:col>15</xdr:col>
      <xdr:colOff>429639</xdr:colOff>
      <xdr:row>50</xdr:row>
      <xdr:rowOff>129702</xdr:rowOff>
    </xdr:from>
    <xdr:to>
      <xdr:col>15</xdr:col>
      <xdr:colOff>634447</xdr:colOff>
      <xdr:row>51</xdr:row>
      <xdr:rowOff>72957</xdr:rowOff>
    </xdr:to>
    <xdr:sp macro="" textlink="">
      <xdr:nvSpPr>
        <xdr:cNvPr id="8" name="Rectangle 7">
          <a:extLst>
            <a:ext uri="{FF2B5EF4-FFF2-40B4-BE49-F238E27FC236}">
              <a16:creationId xmlns:a16="http://schemas.microsoft.com/office/drawing/2014/main" id="{E6C65780-6E5F-5D7C-56E1-BC2E126038FD}"/>
            </a:ext>
          </a:extLst>
        </xdr:cNvPr>
        <xdr:cNvSpPr/>
      </xdr:nvSpPr>
      <xdr:spPr>
        <a:xfrm>
          <a:off x="9780352" y="9083202"/>
          <a:ext cx="204808" cy="113489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15</xdr:col>
      <xdr:colOff>339968</xdr:colOff>
      <xdr:row>50</xdr:row>
      <xdr:rowOff>76513</xdr:rowOff>
    </xdr:from>
    <xdr:to>
      <xdr:col>16</xdr:col>
      <xdr:colOff>20509</xdr:colOff>
      <xdr:row>51</xdr:row>
      <xdr:rowOff>133591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D98AA3BE-79E9-FEE9-DBFF-2DCD2D3D6391}"/>
            </a:ext>
          </a:extLst>
        </xdr:cNvPr>
        <xdr:cNvSpPr txBox="1"/>
      </xdr:nvSpPr>
      <xdr:spPr>
        <a:xfrm>
          <a:off x="9691477" y="9026611"/>
          <a:ext cx="405121" cy="22716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800" b="1"/>
            <a:t>M24</a:t>
          </a:r>
        </a:p>
      </xdr:txBody>
    </xdr:sp>
    <xdr:clientData/>
  </xdr:twoCellAnchor>
  <xdr:twoCellAnchor>
    <xdr:from>
      <xdr:col>14</xdr:col>
      <xdr:colOff>401510</xdr:colOff>
      <xdr:row>54</xdr:row>
      <xdr:rowOff>144010</xdr:rowOff>
    </xdr:from>
    <xdr:to>
      <xdr:col>14</xdr:col>
      <xdr:colOff>612032</xdr:colOff>
      <xdr:row>55</xdr:row>
      <xdr:rowOff>72958</xdr:rowOff>
    </xdr:to>
    <xdr:sp macro="" textlink="">
      <xdr:nvSpPr>
        <xdr:cNvPr id="9" name="Rectangle 8">
          <a:extLst>
            <a:ext uri="{FF2B5EF4-FFF2-40B4-BE49-F238E27FC236}">
              <a16:creationId xmlns:a16="http://schemas.microsoft.com/office/drawing/2014/main" id="{DADC4040-7D04-4B04-86C2-2396B3F023E1}"/>
            </a:ext>
          </a:extLst>
        </xdr:cNvPr>
        <xdr:cNvSpPr/>
      </xdr:nvSpPr>
      <xdr:spPr>
        <a:xfrm>
          <a:off x="9026701" y="9778446"/>
          <a:ext cx="210522" cy="99182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14</xdr:col>
      <xdr:colOff>320202</xdr:colOff>
      <xdr:row>54</xdr:row>
      <xdr:rowOff>81063</xdr:rowOff>
    </xdr:from>
    <xdr:to>
      <xdr:col>14</xdr:col>
      <xdr:colOff>722454</xdr:colOff>
      <xdr:row>55</xdr:row>
      <xdr:rowOff>141951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E120379B-ED8A-4A8D-B558-288A7B66FDC0}"/>
            </a:ext>
          </a:extLst>
        </xdr:cNvPr>
        <xdr:cNvSpPr txBox="1"/>
      </xdr:nvSpPr>
      <xdr:spPr>
        <a:xfrm>
          <a:off x="8945393" y="9715499"/>
          <a:ext cx="402252" cy="23112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800" b="1"/>
            <a:t>M25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15240</xdr:colOff>
      <xdr:row>1</xdr:row>
      <xdr:rowOff>15240</xdr:rowOff>
    </xdr:from>
    <xdr:to>
      <xdr:col>7</xdr:col>
      <xdr:colOff>674370</xdr:colOff>
      <xdr:row>4</xdr:row>
      <xdr:rowOff>163830</xdr:rowOff>
    </xdr:to>
    <xdr:sp macro="" textlink="">
      <xdr:nvSpPr>
        <xdr:cNvPr id="2" name="Text Box 14">
          <a:extLst>
            <a:ext uri="{FF2B5EF4-FFF2-40B4-BE49-F238E27FC236}">
              <a16:creationId xmlns:a16="http://schemas.microsoft.com/office/drawing/2014/main" id="{307FC97A-7FA6-4083-B1C3-4EF07A9B2173}"/>
            </a:ext>
          </a:extLst>
        </xdr:cNvPr>
        <xdr:cNvSpPr txBox="1">
          <a:spLocks noChangeArrowheads="1"/>
        </xdr:cNvSpPr>
      </xdr:nvSpPr>
      <xdr:spPr bwMode="auto">
        <a:xfrm>
          <a:off x="288566" y="189175"/>
          <a:ext cx="4436000" cy="670394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73152" tIns="32004" rIns="73152" bIns="0" anchor="t" upright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n-GB" sz="1800" b="0" i="0" u="none" strike="noStrike" kern="0" cap="none" spc="0" normalizeH="0" baseline="0" noProof="0">
              <a:ln>
                <a:noFill/>
              </a:ln>
              <a:solidFill>
                <a:srgbClr val="800000"/>
              </a:solidFill>
              <a:effectLst/>
              <a:uLnTx/>
              <a:uFillTx/>
              <a:latin typeface="Wingdings 2"/>
              <a:ea typeface="+mn-ea"/>
              <a:cs typeface="+mn-cs"/>
            </a:rPr>
            <a:t></a:t>
          </a:r>
          <a:r>
            <a:rPr kumimoji="0" lang="en-GB" sz="1800" b="0" i="0" u="none" strike="noStrike" kern="0" cap="none" spc="0" normalizeH="0" baseline="0" noProof="0">
              <a:ln>
                <a:noFill/>
              </a:ln>
              <a:noFill/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kumimoji="0" lang="en-GB" sz="1600" b="0" i="0" u="none" strike="noStrike" kern="0" cap="none" spc="0" normalizeH="0" baseline="0" noProof="0">
              <a:ln>
                <a:noFill/>
              </a:ln>
              <a:solidFill>
                <a:srgbClr val="808080"/>
              </a:solidFill>
              <a:effectLst/>
              <a:uLnTx/>
              <a:uFillTx/>
              <a:latin typeface="Century Gothic"/>
              <a:ea typeface="+mn-ea"/>
              <a:cs typeface="+mn-cs"/>
            </a:rPr>
            <a:t>WARM:</a:t>
          </a:r>
          <a:r>
            <a:rPr kumimoji="0" lang="en-GB" sz="16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Century Gothic"/>
              <a:ea typeface="+mn-ea"/>
              <a:cs typeface="+mn-cs"/>
            </a:rPr>
            <a:t> </a:t>
          </a:r>
          <a:r>
            <a:rPr kumimoji="0" lang="en-GB" sz="1600" b="0" i="0" u="none" strike="noStrike" kern="0" cap="none" spc="0" normalizeH="0" baseline="0" noProof="0">
              <a:ln>
                <a:noFill/>
              </a:ln>
              <a:solidFill>
                <a:srgbClr val="800000"/>
              </a:solidFill>
              <a:effectLst/>
              <a:uLnTx/>
              <a:uFillTx/>
              <a:latin typeface="Century Gothic"/>
              <a:ea typeface="+mn-ea"/>
              <a:cs typeface="+mn-cs"/>
            </a:rPr>
            <a:t>Low Energy Building Practice</a:t>
          </a:r>
          <a:endParaRPr kumimoji="0" lang="en-GB" sz="850" b="0" i="0" u="none" strike="noStrike" kern="0" cap="none" spc="0" normalizeH="0" baseline="0" noProof="0">
            <a:ln>
              <a:noFill/>
            </a:ln>
            <a:solidFill>
              <a:srgbClr val="000000"/>
            </a:solidFill>
            <a:effectLst/>
            <a:uLnTx/>
            <a:uFillTx/>
            <a:latin typeface="Century Gothic"/>
            <a:ea typeface="+mn-ea"/>
            <a:cs typeface="+mn-cs"/>
          </a:endParaRPr>
        </a:p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n-GB" sz="9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/>
              <a:ea typeface="+mn-ea"/>
              <a:cs typeface="Arial"/>
            </a:rPr>
            <a:t>3 Admirals Hard, Plymouth PL1 3RJ - 01752 542 546 - www.peterwarm.co.uk</a:t>
          </a:r>
          <a:endParaRPr kumimoji="0" lang="en-GB" sz="10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</xdr:col>
      <xdr:colOff>180975</xdr:colOff>
      <xdr:row>34</xdr:row>
      <xdr:rowOff>95250</xdr:rowOff>
    </xdr:from>
    <xdr:to>
      <xdr:col>2</xdr:col>
      <xdr:colOff>219075</xdr:colOff>
      <xdr:row>37</xdr:row>
      <xdr:rowOff>142875</xdr:rowOff>
    </xdr:to>
    <xdr:sp macro="" textlink="">
      <xdr:nvSpPr>
        <xdr:cNvPr id="5" name="Text Box 17">
          <a:extLst>
            <a:ext uri="{FF2B5EF4-FFF2-40B4-BE49-F238E27FC236}">
              <a16:creationId xmlns:a16="http://schemas.microsoft.com/office/drawing/2014/main" id="{BAA11235-96FC-461A-BD1A-DDD5C53DB20C}"/>
            </a:ext>
          </a:extLst>
        </xdr:cNvPr>
        <xdr:cNvSpPr txBox="1">
          <a:spLocks noChangeArrowheads="1"/>
        </xdr:cNvSpPr>
      </xdr:nvSpPr>
      <xdr:spPr bwMode="auto">
        <a:xfrm>
          <a:off x="455295" y="6263640"/>
          <a:ext cx="666750" cy="56388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GB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Cold Outside (0°C)</a:t>
          </a:r>
        </a:p>
      </xdr:txBody>
    </xdr:sp>
    <xdr:clientData/>
  </xdr:twoCellAnchor>
  <xdr:twoCellAnchor>
    <xdr:from>
      <xdr:col>6</xdr:col>
      <xdr:colOff>161925</xdr:colOff>
      <xdr:row>33</xdr:row>
      <xdr:rowOff>76200</xdr:rowOff>
    </xdr:from>
    <xdr:to>
      <xdr:col>7</xdr:col>
      <xdr:colOff>47625</xdr:colOff>
      <xdr:row>36</xdr:row>
      <xdr:rowOff>114300</xdr:rowOff>
    </xdr:to>
    <xdr:sp macro="" textlink="">
      <xdr:nvSpPr>
        <xdr:cNvPr id="6" name="Text Box 18">
          <a:extLst>
            <a:ext uri="{FF2B5EF4-FFF2-40B4-BE49-F238E27FC236}">
              <a16:creationId xmlns:a16="http://schemas.microsoft.com/office/drawing/2014/main" id="{805B6E55-40D9-48E8-BD51-FA1F3F8B6F16}"/>
            </a:ext>
          </a:extLst>
        </xdr:cNvPr>
        <xdr:cNvSpPr txBox="1">
          <a:spLocks noChangeArrowheads="1"/>
        </xdr:cNvSpPr>
      </xdr:nvSpPr>
      <xdr:spPr bwMode="auto">
        <a:xfrm>
          <a:off x="3583305" y="6076950"/>
          <a:ext cx="514350" cy="5524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en-GB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Warm Inside (20°C)</a:t>
          </a:r>
        </a:p>
      </xdr:txBody>
    </xdr:sp>
    <xdr:clientData/>
  </xdr:twoCellAnchor>
  <xdr:twoCellAnchor editAs="oneCell">
    <xdr:from>
      <xdr:col>1</xdr:col>
      <xdr:colOff>0</xdr:colOff>
      <xdr:row>51</xdr:row>
      <xdr:rowOff>76200</xdr:rowOff>
    </xdr:from>
    <xdr:to>
      <xdr:col>7</xdr:col>
      <xdr:colOff>685800</xdr:colOff>
      <xdr:row>56</xdr:row>
      <xdr:rowOff>1616</xdr:rowOff>
    </xdr:to>
    <xdr:pic>
      <xdr:nvPicPr>
        <xdr:cNvPr id="7" name="Picture 19">
          <a:extLst>
            <a:ext uri="{FF2B5EF4-FFF2-40B4-BE49-F238E27FC236}">
              <a16:creationId xmlns:a16="http://schemas.microsoft.com/office/drawing/2014/main" id="{6101A4E0-45E0-4973-AB64-724F8B83C1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" y="9305925"/>
          <a:ext cx="4434840" cy="783244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5</xdr:col>
      <xdr:colOff>285750</xdr:colOff>
      <xdr:row>6</xdr:row>
      <xdr:rowOff>133350</xdr:rowOff>
    </xdr:from>
    <xdr:to>
      <xdr:col>7</xdr:col>
      <xdr:colOff>438150</xdr:colOff>
      <xdr:row>8</xdr:row>
      <xdr:rowOff>76200</xdr:rowOff>
    </xdr:to>
    <xdr:sp macro="" textlink="">
      <xdr:nvSpPr>
        <xdr:cNvPr id="8" name="Text Box 20">
          <a:extLst>
            <a:ext uri="{FF2B5EF4-FFF2-40B4-BE49-F238E27FC236}">
              <a16:creationId xmlns:a16="http://schemas.microsoft.com/office/drawing/2014/main" id="{957E53E8-0CA9-4648-B352-575B013096FB}"/>
            </a:ext>
          </a:extLst>
        </xdr:cNvPr>
        <xdr:cNvSpPr txBox="1">
          <a:spLocks noChangeArrowheads="1"/>
        </xdr:cNvSpPr>
      </xdr:nvSpPr>
      <xdr:spPr bwMode="auto">
        <a:xfrm>
          <a:off x="3072765" y="1158240"/>
          <a:ext cx="1409700" cy="40386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en-GB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Black = no heat flow</a:t>
          </a:r>
        </a:p>
        <a:p>
          <a:pPr algn="l" rtl="0">
            <a:defRPr sz="1000"/>
          </a:pPr>
          <a:r>
            <a:rPr lang="en-GB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White = high heat flow</a:t>
          </a:r>
        </a:p>
      </xdr:txBody>
    </xdr:sp>
    <xdr:clientData/>
  </xdr:twoCellAnchor>
  <xdr:twoCellAnchor editAs="oneCell">
    <xdr:from>
      <xdr:col>1</xdr:col>
      <xdr:colOff>47625</xdr:colOff>
      <xdr:row>26</xdr:row>
      <xdr:rowOff>133350</xdr:rowOff>
    </xdr:from>
    <xdr:to>
      <xdr:col>8</xdr:col>
      <xdr:colOff>829</xdr:colOff>
      <xdr:row>30</xdr:row>
      <xdr:rowOff>152747</xdr:rowOff>
    </xdr:to>
    <xdr:pic>
      <xdr:nvPicPr>
        <xdr:cNvPr id="9" name="Picture 21">
          <a:extLst>
            <a:ext uri="{FF2B5EF4-FFF2-40B4-BE49-F238E27FC236}">
              <a16:creationId xmlns:a16="http://schemas.microsoft.com/office/drawing/2014/main" id="{2FAE5564-6686-4145-9BAB-521C3A7663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5755" y="4758690"/>
          <a:ext cx="4396740" cy="710334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9</xdr:col>
      <xdr:colOff>8282</xdr:colOff>
      <xdr:row>1</xdr:row>
      <xdr:rowOff>34373</xdr:rowOff>
    </xdr:from>
    <xdr:to>
      <xdr:col>15</xdr:col>
      <xdr:colOff>722491</xdr:colOff>
      <xdr:row>4</xdr:row>
      <xdr:rowOff>160103</xdr:rowOff>
    </xdr:to>
    <xdr:sp macro="" textlink="">
      <xdr:nvSpPr>
        <xdr:cNvPr id="45" name="Text Box 16">
          <a:extLst>
            <a:ext uri="{FF2B5EF4-FFF2-40B4-BE49-F238E27FC236}">
              <a16:creationId xmlns:a16="http://schemas.microsoft.com/office/drawing/2014/main" id="{F74E9A15-7806-4AC5-A3CB-731FF0357FE2}"/>
            </a:ext>
          </a:extLst>
        </xdr:cNvPr>
        <xdr:cNvSpPr txBox="1">
          <a:spLocks noChangeArrowheads="1"/>
        </xdr:cNvSpPr>
      </xdr:nvSpPr>
      <xdr:spPr bwMode="auto">
        <a:xfrm>
          <a:off x="4994412" y="208308"/>
          <a:ext cx="5327622" cy="647534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54864" tIns="22860" rIns="54864" bIns="0" anchor="t" upright="1"/>
        <a:lstStyle/>
        <a:p>
          <a:pPr algn="ctr" rtl="0">
            <a:defRPr sz="1000"/>
          </a:pPr>
          <a:endParaRPr lang="en-GB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9</xdr:col>
      <xdr:colOff>45169</xdr:colOff>
      <xdr:row>63</xdr:row>
      <xdr:rowOff>87923</xdr:rowOff>
    </xdr:from>
    <xdr:to>
      <xdr:col>15</xdr:col>
      <xdr:colOff>703799</xdr:colOff>
      <xdr:row>80</xdr:row>
      <xdr:rowOff>135523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EFDD9BD-6A93-8656-884E-946EABAE48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021615" y="11547231"/>
          <a:ext cx="5246163" cy="2944958"/>
        </a:xfrm>
        <a:prstGeom prst="rect">
          <a:avLst/>
        </a:prstGeom>
      </xdr:spPr>
    </xdr:pic>
    <xdr:clientData/>
  </xdr:twoCellAnchor>
  <xdr:twoCellAnchor editAs="oneCell">
    <xdr:from>
      <xdr:col>14</xdr:col>
      <xdr:colOff>543639</xdr:colOff>
      <xdr:row>33</xdr:row>
      <xdr:rowOff>20954</xdr:rowOff>
    </xdr:from>
    <xdr:to>
      <xdr:col>15</xdr:col>
      <xdr:colOff>707747</xdr:colOff>
      <xdr:row>41</xdr:row>
      <xdr:rowOff>20504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BEF8C766-7F44-7FB0-6932-A3B3AA90F9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9384030" y="6009798"/>
          <a:ext cx="892532" cy="1357072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396240</xdr:colOff>
      <xdr:row>62</xdr:row>
      <xdr:rowOff>76200</xdr:rowOff>
    </xdr:from>
    <xdr:to>
      <xdr:col>7</xdr:col>
      <xdr:colOff>281940</xdr:colOff>
      <xdr:row>81</xdr:row>
      <xdr:rowOff>15241</xdr:rowOff>
    </xdr:to>
    <xdr:pic>
      <xdr:nvPicPr>
        <xdr:cNvPr id="2" name="Picture 12">
          <a:extLst>
            <a:ext uri="{FF2B5EF4-FFF2-40B4-BE49-F238E27FC236}">
              <a16:creationId xmlns:a16="http://schemas.microsoft.com/office/drawing/2014/main" id="{F9E31A04-394E-48FD-817B-C7311A976D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241" t="9196" r="27335" b="16191"/>
        <a:stretch>
          <a:fillRect/>
        </a:stretch>
      </xdr:blipFill>
      <xdr:spPr bwMode="auto">
        <a:xfrm>
          <a:off x="676387" y="11427759"/>
          <a:ext cx="3650877" cy="3259791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180975</xdr:colOff>
      <xdr:row>33</xdr:row>
      <xdr:rowOff>95250</xdr:rowOff>
    </xdr:from>
    <xdr:to>
      <xdr:col>2</xdr:col>
      <xdr:colOff>219075</xdr:colOff>
      <xdr:row>36</xdr:row>
      <xdr:rowOff>142875</xdr:rowOff>
    </xdr:to>
    <xdr:sp macro="" textlink="">
      <xdr:nvSpPr>
        <xdr:cNvPr id="6" name="Text Box 17">
          <a:extLst>
            <a:ext uri="{FF2B5EF4-FFF2-40B4-BE49-F238E27FC236}">
              <a16:creationId xmlns:a16="http://schemas.microsoft.com/office/drawing/2014/main" id="{822766C2-7C3C-4F05-945E-D16EAB4C9D86}"/>
            </a:ext>
          </a:extLst>
        </xdr:cNvPr>
        <xdr:cNvSpPr txBox="1">
          <a:spLocks noChangeArrowheads="1"/>
        </xdr:cNvSpPr>
      </xdr:nvSpPr>
      <xdr:spPr bwMode="auto">
        <a:xfrm>
          <a:off x="455295" y="6263640"/>
          <a:ext cx="666750" cy="56388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GB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Cold Outside (0°C)</a:t>
          </a:r>
        </a:p>
      </xdr:txBody>
    </xdr:sp>
    <xdr:clientData/>
  </xdr:twoCellAnchor>
  <xdr:twoCellAnchor>
    <xdr:from>
      <xdr:col>6</xdr:col>
      <xdr:colOff>161925</xdr:colOff>
      <xdr:row>32</xdr:row>
      <xdr:rowOff>76200</xdr:rowOff>
    </xdr:from>
    <xdr:to>
      <xdr:col>7</xdr:col>
      <xdr:colOff>47625</xdr:colOff>
      <xdr:row>35</xdr:row>
      <xdr:rowOff>114300</xdr:rowOff>
    </xdr:to>
    <xdr:sp macro="" textlink="">
      <xdr:nvSpPr>
        <xdr:cNvPr id="7" name="Text Box 18">
          <a:extLst>
            <a:ext uri="{FF2B5EF4-FFF2-40B4-BE49-F238E27FC236}">
              <a16:creationId xmlns:a16="http://schemas.microsoft.com/office/drawing/2014/main" id="{FE8E91B9-312A-4E29-B830-0B62F72F4385}"/>
            </a:ext>
          </a:extLst>
        </xdr:cNvPr>
        <xdr:cNvSpPr txBox="1">
          <a:spLocks noChangeArrowheads="1"/>
        </xdr:cNvSpPr>
      </xdr:nvSpPr>
      <xdr:spPr bwMode="auto">
        <a:xfrm>
          <a:off x="3583305" y="6076950"/>
          <a:ext cx="514350" cy="5524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en-GB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Warm Inside (20°C)</a:t>
          </a:r>
        </a:p>
      </xdr:txBody>
    </xdr:sp>
    <xdr:clientData/>
  </xdr:twoCellAnchor>
  <xdr:twoCellAnchor editAs="oneCell">
    <xdr:from>
      <xdr:col>1</xdr:col>
      <xdr:colOff>0</xdr:colOff>
      <xdr:row>55</xdr:row>
      <xdr:rowOff>76200</xdr:rowOff>
    </xdr:from>
    <xdr:to>
      <xdr:col>7</xdr:col>
      <xdr:colOff>685800</xdr:colOff>
      <xdr:row>59</xdr:row>
      <xdr:rowOff>56256</xdr:rowOff>
    </xdr:to>
    <xdr:pic>
      <xdr:nvPicPr>
        <xdr:cNvPr id="8" name="Picture 19">
          <a:extLst>
            <a:ext uri="{FF2B5EF4-FFF2-40B4-BE49-F238E27FC236}">
              <a16:creationId xmlns:a16="http://schemas.microsoft.com/office/drawing/2014/main" id="{EC08A105-EEF1-4B66-9E81-35BC2662E0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0147" y="10015818"/>
          <a:ext cx="4450977" cy="779482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5</xdr:col>
      <xdr:colOff>285750</xdr:colOff>
      <xdr:row>6</xdr:row>
      <xdr:rowOff>133350</xdr:rowOff>
    </xdr:from>
    <xdr:to>
      <xdr:col>7</xdr:col>
      <xdr:colOff>438150</xdr:colOff>
      <xdr:row>8</xdr:row>
      <xdr:rowOff>76200</xdr:rowOff>
    </xdr:to>
    <xdr:sp macro="" textlink="">
      <xdr:nvSpPr>
        <xdr:cNvPr id="9" name="Text Box 20">
          <a:extLst>
            <a:ext uri="{FF2B5EF4-FFF2-40B4-BE49-F238E27FC236}">
              <a16:creationId xmlns:a16="http://schemas.microsoft.com/office/drawing/2014/main" id="{4CA4C3A8-F10E-4D35-BBA7-BD855DBC0CD2}"/>
            </a:ext>
          </a:extLst>
        </xdr:cNvPr>
        <xdr:cNvSpPr txBox="1">
          <a:spLocks noChangeArrowheads="1"/>
        </xdr:cNvSpPr>
      </xdr:nvSpPr>
      <xdr:spPr bwMode="auto">
        <a:xfrm>
          <a:off x="3072765" y="1158240"/>
          <a:ext cx="1409700" cy="40386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en-GB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Black = no heat flow</a:t>
          </a:r>
        </a:p>
        <a:p>
          <a:pPr algn="l" rtl="0">
            <a:defRPr sz="1000"/>
          </a:pPr>
          <a:r>
            <a:rPr lang="en-GB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White = high heat flow</a:t>
          </a:r>
        </a:p>
      </xdr:txBody>
    </xdr:sp>
    <xdr:clientData/>
  </xdr:twoCellAnchor>
  <xdr:twoCellAnchor editAs="oneCell">
    <xdr:from>
      <xdr:col>1</xdr:col>
      <xdr:colOff>47625</xdr:colOff>
      <xdr:row>25</xdr:row>
      <xdr:rowOff>133350</xdr:rowOff>
    </xdr:from>
    <xdr:to>
      <xdr:col>8</xdr:col>
      <xdr:colOff>0</xdr:colOff>
      <xdr:row>30</xdr:row>
      <xdr:rowOff>53341</xdr:rowOff>
    </xdr:to>
    <xdr:pic>
      <xdr:nvPicPr>
        <xdr:cNvPr id="10" name="Picture 21">
          <a:extLst>
            <a:ext uri="{FF2B5EF4-FFF2-40B4-BE49-F238E27FC236}">
              <a16:creationId xmlns:a16="http://schemas.microsoft.com/office/drawing/2014/main" id="{E64CFF15-308F-4FAE-BC14-0B575D85EA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5755" y="4758690"/>
          <a:ext cx="4396740" cy="75438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8</xdr:col>
      <xdr:colOff>207532</xdr:colOff>
      <xdr:row>1</xdr:row>
      <xdr:rowOff>18602</xdr:rowOff>
    </xdr:from>
    <xdr:to>
      <xdr:col>16</xdr:col>
      <xdr:colOff>11205</xdr:colOff>
      <xdr:row>5</xdr:row>
      <xdr:rowOff>2914</xdr:rowOff>
    </xdr:to>
    <xdr:sp macro="" textlink="">
      <xdr:nvSpPr>
        <xdr:cNvPr id="56" name="Text Box 16">
          <a:extLst>
            <a:ext uri="{FF2B5EF4-FFF2-40B4-BE49-F238E27FC236}">
              <a16:creationId xmlns:a16="http://schemas.microsoft.com/office/drawing/2014/main" id="{8EAAD804-5913-433A-A7E3-0A501812F774}"/>
            </a:ext>
          </a:extLst>
        </xdr:cNvPr>
        <xdr:cNvSpPr txBox="1">
          <a:spLocks noChangeArrowheads="1"/>
        </xdr:cNvSpPr>
      </xdr:nvSpPr>
      <xdr:spPr bwMode="auto">
        <a:xfrm>
          <a:off x="4958826" y="186690"/>
          <a:ext cx="5126467" cy="65666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54864" tIns="22860" rIns="54864" bIns="0" anchor="t" upright="1"/>
        <a:lstStyle/>
        <a:p>
          <a:pPr algn="ctr" rtl="0">
            <a:defRPr sz="1000"/>
          </a:pPr>
          <a:endParaRPr lang="en-GB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9</xdr:col>
      <xdr:colOff>62867</xdr:colOff>
      <xdr:row>68</xdr:row>
      <xdr:rowOff>56590</xdr:rowOff>
    </xdr:from>
    <xdr:to>
      <xdr:col>15</xdr:col>
      <xdr:colOff>668767</xdr:colOff>
      <xdr:row>84</xdr:row>
      <xdr:rowOff>92465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A621019E-1C22-4DDC-AC94-5F3E048A12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038279" y="12539943"/>
          <a:ext cx="4976194" cy="2725287"/>
        </a:xfrm>
        <a:prstGeom prst="rect">
          <a:avLst/>
        </a:prstGeom>
      </xdr:spPr>
    </xdr:pic>
    <xdr:clientData/>
  </xdr:twoCellAnchor>
  <xdr:twoCellAnchor editAs="oneCell">
    <xdr:from>
      <xdr:col>14</xdr:col>
      <xdr:colOff>543639</xdr:colOff>
      <xdr:row>38</xdr:row>
      <xdr:rowOff>20954</xdr:rowOff>
    </xdr:from>
    <xdr:to>
      <xdr:col>15</xdr:col>
      <xdr:colOff>707747</xdr:colOff>
      <xdr:row>46</xdr:row>
      <xdr:rowOff>1902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C3F090FC-F0A1-4836-B68A-A7C8835A21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384744" y="5970269"/>
          <a:ext cx="895628" cy="1356358"/>
        </a:xfrm>
        <a:prstGeom prst="rect">
          <a:avLst/>
        </a:prstGeom>
      </xdr:spPr>
    </xdr:pic>
    <xdr:clientData/>
  </xdr:twoCellAnchor>
  <xdr:twoCellAnchor>
    <xdr:from>
      <xdr:col>0</xdr:col>
      <xdr:colOff>268941</xdr:colOff>
      <xdr:row>1</xdr:row>
      <xdr:rowOff>26895</xdr:rowOff>
    </xdr:from>
    <xdr:to>
      <xdr:col>7</xdr:col>
      <xdr:colOff>650165</xdr:colOff>
      <xdr:row>5</xdr:row>
      <xdr:rowOff>5156</xdr:rowOff>
    </xdr:to>
    <xdr:sp macro="" textlink="">
      <xdr:nvSpPr>
        <xdr:cNvPr id="11" name="Text Box 14">
          <a:extLst>
            <a:ext uri="{FF2B5EF4-FFF2-40B4-BE49-F238E27FC236}">
              <a16:creationId xmlns:a16="http://schemas.microsoft.com/office/drawing/2014/main" id="{7D12882B-8A22-4C26-9944-8D040CECDF2E}"/>
            </a:ext>
          </a:extLst>
        </xdr:cNvPr>
        <xdr:cNvSpPr txBox="1">
          <a:spLocks noChangeArrowheads="1"/>
        </xdr:cNvSpPr>
      </xdr:nvSpPr>
      <xdr:spPr bwMode="auto">
        <a:xfrm>
          <a:off x="268941" y="197224"/>
          <a:ext cx="4424306" cy="659579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73152" tIns="32004" rIns="73152" bIns="0" anchor="t" upright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n-GB" sz="1800" b="0" i="0" u="none" strike="noStrike" kern="0" cap="none" spc="0" normalizeH="0" baseline="0" noProof="0">
              <a:ln>
                <a:noFill/>
              </a:ln>
              <a:solidFill>
                <a:srgbClr val="800000"/>
              </a:solidFill>
              <a:effectLst/>
              <a:uLnTx/>
              <a:uFillTx/>
              <a:latin typeface="Wingdings 2"/>
              <a:ea typeface="+mn-ea"/>
              <a:cs typeface="+mn-cs"/>
            </a:rPr>
            <a:t></a:t>
          </a:r>
          <a:r>
            <a:rPr kumimoji="0" lang="en-GB" sz="1800" b="0" i="0" u="none" strike="noStrike" kern="0" cap="none" spc="0" normalizeH="0" baseline="0" noProof="0">
              <a:ln>
                <a:noFill/>
              </a:ln>
              <a:noFill/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kumimoji="0" lang="en-GB" sz="1600" b="0" i="0" u="none" strike="noStrike" kern="0" cap="none" spc="0" normalizeH="0" baseline="0" noProof="0">
              <a:ln>
                <a:noFill/>
              </a:ln>
              <a:solidFill>
                <a:srgbClr val="808080"/>
              </a:solidFill>
              <a:effectLst/>
              <a:uLnTx/>
              <a:uFillTx/>
              <a:latin typeface="Century Gothic"/>
              <a:ea typeface="+mn-ea"/>
              <a:cs typeface="+mn-cs"/>
            </a:rPr>
            <a:t>WARM:</a:t>
          </a:r>
          <a:r>
            <a:rPr kumimoji="0" lang="en-GB" sz="16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Century Gothic"/>
              <a:ea typeface="+mn-ea"/>
              <a:cs typeface="+mn-cs"/>
            </a:rPr>
            <a:t> </a:t>
          </a:r>
          <a:r>
            <a:rPr kumimoji="0" lang="en-GB" sz="1600" b="0" i="0" u="none" strike="noStrike" kern="0" cap="none" spc="0" normalizeH="0" baseline="0" noProof="0">
              <a:ln>
                <a:noFill/>
              </a:ln>
              <a:solidFill>
                <a:srgbClr val="800000"/>
              </a:solidFill>
              <a:effectLst/>
              <a:uLnTx/>
              <a:uFillTx/>
              <a:latin typeface="Century Gothic"/>
              <a:ea typeface="+mn-ea"/>
              <a:cs typeface="+mn-cs"/>
            </a:rPr>
            <a:t>Low Energy Building Practice</a:t>
          </a:r>
          <a:endParaRPr kumimoji="0" lang="en-GB" sz="850" b="0" i="0" u="none" strike="noStrike" kern="0" cap="none" spc="0" normalizeH="0" baseline="0" noProof="0">
            <a:ln>
              <a:noFill/>
            </a:ln>
            <a:solidFill>
              <a:srgbClr val="000000"/>
            </a:solidFill>
            <a:effectLst/>
            <a:uLnTx/>
            <a:uFillTx/>
            <a:latin typeface="Century Gothic"/>
            <a:ea typeface="+mn-ea"/>
            <a:cs typeface="+mn-cs"/>
          </a:endParaRPr>
        </a:p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n-GB" sz="9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/>
              <a:ea typeface="+mn-ea"/>
              <a:cs typeface="Arial"/>
            </a:rPr>
            <a:t>3 Admirals Hard, Plymouth PL1 3RJ - 01752 542 546 - www.peterwarm.co.uk</a:t>
          </a:r>
          <a:endParaRPr kumimoji="0" lang="en-GB" sz="10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+mn-lt"/>
            <a:ea typeface="+mn-ea"/>
            <a:cs typeface="+mn-cs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1</xdr:row>
      <xdr:rowOff>9525</xdr:rowOff>
    </xdr:from>
    <xdr:to>
      <xdr:col>9</xdr:col>
      <xdr:colOff>0</xdr:colOff>
      <xdr:row>5</xdr:row>
      <xdr:rowOff>9525</xdr:rowOff>
    </xdr:to>
    <xdr:sp macro="" textlink="">
      <xdr:nvSpPr>
        <xdr:cNvPr id="32769" name="Text Box 1">
          <a:extLst>
            <a:ext uri="{FF2B5EF4-FFF2-40B4-BE49-F238E27FC236}">
              <a16:creationId xmlns:a16="http://schemas.microsoft.com/office/drawing/2014/main" id="{00000000-0008-0000-0100-000001800000}"/>
            </a:ext>
          </a:extLst>
        </xdr:cNvPr>
        <xdr:cNvSpPr txBox="1">
          <a:spLocks noChangeArrowheads="1"/>
        </xdr:cNvSpPr>
      </xdr:nvSpPr>
      <xdr:spPr bwMode="auto">
        <a:xfrm>
          <a:off x="5943600" y="180975"/>
          <a:ext cx="0" cy="6477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en-GB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Name</a:t>
          </a:r>
        </a:p>
        <a:p>
          <a:pPr algn="l" rtl="0">
            <a:defRPr sz="1000"/>
          </a:pPr>
          <a:r>
            <a:rPr lang="en-GB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TW1 </a:t>
          </a:r>
          <a:endParaRPr lang="en-GB"/>
        </a:p>
      </xdr:txBody>
    </xdr:sp>
    <xdr:clientData/>
  </xdr:twoCellAnchor>
  <xdr:twoCellAnchor editAs="oneCell">
    <xdr:from>
      <xdr:col>1</xdr:col>
      <xdr:colOff>640080</xdr:colOff>
      <xdr:row>8</xdr:row>
      <xdr:rowOff>60960</xdr:rowOff>
    </xdr:from>
    <xdr:to>
      <xdr:col>7</xdr:col>
      <xdr:colOff>257175</xdr:colOff>
      <xdr:row>27</xdr:row>
      <xdr:rowOff>47625</xdr:rowOff>
    </xdr:to>
    <xdr:pic>
      <xdr:nvPicPr>
        <xdr:cNvPr id="2052" name="Picture 1">
          <a:extLst>
            <a:ext uri="{FF2B5EF4-FFF2-40B4-BE49-F238E27FC236}">
              <a16:creationId xmlns:a16="http://schemas.microsoft.com/office/drawing/2014/main" id="{00000000-0008-0000-0100-000004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0" y="1409700"/>
          <a:ext cx="4206240" cy="31699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1</xdr:row>
      <xdr:rowOff>9525</xdr:rowOff>
    </xdr:from>
    <xdr:to>
      <xdr:col>9</xdr:col>
      <xdr:colOff>0</xdr:colOff>
      <xdr:row>5</xdr:row>
      <xdr:rowOff>19078</xdr:rowOff>
    </xdr:to>
    <xdr:sp macro="" textlink="">
      <xdr:nvSpPr>
        <xdr:cNvPr id="34817" name="Text Box 1">
          <a:extLst>
            <a:ext uri="{FF2B5EF4-FFF2-40B4-BE49-F238E27FC236}">
              <a16:creationId xmlns:a16="http://schemas.microsoft.com/office/drawing/2014/main" id="{00000000-0008-0000-0200-000001880000}"/>
            </a:ext>
          </a:extLst>
        </xdr:cNvPr>
        <xdr:cNvSpPr txBox="1">
          <a:spLocks noChangeArrowheads="1"/>
        </xdr:cNvSpPr>
      </xdr:nvSpPr>
      <xdr:spPr bwMode="auto">
        <a:xfrm>
          <a:off x="5915025" y="180975"/>
          <a:ext cx="0" cy="6477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36576" tIns="22860" rIns="0" bIns="0" anchor="t" upright="1"/>
        <a:lstStyle/>
        <a:p>
          <a:pPr algn="l" rtl="0">
            <a:defRPr sz="1000"/>
          </a:pPr>
          <a:r>
            <a:rPr lang="en-GB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Name</a:t>
          </a:r>
        </a:p>
        <a:p>
          <a:pPr algn="l" rtl="0">
            <a:defRPr sz="1000"/>
          </a:pPr>
          <a:r>
            <a:rPr lang="en-GB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TW1 </a:t>
          </a:r>
          <a:endParaRPr lang="en-GB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180975</xdr:colOff>
      <xdr:row>34</xdr:row>
      <xdr:rowOff>85725</xdr:rowOff>
    </xdr:from>
    <xdr:to>
      <xdr:col>2</xdr:col>
      <xdr:colOff>219075</xdr:colOff>
      <xdr:row>37</xdr:row>
      <xdr:rowOff>142875</xdr:rowOff>
    </xdr:to>
    <xdr:sp macro="" textlink="">
      <xdr:nvSpPr>
        <xdr:cNvPr id="20640" name="Text Box 160">
          <a:extLst>
            <a:ext uri="{FF2B5EF4-FFF2-40B4-BE49-F238E27FC236}">
              <a16:creationId xmlns:a16="http://schemas.microsoft.com/office/drawing/2014/main" id="{00000000-0008-0000-0300-0000A0500000}"/>
            </a:ext>
          </a:extLst>
        </xdr:cNvPr>
        <xdr:cNvSpPr txBox="1">
          <a:spLocks noChangeArrowheads="1"/>
        </xdr:cNvSpPr>
      </xdr:nvSpPr>
      <xdr:spPr bwMode="auto">
        <a:xfrm>
          <a:off x="447675" y="6238875"/>
          <a:ext cx="647700" cy="5334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en-GB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Cold Outside (0°C)</a:t>
          </a:r>
          <a:endParaRPr lang="en-GB"/>
        </a:p>
      </xdr:txBody>
    </xdr:sp>
    <xdr:clientData/>
  </xdr:twoCellAnchor>
  <xdr:twoCellAnchor>
    <xdr:from>
      <xdr:col>6</xdr:col>
      <xdr:colOff>160020</xdr:colOff>
      <xdr:row>33</xdr:row>
      <xdr:rowOff>76200</xdr:rowOff>
    </xdr:from>
    <xdr:to>
      <xdr:col>7</xdr:col>
      <xdr:colOff>40146</xdr:colOff>
      <xdr:row>36</xdr:row>
      <xdr:rowOff>121907</xdr:rowOff>
    </xdr:to>
    <xdr:sp macro="" textlink="">
      <xdr:nvSpPr>
        <xdr:cNvPr id="20641" name="Text Box 161">
          <a:extLst>
            <a:ext uri="{FF2B5EF4-FFF2-40B4-BE49-F238E27FC236}">
              <a16:creationId xmlns:a16="http://schemas.microsoft.com/office/drawing/2014/main" id="{00000000-0008-0000-0300-0000A1500000}"/>
            </a:ext>
          </a:extLst>
        </xdr:cNvPr>
        <xdr:cNvSpPr txBox="1">
          <a:spLocks noChangeArrowheads="1"/>
        </xdr:cNvSpPr>
      </xdr:nvSpPr>
      <xdr:spPr bwMode="auto">
        <a:xfrm>
          <a:off x="3476625" y="6057900"/>
          <a:ext cx="495300" cy="5238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en-GB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Warm Inside (20°C)</a:t>
          </a:r>
          <a:endParaRPr lang="en-GB"/>
        </a:p>
      </xdr:txBody>
    </xdr:sp>
    <xdr:clientData/>
  </xdr:twoCellAnchor>
  <xdr:twoCellAnchor editAs="oneCell">
    <xdr:from>
      <xdr:col>1</xdr:col>
      <xdr:colOff>22860</xdr:colOff>
      <xdr:row>51</xdr:row>
      <xdr:rowOff>45720</xdr:rowOff>
    </xdr:from>
    <xdr:to>
      <xdr:col>7</xdr:col>
      <xdr:colOff>685800</xdr:colOff>
      <xdr:row>55</xdr:row>
      <xdr:rowOff>133350</xdr:rowOff>
    </xdr:to>
    <xdr:pic>
      <xdr:nvPicPr>
        <xdr:cNvPr id="4106" name="Picture 164">
          <a:extLst>
            <a:ext uri="{FF2B5EF4-FFF2-40B4-BE49-F238E27FC236}">
              <a16:creationId xmlns:a16="http://schemas.microsoft.com/office/drawing/2014/main" id="{00000000-0008-0000-0300-00000A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180" y="9281160"/>
          <a:ext cx="4411980" cy="75438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5</xdr:col>
      <xdr:colOff>293370</xdr:colOff>
      <xdr:row>6</xdr:row>
      <xdr:rowOff>135255</xdr:rowOff>
    </xdr:from>
    <xdr:to>
      <xdr:col>7</xdr:col>
      <xdr:colOff>436227</xdr:colOff>
      <xdr:row>8</xdr:row>
      <xdr:rowOff>76186</xdr:rowOff>
    </xdr:to>
    <xdr:sp macro="" textlink="">
      <xdr:nvSpPr>
        <xdr:cNvPr id="20643" name="Text Box 163">
          <a:extLst>
            <a:ext uri="{FF2B5EF4-FFF2-40B4-BE49-F238E27FC236}">
              <a16:creationId xmlns:a16="http://schemas.microsoft.com/office/drawing/2014/main" id="{00000000-0008-0000-0300-0000A3500000}"/>
            </a:ext>
          </a:extLst>
        </xdr:cNvPr>
        <xdr:cNvSpPr txBox="1">
          <a:spLocks noChangeArrowheads="1"/>
        </xdr:cNvSpPr>
      </xdr:nvSpPr>
      <xdr:spPr bwMode="auto">
        <a:xfrm>
          <a:off x="2990850" y="1133475"/>
          <a:ext cx="1371600" cy="4000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en-GB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Black = no heat flow</a:t>
          </a:r>
        </a:p>
        <a:p>
          <a:pPr algn="l" rtl="0">
            <a:defRPr sz="1000"/>
          </a:pPr>
          <a:r>
            <a:rPr lang="en-GB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White = high heat flow</a:t>
          </a:r>
          <a:endParaRPr lang="en-GB"/>
        </a:p>
      </xdr:txBody>
    </xdr:sp>
    <xdr:clientData/>
  </xdr:twoCellAnchor>
  <xdr:twoCellAnchor editAs="oneCell">
    <xdr:from>
      <xdr:col>1</xdr:col>
      <xdr:colOff>38100</xdr:colOff>
      <xdr:row>26</xdr:row>
      <xdr:rowOff>144780</xdr:rowOff>
    </xdr:from>
    <xdr:to>
      <xdr:col>7</xdr:col>
      <xdr:colOff>666750</xdr:colOff>
      <xdr:row>30</xdr:row>
      <xdr:rowOff>93345</xdr:rowOff>
    </xdr:to>
    <xdr:pic>
      <xdr:nvPicPr>
        <xdr:cNvPr id="4108" name="Picture 168">
          <a:extLst>
            <a:ext uri="{FF2B5EF4-FFF2-40B4-BE49-F238E27FC236}">
              <a16:creationId xmlns:a16="http://schemas.microsoft.com/office/drawing/2014/main" id="{00000000-0008-0000-0300-00000C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2420" y="4732020"/>
          <a:ext cx="4381500" cy="70104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277090</xdr:colOff>
      <xdr:row>1</xdr:row>
      <xdr:rowOff>0</xdr:rowOff>
    </xdr:from>
    <xdr:to>
      <xdr:col>7</xdr:col>
      <xdr:colOff>701151</xdr:colOff>
      <xdr:row>4</xdr:row>
      <xdr:rowOff>0</xdr:rowOff>
    </xdr:to>
    <xdr:sp macro="" textlink="">
      <xdr:nvSpPr>
        <xdr:cNvPr id="9" name="Text Box 1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SpPr txBox="1">
          <a:spLocks noChangeArrowheads="1"/>
        </xdr:cNvSpPr>
      </xdr:nvSpPr>
      <xdr:spPr bwMode="auto">
        <a:xfrm>
          <a:off x="259772" y="158750"/>
          <a:ext cx="4315113" cy="4762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54864" tIns="22860" rIns="54864" bIns="0" anchor="t" upright="1"/>
        <a:lstStyle/>
        <a:p>
          <a:pPr algn="ctr" rtl="0">
            <a:defRPr sz="1000"/>
          </a:pPr>
          <a:r>
            <a:rPr lang="en-GB" sz="1800" b="0" i="0" u="none" strike="noStrike" baseline="0">
              <a:solidFill>
                <a:srgbClr val="800000"/>
              </a:solidFill>
              <a:latin typeface="Wingdings 2"/>
            </a:rPr>
            <a:t></a:t>
          </a:r>
          <a:r>
            <a:rPr lang="en-GB" sz="1800" b="0" i="0" u="none" strike="noStrike" baseline="0">
              <a:noFill/>
              <a:latin typeface="Arial" panose="020B0604020202020204" pitchFamily="34" charset="0"/>
              <a:cs typeface="Arial" panose="020B0604020202020204" pitchFamily="34" charset="0"/>
            </a:rPr>
            <a:t>1</a:t>
          </a:r>
          <a:r>
            <a:rPr lang="en-GB" sz="1600" b="0" i="0" u="none" strike="noStrike" baseline="0">
              <a:solidFill>
                <a:srgbClr val="808080"/>
              </a:solidFill>
              <a:latin typeface="Century Gothic"/>
            </a:rPr>
            <a:t>WARM:</a:t>
          </a:r>
          <a:r>
            <a:rPr lang="en-GB" sz="1600" b="0" i="0" u="none" strike="noStrike" baseline="0">
              <a:solidFill>
                <a:srgbClr val="000000"/>
              </a:solidFill>
              <a:latin typeface="Century Gothic"/>
            </a:rPr>
            <a:t> </a:t>
          </a:r>
          <a:r>
            <a:rPr lang="en-GB" sz="1600" b="0" i="0" u="none" strike="noStrike" baseline="0">
              <a:solidFill>
                <a:srgbClr val="800000"/>
              </a:solidFill>
              <a:latin typeface="Century Gothic"/>
            </a:rPr>
            <a:t>Low Energy Building Practice</a:t>
          </a:r>
          <a:endParaRPr lang="en-GB" sz="850" b="0" i="0" u="none" strike="noStrike" baseline="0">
            <a:solidFill>
              <a:srgbClr val="000000"/>
            </a:solidFill>
            <a:latin typeface="Century Gothic"/>
          </a:endParaRPr>
        </a:p>
        <a:p>
          <a:pPr algn="ctr" rtl="0">
            <a:defRPr sz="1000"/>
          </a:pPr>
          <a:r>
            <a:rPr lang="en-GB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3 Admirals Hard, Plymouth PL1 3RJ - 01752 542 546 - www.peterwarm.co.uk</a:t>
          </a:r>
          <a:endParaRPr lang="en-GB"/>
        </a:p>
      </xdr:txBody>
    </xdr:sp>
    <xdr:clientData/>
  </xdr:twoCellAnchor>
  <xdr:twoCellAnchor>
    <xdr:from>
      <xdr:col>9</xdr:col>
      <xdr:colOff>0</xdr:colOff>
      <xdr:row>0</xdr:row>
      <xdr:rowOff>166368</xdr:rowOff>
    </xdr:from>
    <xdr:to>
      <xdr:col>16</xdr:col>
      <xdr:colOff>0</xdr:colOff>
      <xdr:row>3</xdr:row>
      <xdr:rowOff>166368</xdr:rowOff>
    </xdr:to>
    <xdr:sp macro="" textlink="">
      <xdr:nvSpPr>
        <xdr:cNvPr id="12" name="Text Box 1"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SpPr txBox="1">
          <a:spLocks noChangeArrowheads="1"/>
        </xdr:cNvSpPr>
      </xdr:nvSpPr>
      <xdr:spPr bwMode="auto">
        <a:xfrm>
          <a:off x="4805795" y="158748"/>
          <a:ext cx="5051137" cy="4762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54864" tIns="22860" rIns="54864" bIns="0" anchor="t" upright="1"/>
        <a:lstStyle/>
        <a:p>
          <a:pPr algn="ctr" rtl="0">
            <a:defRPr sz="1000"/>
          </a:pPr>
          <a:endParaRPr lang="en-GB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373380</xdr:colOff>
      <xdr:row>59</xdr:row>
      <xdr:rowOff>30480</xdr:rowOff>
    </xdr:from>
    <xdr:to>
      <xdr:col>7</xdr:col>
      <xdr:colOff>228600</xdr:colOff>
      <xdr:row>78</xdr:row>
      <xdr:rowOff>57150</xdr:rowOff>
    </xdr:to>
    <xdr:pic>
      <xdr:nvPicPr>
        <xdr:cNvPr id="45076" name="Picture 5">
          <a:extLst>
            <a:ext uri="{FF2B5EF4-FFF2-40B4-BE49-F238E27FC236}">
              <a16:creationId xmlns:a16="http://schemas.microsoft.com/office/drawing/2014/main" id="{00000000-0008-0000-0400-000014B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241" t="9196" r="27335" b="16191"/>
        <a:stretch>
          <a:fillRect/>
        </a:stretch>
      </xdr:blipFill>
      <xdr:spPr bwMode="auto">
        <a:xfrm>
          <a:off x="647700" y="10820400"/>
          <a:ext cx="3604260" cy="321564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180975</xdr:colOff>
      <xdr:row>34</xdr:row>
      <xdr:rowOff>95250</xdr:rowOff>
    </xdr:from>
    <xdr:to>
      <xdr:col>2</xdr:col>
      <xdr:colOff>219075</xdr:colOff>
      <xdr:row>37</xdr:row>
      <xdr:rowOff>142875</xdr:rowOff>
    </xdr:to>
    <xdr:sp macro="" textlink="">
      <xdr:nvSpPr>
        <xdr:cNvPr id="45072" name="Text Box 16">
          <a:extLst>
            <a:ext uri="{FF2B5EF4-FFF2-40B4-BE49-F238E27FC236}">
              <a16:creationId xmlns:a16="http://schemas.microsoft.com/office/drawing/2014/main" id="{00000000-0008-0000-0400-000010B00000}"/>
            </a:ext>
          </a:extLst>
        </xdr:cNvPr>
        <xdr:cNvSpPr txBox="1">
          <a:spLocks noChangeArrowheads="1"/>
        </xdr:cNvSpPr>
      </xdr:nvSpPr>
      <xdr:spPr bwMode="auto">
        <a:xfrm>
          <a:off x="447675" y="6096000"/>
          <a:ext cx="647700" cy="6858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en-GB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Cold Outside (0°C)</a:t>
          </a:r>
          <a:endParaRPr lang="en-GB"/>
        </a:p>
      </xdr:txBody>
    </xdr:sp>
    <xdr:clientData/>
  </xdr:twoCellAnchor>
  <xdr:twoCellAnchor>
    <xdr:from>
      <xdr:col>6</xdr:col>
      <xdr:colOff>160020</xdr:colOff>
      <xdr:row>33</xdr:row>
      <xdr:rowOff>76200</xdr:rowOff>
    </xdr:from>
    <xdr:to>
      <xdr:col>7</xdr:col>
      <xdr:colOff>40146</xdr:colOff>
      <xdr:row>36</xdr:row>
      <xdr:rowOff>121836</xdr:rowOff>
    </xdr:to>
    <xdr:sp macro="" textlink="">
      <xdr:nvSpPr>
        <xdr:cNvPr id="45073" name="Text Box 17">
          <a:extLst>
            <a:ext uri="{FF2B5EF4-FFF2-40B4-BE49-F238E27FC236}">
              <a16:creationId xmlns:a16="http://schemas.microsoft.com/office/drawing/2014/main" id="{00000000-0008-0000-0400-000011B00000}"/>
            </a:ext>
          </a:extLst>
        </xdr:cNvPr>
        <xdr:cNvSpPr txBox="1">
          <a:spLocks noChangeArrowheads="1"/>
        </xdr:cNvSpPr>
      </xdr:nvSpPr>
      <xdr:spPr bwMode="auto">
        <a:xfrm>
          <a:off x="3476625" y="5915025"/>
          <a:ext cx="495300" cy="6762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en-GB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Warm Inside (20°C)</a:t>
          </a:r>
          <a:endParaRPr lang="en-GB"/>
        </a:p>
      </xdr:txBody>
    </xdr:sp>
    <xdr:clientData/>
  </xdr:twoCellAnchor>
  <xdr:twoCellAnchor editAs="oneCell">
    <xdr:from>
      <xdr:col>1</xdr:col>
      <xdr:colOff>22860</xdr:colOff>
      <xdr:row>51</xdr:row>
      <xdr:rowOff>30480</xdr:rowOff>
    </xdr:from>
    <xdr:to>
      <xdr:col>7</xdr:col>
      <xdr:colOff>685800</xdr:colOff>
      <xdr:row>55</xdr:row>
      <xdr:rowOff>93345</xdr:rowOff>
    </xdr:to>
    <xdr:pic>
      <xdr:nvPicPr>
        <xdr:cNvPr id="45079" name="Picture 18">
          <a:extLst>
            <a:ext uri="{FF2B5EF4-FFF2-40B4-BE49-F238E27FC236}">
              <a16:creationId xmlns:a16="http://schemas.microsoft.com/office/drawing/2014/main" id="{00000000-0008-0000-0400-000017B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180" y="9357360"/>
          <a:ext cx="4411980" cy="74676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5</xdr:col>
      <xdr:colOff>293370</xdr:colOff>
      <xdr:row>6</xdr:row>
      <xdr:rowOff>135255</xdr:rowOff>
    </xdr:from>
    <xdr:to>
      <xdr:col>7</xdr:col>
      <xdr:colOff>436227</xdr:colOff>
      <xdr:row>8</xdr:row>
      <xdr:rowOff>76186</xdr:rowOff>
    </xdr:to>
    <xdr:sp macro="" textlink="">
      <xdr:nvSpPr>
        <xdr:cNvPr id="45075" name="Text Box 19">
          <a:extLst>
            <a:ext uri="{FF2B5EF4-FFF2-40B4-BE49-F238E27FC236}">
              <a16:creationId xmlns:a16="http://schemas.microsoft.com/office/drawing/2014/main" id="{00000000-0008-0000-0400-000013B00000}"/>
            </a:ext>
          </a:extLst>
        </xdr:cNvPr>
        <xdr:cNvSpPr txBox="1">
          <a:spLocks noChangeArrowheads="1"/>
        </xdr:cNvSpPr>
      </xdr:nvSpPr>
      <xdr:spPr bwMode="auto">
        <a:xfrm>
          <a:off x="2990850" y="1133475"/>
          <a:ext cx="1371600" cy="4000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en-GB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Black = no heat flow</a:t>
          </a:r>
        </a:p>
        <a:p>
          <a:pPr algn="l" rtl="0">
            <a:defRPr sz="1000"/>
          </a:pPr>
          <a:r>
            <a:rPr lang="en-GB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White = high heat flow</a:t>
          </a:r>
          <a:endParaRPr lang="en-GB"/>
        </a:p>
      </xdr:txBody>
    </xdr:sp>
    <xdr:clientData/>
  </xdr:twoCellAnchor>
  <xdr:twoCellAnchor editAs="oneCell">
    <xdr:from>
      <xdr:col>1</xdr:col>
      <xdr:colOff>45720</xdr:colOff>
      <xdr:row>26</xdr:row>
      <xdr:rowOff>60960</xdr:rowOff>
    </xdr:from>
    <xdr:to>
      <xdr:col>7</xdr:col>
      <xdr:colOff>664845</xdr:colOff>
      <xdr:row>30</xdr:row>
      <xdr:rowOff>131445</xdr:rowOff>
    </xdr:to>
    <xdr:pic>
      <xdr:nvPicPr>
        <xdr:cNvPr id="45081" name="Picture 20">
          <a:extLst>
            <a:ext uri="{FF2B5EF4-FFF2-40B4-BE49-F238E27FC236}">
              <a16:creationId xmlns:a16="http://schemas.microsoft.com/office/drawing/2014/main" id="{00000000-0008-0000-0400-000019B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0040" y="4648200"/>
          <a:ext cx="4381500" cy="75438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277090</xdr:colOff>
      <xdr:row>1</xdr:row>
      <xdr:rowOff>0</xdr:rowOff>
    </xdr:from>
    <xdr:to>
      <xdr:col>7</xdr:col>
      <xdr:colOff>701151</xdr:colOff>
      <xdr:row>4</xdr:row>
      <xdr:rowOff>0</xdr:rowOff>
    </xdr:to>
    <xdr:sp macro="" textlink="">
      <xdr:nvSpPr>
        <xdr:cNvPr id="11" name="Text Box 1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>
          <a:spLocks noChangeArrowheads="1"/>
        </xdr:cNvSpPr>
      </xdr:nvSpPr>
      <xdr:spPr bwMode="auto">
        <a:xfrm>
          <a:off x="259772" y="158750"/>
          <a:ext cx="4315113" cy="4762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54864" tIns="22860" rIns="54864" bIns="0" anchor="t" upright="1"/>
        <a:lstStyle/>
        <a:p>
          <a:pPr algn="ctr" rtl="0">
            <a:defRPr sz="1000"/>
          </a:pPr>
          <a:r>
            <a:rPr lang="en-GB" sz="1800" b="0" i="0" u="none" strike="noStrike" baseline="0">
              <a:solidFill>
                <a:srgbClr val="800000"/>
              </a:solidFill>
              <a:latin typeface="Wingdings 2"/>
            </a:rPr>
            <a:t></a:t>
          </a:r>
          <a:r>
            <a:rPr lang="en-GB" sz="1800" b="0" i="0" u="none" strike="noStrike" baseline="0">
              <a:noFill/>
              <a:latin typeface="Arial" panose="020B0604020202020204" pitchFamily="34" charset="0"/>
              <a:cs typeface="Arial" panose="020B0604020202020204" pitchFamily="34" charset="0"/>
            </a:rPr>
            <a:t>1</a:t>
          </a:r>
          <a:r>
            <a:rPr lang="en-GB" sz="1600" b="0" i="0" u="none" strike="noStrike" baseline="0">
              <a:solidFill>
                <a:srgbClr val="808080"/>
              </a:solidFill>
              <a:latin typeface="Century Gothic"/>
            </a:rPr>
            <a:t>WARM:</a:t>
          </a:r>
          <a:r>
            <a:rPr lang="en-GB" sz="1600" b="0" i="0" u="none" strike="noStrike" baseline="0">
              <a:solidFill>
                <a:srgbClr val="000000"/>
              </a:solidFill>
              <a:latin typeface="Century Gothic"/>
            </a:rPr>
            <a:t> </a:t>
          </a:r>
          <a:r>
            <a:rPr lang="en-GB" sz="1600" b="0" i="0" u="none" strike="noStrike" baseline="0">
              <a:solidFill>
                <a:srgbClr val="800000"/>
              </a:solidFill>
              <a:latin typeface="Century Gothic"/>
            </a:rPr>
            <a:t>Low Energy Building Practice</a:t>
          </a:r>
          <a:endParaRPr lang="en-GB" sz="850" b="0" i="0" u="none" strike="noStrike" baseline="0">
            <a:solidFill>
              <a:srgbClr val="000000"/>
            </a:solidFill>
            <a:latin typeface="Century Gothic"/>
          </a:endParaRPr>
        </a:p>
        <a:p>
          <a:pPr algn="ctr" rtl="0">
            <a:defRPr sz="1000"/>
          </a:pPr>
          <a:r>
            <a:rPr lang="en-GB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3 Admirals Hard, Plymouth PL1 3RJ - 01752 542 546 - www.peterwarm.co.uk</a:t>
          </a:r>
          <a:endParaRPr lang="en-GB"/>
        </a:p>
      </xdr:txBody>
    </xdr:sp>
    <xdr:clientData/>
  </xdr:twoCellAnchor>
  <xdr:twoCellAnchor>
    <xdr:from>
      <xdr:col>9</xdr:col>
      <xdr:colOff>0</xdr:colOff>
      <xdr:row>0</xdr:row>
      <xdr:rowOff>166368</xdr:rowOff>
    </xdr:from>
    <xdr:to>
      <xdr:col>16</xdr:col>
      <xdr:colOff>0</xdr:colOff>
      <xdr:row>3</xdr:row>
      <xdr:rowOff>166368</xdr:rowOff>
    </xdr:to>
    <xdr:sp macro="" textlink="">
      <xdr:nvSpPr>
        <xdr:cNvPr id="12" name="Text Box 1"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SpPr txBox="1">
          <a:spLocks noChangeArrowheads="1"/>
        </xdr:cNvSpPr>
      </xdr:nvSpPr>
      <xdr:spPr bwMode="auto">
        <a:xfrm>
          <a:off x="4805795" y="158748"/>
          <a:ext cx="5051137" cy="4762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54864" tIns="22860" rIns="54864" bIns="0" anchor="t" upright="1"/>
        <a:lstStyle/>
        <a:p>
          <a:pPr algn="ctr" rtl="0">
            <a:defRPr sz="1000"/>
          </a:pPr>
          <a:endParaRPr lang="en-GB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403860</xdr:colOff>
      <xdr:row>58</xdr:row>
      <xdr:rowOff>76200</xdr:rowOff>
    </xdr:from>
    <xdr:to>
      <xdr:col>7</xdr:col>
      <xdr:colOff>245745</xdr:colOff>
      <xdr:row>77</xdr:row>
      <xdr:rowOff>93345</xdr:rowOff>
    </xdr:to>
    <xdr:pic>
      <xdr:nvPicPr>
        <xdr:cNvPr id="46118" name="Picture 12">
          <a:extLst>
            <a:ext uri="{FF2B5EF4-FFF2-40B4-BE49-F238E27FC236}">
              <a16:creationId xmlns:a16="http://schemas.microsoft.com/office/drawing/2014/main" id="{00000000-0008-0000-0500-000026B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241" t="9196" r="27335" b="16191"/>
        <a:stretch>
          <a:fillRect/>
        </a:stretch>
      </xdr:blipFill>
      <xdr:spPr bwMode="auto">
        <a:xfrm>
          <a:off x="678180" y="10820400"/>
          <a:ext cx="3604260" cy="321564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180975</xdr:colOff>
      <xdr:row>34</xdr:row>
      <xdr:rowOff>93345</xdr:rowOff>
    </xdr:from>
    <xdr:to>
      <xdr:col>2</xdr:col>
      <xdr:colOff>219075</xdr:colOff>
      <xdr:row>37</xdr:row>
      <xdr:rowOff>143022</xdr:rowOff>
    </xdr:to>
    <xdr:sp macro="" textlink="">
      <xdr:nvSpPr>
        <xdr:cNvPr id="46103" name="Text Box 23">
          <a:extLst>
            <a:ext uri="{FF2B5EF4-FFF2-40B4-BE49-F238E27FC236}">
              <a16:creationId xmlns:a16="http://schemas.microsoft.com/office/drawing/2014/main" id="{00000000-0008-0000-0500-000017B40000}"/>
            </a:ext>
          </a:extLst>
        </xdr:cNvPr>
        <xdr:cNvSpPr txBox="1">
          <a:spLocks noChangeArrowheads="1"/>
        </xdr:cNvSpPr>
      </xdr:nvSpPr>
      <xdr:spPr bwMode="auto">
        <a:xfrm>
          <a:off x="447675" y="6096000"/>
          <a:ext cx="647700" cy="5334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0" bIns="0" anchor="t" upright="1"/>
        <a:lstStyle/>
        <a:p>
          <a:pPr algn="l" rtl="0">
            <a:defRPr sz="1000"/>
          </a:pPr>
          <a:r>
            <a:rPr lang="en-GB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Cold Outside (0°C)</a:t>
          </a:r>
          <a:endParaRPr lang="en-GB"/>
        </a:p>
      </xdr:txBody>
    </xdr:sp>
    <xdr:clientData/>
  </xdr:twoCellAnchor>
  <xdr:twoCellAnchor>
    <xdr:from>
      <xdr:col>6</xdr:col>
      <xdr:colOff>160020</xdr:colOff>
      <xdr:row>33</xdr:row>
      <xdr:rowOff>76200</xdr:rowOff>
    </xdr:from>
    <xdr:to>
      <xdr:col>7</xdr:col>
      <xdr:colOff>40146</xdr:colOff>
      <xdr:row>36</xdr:row>
      <xdr:rowOff>106657</xdr:rowOff>
    </xdr:to>
    <xdr:sp macro="" textlink="">
      <xdr:nvSpPr>
        <xdr:cNvPr id="46104" name="Text Box 24">
          <a:extLst>
            <a:ext uri="{FF2B5EF4-FFF2-40B4-BE49-F238E27FC236}">
              <a16:creationId xmlns:a16="http://schemas.microsoft.com/office/drawing/2014/main" id="{00000000-0008-0000-0500-000018B40000}"/>
            </a:ext>
          </a:extLst>
        </xdr:cNvPr>
        <xdr:cNvSpPr txBox="1">
          <a:spLocks noChangeArrowheads="1"/>
        </xdr:cNvSpPr>
      </xdr:nvSpPr>
      <xdr:spPr bwMode="auto">
        <a:xfrm>
          <a:off x="3476625" y="5915025"/>
          <a:ext cx="495300" cy="5238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en-GB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Warm Inside (20°C)</a:t>
          </a:r>
          <a:endParaRPr lang="en-GB"/>
        </a:p>
      </xdr:txBody>
    </xdr:sp>
    <xdr:clientData/>
  </xdr:twoCellAnchor>
  <xdr:twoCellAnchor editAs="oneCell">
    <xdr:from>
      <xdr:col>1</xdr:col>
      <xdr:colOff>30480</xdr:colOff>
      <xdr:row>52</xdr:row>
      <xdr:rowOff>53340</xdr:rowOff>
    </xdr:from>
    <xdr:to>
      <xdr:col>7</xdr:col>
      <xdr:colOff>704850</xdr:colOff>
      <xdr:row>55</xdr:row>
      <xdr:rowOff>133350</xdr:rowOff>
    </xdr:to>
    <xdr:pic>
      <xdr:nvPicPr>
        <xdr:cNvPr id="46121" name="Picture 25">
          <a:extLst>
            <a:ext uri="{FF2B5EF4-FFF2-40B4-BE49-F238E27FC236}">
              <a16:creationId xmlns:a16="http://schemas.microsoft.com/office/drawing/2014/main" id="{00000000-0008-0000-0500-000029B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9525000"/>
          <a:ext cx="4419600" cy="7239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5</xdr:col>
      <xdr:colOff>293370</xdr:colOff>
      <xdr:row>6</xdr:row>
      <xdr:rowOff>135255</xdr:rowOff>
    </xdr:from>
    <xdr:to>
      <xdr:col>7</xdr:col>
      <xdr:colOff>436227</xdr:colOff>
      <xdr:row>8</xdr:row>
      <xdr:rowOff>76186</xdr:rowOff>
    </xdr:to>
    <xdr:sp macro="" textlink="">
      <xdr:nvSpPr>
        <xdr:cNvPr id="46106" name="Text Box 26">
          <a:extLst>
            <a:ext uri="{FF2B5EF4-FFF2-40B4-BE49-F238E27FC236}">
              <a16:creationId xmlns:a16="http://schemas.microsoft.com/office/drawing/2014/main" id="{00000000-0008-0000-0500-00001AB40000}"/>
            </a:ext>
          </a:extLst>
        </xdr:cNvPr>
        <xdr:cNvSpPr txBox="1">
          <a:spLocks noChangeArrowheads="1"/>
        </xdr:cNvSpPr>
      </xdr:nvSpPr>
      <xdr:spPr bwMode="auto">
        <a:xfrm>
          <a:off x="2990850" y="1133475"/>
          <a:ext cx="1371600" cy="4000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en-GB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Black = no heat flow</a:t>
          </a:r>
        </a:p>
        <a:p>
          <a:pPr algn="l" rtl="0">
            <a:defRPr sz="1000"/>
          </a:pPr>
          <a:r>
            <a:rPr lang="en-GB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White = high heat flow</a:t>
          </a:r>
          <a:endParaRPr lang="en-GB"/>
        </a:p>
      </xdr:txBody>
    </xdr:sp>
    <xdr:clientData/>
  </xdr:twoCellAnchor>
  <xdr:twoCellAnchor editAs="oneCell">
    <xdr:from>
      <xdr:col>1</xdr:col>
      <xdr:colOff>30480</xdr:colOff>
      <xdr:row>26</xdr:row>
      <xdr:rowOff>45720</xdr:rowOff>
    </xdr:from>
    <xdr:to>
      <xdr:col>7</xdr:col>
      <xdr:colOff>666750</xdr:colOff>
      <xdr:row>30</xdr:row>
      <xdr:rowOff>133350</xdr:rowOff>
    </xdr:to>
    <xdr:pic>
      <xdr:nvPicPr>
        <xdr:cNvPr id="46123" name="Picture 28">
          <a:extLst>
            <a:ext uri="{FF2B5EF4-FFF2-40B4-BE49-F238E27FC236}">
              <a16:creationId xmlns:a16="http://schemas.microsoft.com/office/drawing/2014/main" id="{00000000-0008-0000-0500-00002BB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4632960"/>
          <a:ext cx="4381500" cy="75438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277090</xdr:colOff>
      <xdr:row>1</xdr:row>
      <xdr:rowOff>0</xdr:rowOff>
    </xdr:from>
    <xdr:to>
      <xdr:col>7</xdr:col>
      <xdr:colOff>701151</xdr:colOff>
      <xdr:row>4</xdr:row>
      <xdr:rowOff>0</xdr:rowOff>
    </xdr:to>
    <xdr:sp macro="" textlink="">
      <xdr:nvSpPr>
        <xdr:cNvPr id="11" name="Text Box 1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>
          <a:spLocks noChangeArrowheads="1"/>
        </xdr:cNvSpPr>
      </xdr:nvSpPr>
      <xdr:spPr bwMode="auto">
        <a:xfrm>
          <a:off x="266699" y="161925"/>
          <a:ext cx="4335895" cy="4857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54864" tIns="22860" rIns="54864" bIns="0" anchor="t" upright="1"/>
        <a:lstStyle/>
        <a:p>
          <a:pPr algn="ctr" rtl="0">
            <a:defRPr sz="1000"/>
          </a:pPr>
          <a:r>
            <a:rPr lang="en-GB" sz="1800" b="0" i="0" u="none" strike="noStrike" baseline="0">
              <a:solidFill>
                <a:srgbClr val="800000"/>
              </a:solidFill>
              <a:latin typeface="Wingdings 2"/>
            </a:rPr>
            <a:t></a:t>
          </a:r>
          <a:r>
            <a:rPr lang="en-GB" sz="1800" b="0" i="0" u="none" strike="noStrike" baseline="0">
              <a:noFill/>
              <a:latin typeface="Arial" panose="020B0604020202020204" pitchFamily="34" charset="0"/>
              <a:cs typeface="Arial" panose="020B0604020202020204" pitchFamily="34" charset="0"/>
            </a:rPr>
            <a:t>1</a:t>
          </a:r>
          <a:r>
            <a:rPr lang="en-GB" sz="1600" b="0" i="0" u="none" strike="noStrike" baseline="0">
              <a:solidFill>
                <a:srgbClr val="808080"/>
              </a:solidFill>
              <a:latin typeface="Century Gothic"/>
            </a:rPr>
            <a:t>WARM:</a:t>
          </a:r>
          <a:r>
            <a:rPr lang="en-GB" sz="1600" b="0" i="0" u="none" strike="noStrike" baseline="0">
              <a:solidFill>
                <a:srgbClr val="000000"/>
              </a:solidFill>
              <a:latin typeface="Century Gothic"/>
            </a:rPr>
            <a:t> </a:t>
          </a:r>
          <a:r>
            <a:rPr lang="en-GB" sz="1600" b="0" i="0" u="none" strike="noStrike" baseline="0">
              <a:solidFill>
                <a:srgbClr val="800000"/>
              </a:solidFill>
              <a:latin typeface="Century Gothic"/>
            </a:rPr>
            <a:t>Low Energy Building Practice</a:t>
          </a:r>
          <a:endParaRPr lang="en-GB" sz="850" b="0" i="0" u="none" strike="noStrike" baseline="0">
            <a:solidFill>
              <a:srgbClr val="000000"/>
            </a:solidFill>
            <a:latin typeface="Century Gothic"/>
          </a:endParaRPr>
        </a:p>
        <a:p>
          <a:pPr algn="ctr" rtl="0">
            <a:defRPr sz="1000"/>
          </a:pPr>
          <a:r>
            <a:rPr lang="en-GB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3 Admirals Hard, Plymouth PL1 3RJ - 01752 542 546 - www.peterwarm.co.uk</a:t>
          </a:r>
          <a:endParaRPr lang="en-GB"/>
        </a:p>
      </xdr:txBody>
    </xdr:sp>
    <xdr:clientData/>
  </xdr:twoCellAnchor>
  <xdr:twoCellAnchor>
    <xdr:from>
      <xdr:col>9</xdr:col>
      <xdr:colOff>0</xdr:colOff>
      <xdr:row>0</xdr:row>
      <xdr:rowOff>166368</xdr:rowOff>
    </xdr:from>
    <xdr:to>
      <xdr:col>16</xdr:col>
      <xdr:colOff>0</xdr:colOff>
      <xdr:row>3</xdr:row>
      <xdr:rowOff>166368</xdr:rowOff>
    </xdr:to>
    <xdr:sp macro="" textlink="">
      <xdr:nvSpPr>
        <xdr:cNvPr id="12" name="Text Box 1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 txBox="1">
          <a:spLocks noChangeArrowheads="1"/>
        </xdr:cNvSpPr>
      </xdr:nvSpPr>
      <xdr:spPr bwMode="auto">
        <a:xfrm>
          <a:off x="4829175" y="158748"/>
          <a:ext cx="5000625" cy="4857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54864" tIns="22860" rIns="54864" bIns="0" anchor="t" upright="1"/>
        <a:lstStyle/>
        <a:p>
          <a:pPr algn="ctr" rtl="0">
            <a:defRPr sz="1000"/>
          </a:pPr>
          <a:endParaRPr lang="en-GB"/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180975</xdr:colOff>
      <xdr:row>34</xdr:row>
      <xdr:rowOff>102870</xdr:rowOff>
    </xdr:from>
    <xdr:to>
      <xdr:col>2</xdr:col>
      <xdr:colOff>219075</xdr:colOff>
      <xdr:row>37</xdr:row>
      <xdr:rowOff>142933</xdr:rowOff>
    </xdr:to>
    <xdr:sp macro="" textlink="">
      <xdr:nvSpPr>
        <xdr:cNvPr id="3" name="Text Box 160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SpPr txBox="1">
          <a:spLocks noChangeArrowheads="1"/>
        </xdr:cNvSpPr>
      </xdr:nvSpPr>
      <xdr:spPr bwMode="auto">
        <a:xfrm>
          <a:off x="455295" y="6351270"/>
          <a:ext cx="662940" cy="55054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en-GB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Cold Outside (0°C)</a:t>
          </a:r>
          <a:endParaRPr lang="en-GB"/>
        </a:p>
      </xdr:txBody>
    </xdr:sp>
    <xdr:clientData/>
  </xdr:twoCellAnchor>
  <xdr:twoCellAnchor>
    <xdr:from>
      <xdr:col>6</xdr:col>
      <xdr:colOff>160020</xdr:colOff>
      <xdr:row>33</xdr:row>
      <xdr:rowOff>76200</xdr:rowOff>
    </xdr:from>
    <xdr:to>
      <xdr:col>7</xdr:col>
      <xdr:colOff>40146</xdr:colOff>
      <xdr:row>36</xdr:row>
      <xdr:rowOff>121993</xdr:rowOff>
    </xdr:to>
    <xdr:sp macro="" textlink="">
      <xdr:nvSpPr>
        <xdr:cNvPr id="4" name="Text Box 161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 txBox="1">
          <a:spLocks noChangeArrowheads="1"/>
        </xdr:cNvSpPr>
      </xdr:nvSpPr>
      <xdr:spPr bwMode="auto">
        <a:xfrm>
          <a:off x="3560445" y="6164580"/>
          <a:ext cx="510540" cy="54102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en-GB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Warm Inside (20°C)</a:t>
          </a:r>
          <a:endParaRPr lang="en-GB"/>
        </a:p>
      </xdr:txBody>
    </xdr:sp>
    <xdr:clientData/>
  </xdr:twoCellAnchor>
  <xdr:twoCellAnchor editAs="oneCell">
    <xdr:from>
      <xdr:col>1</xdr:col>
      <xdr:colOff>30480</xdr:colOff>
      <xdr:row>51</xdr:row>
      <xdr:rowOff>45720</xdr:rowOff>
    </xdr:from>
    <xdr:to>
      <xdr:col>7</xdr:col>
      <xdr:colOff>701040</xdr:colOff>
      <xdr:row>55</xdr:row>
      <xdr:rowOff>129540</xdr:rowOff>
    </xdr:to>
    <xdr:pic>
      <xdr:nvPicPr>
        <xdr:cNvPr id="60440" name="Picture 164">
          <a:extLst>
            <a:ext uri="{FF2B5EF4-FFF2-40B4-BE49-F238E27FC236}">
              <a16:creationId xmlns:a16="http://schemas.microsoft.com/office/drawing/2014/main" id="{00000000-0008-0000-0600-000018E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9387840"/>
          <a:ext cx="4419600" cy="75438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5</xdr:col>
      <xdr:colOff>293370</xdr:colOff>
      <xdr:row>6</xdr:row>
      <xdr:rowOff>135255</xdr:rowOff>
    </xdr:from>
    <xdr:to>
      <xdr:col>7</xdr:col>
      <xdr:colOff>436227</xdr:colOff>
      <xdr:row>8</xdr:row>
      <xdr:rowOff>76186</xdr:rowOff>
    </xdr:to>
    <xdr:sp macro="" textlink="">
      <xdr:nvSpPr>
        <xdr:cNvPr id="6" name="Text Box 163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SpPr txBox="1">
          <a:spLocks noChangeArrowheads="1"/>
        </xdr:cNvSpPr>
      </xdr:nvSpPr>
      <xdr:spPr bwMode="auto">
        <a:xfrm>
          <a:off x="3059430" y="1162050"/>
          <a:ext cx="1402080" cy="4000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en-GB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Black = no heat flow</a:t>
          </a:r>
        </a:p>
        <a:p>
          <a:pPr algn="l" rtl="0">
            <a:defRPr sz="1000"/>
          </a:pPr>
          <a:r>
            <a:rPr lang="en-GB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White = high heat flow</a:t>
          </a:r>
          <a:endParaRPr lang="en-GB"/>
        </a:p>
      </xdr:txBody>
    </xdr:sp>
    <xdr:clientData/>
  </xdr:twoCellAnchor>
  <xdr:twoCellAnchor editAs="oneCell">
    <xdr:from>
      <xdr:col>1</xdr:col>
      <xdr:colOff>45720</xdr:colOff>
      <xdr:row>26</xdr:row>
      <xdr:rowOff>182880</xdr:rowOff>
    </xdr:from>
    <xdr:to>
      <xdr:col>7</xdr:col>
      <xdr:colOff>668655</xdr:colOff>
      <xdr:row>30</xdr:row>
      <xdr:rowOff>97155</xdr:rowOff>
    </xdr:to>
    <xdr:pic>
      <xdr:nvPicPr>
        <xdr:cNvPr id="60442" name="Picture 168">
          <a:extLst>
            <a:ext uri="{FF2B5EF4-FFF2-40B4-BE49-F238E27FC236}">
              <a16:creationId xmlns:a16="http://schemas.microsoft.com/office/drawing/2014/main" id="{00000000-0008-0000-0600-00001AE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0040" y="4770120"/>
          <a:ext cx="4381500" cy="73152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0</xdr:colOff>
      <xdr:row>63</xdr:row>
      <xdr:rowOff>91440</xdr:rowOff>
    </xdr:from>
    <xdr:to>
      <xdr:col>6</xdr:col>
      <xdr:colOff>373380</xdr:colOff>
      <xdr:row>74</xdr:row>
      <xdr:rowOff>91440</xdr:rowOff>
    </xdr:to>
    <xdr:grpSp>
      <xdr:nvGrpSpPr>
        <xdr:cNvPr id="60443" name="Group 18">
          <a:extLst>
            <a:ext uri="{FF2B5EF4-FFF2-40B4-BE49-F238E27FC236}">
              <a16:creationId xmlns:a16="http://schemas.microsoft.com/office/drawing/2014/main" id="{00000000-0008-0000-0600-00001BEC0000}"/>
            </a:ext>
          </a:extLst>
        </xdr:cNvPr>
        <xdr:cNvGrpSpPr>
          <a:grpSpLocks/>
        </xdr:cNvGrpSpPr>
      </xdr:nvGrpSpPr>
      <xdr:grpSpPr bwMode="auto">
        <a:xfrm>
          <a:off x="904875" y="11620500"/>
          <a:ext cx="2886075" cy="1885950"/>
          <a:chOff x="5449455" y="9063183"/>
          <a:chExt cx="2865294" cy="1905482"/>
        </a:xfrm>
      </xdr:grpSpPr>
      <xdr:grpSp>
        <xdr:nvGrpSpPr>
          <xdr:cNvPr id="60446" name="Group 25">
            <a:extLst>
              <a:ext uri="{FF2B5EF4-FFF2-40B4-BE49-F238E27FC236}">
                <a16:creationId xmlns:a16="http://schemas.microsoft.com/office/drawing/2014/main" id="{00000000-0008-0000-0600-00001EEC0000}"/>
              </a:ext>
            </a:extLst>
          </xdr:cNvPr>
          <xdr:cNvGrpSpPr>
            <a:grpSpLocks/>
          </xdr:cNvGrpSpPr>
        </xdr:nvGrpSpPr>
        <xdr:grpSpPr bwMode="auto">
          <a:xfrm>
            <a:off x="5449455" y="9063183"/>
            <a:ext cx="2865294" cy="1665143"/>
            <a:chOff x="589" y="804"/>
            <a:chExt cx="295" cy="163"/>
          </a:xfrm>
        </xdr:grpSpPr>
        <xdr:pic>
          <xdr:nvPicPr>
            <xdr:cNvPr id="60449" name="Picture 26">
              <a:extLst>
                <a:ext uri="{FF2B5EF4-FFF2-40B4-BE49-F238E27FC236}">
                  <a16:creationId xmlns:a16="http://schemas.microsoft.com/office/drawing/2014/main" id="{00000000-0008-0000-0600-000021EC0000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3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18968" t="32124" r="13910" b="18523"/>
            <a:stretch>
              <a:fillRect/>
            </a:stretch>
          </xdr:blipFill>
          <xdr:spPr bwMode="auto">
            <a:xfrm>
              <a:off x="589" y="804"/>
              <a:ext cx="295" cy="163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000000" mc:Ignorable="a14" a14:legacySpreadsheetColorIndex="64"/>
                  </a:solidFill>
                </a14:hiddenFill>
              </a:ext>
              <a:ext uri="{91240B29-F687-4F45-9708-019B960494DF}">
                <a14:hiddenLine xmlns:a14="http://schemas.microsoft.com/office/drawing/2010/main" w="1">
                  <a:solidFill>
                    <a:srgbClr xmlns:mc="http://schemas.openxmlformats.org/markup-compatibility/2006" val="FFFFFF" mc:Ignorable="a14" a14:legacySpreadsheetColorIndex="65"/>
                  </a:solidFill>
                  <a:miter lim="800000"/>
                  <a:headEnd/>
                  <a:tailEnd/>
                </a14:hiddenLine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pic>
        <xdr:sp macro="" textlink="">
          <xdr:nvSpPr>
            <xdr:cNvPr id="11" name="Text Box 27">
              <a:extLst>
                <a:ext uri="{FF2B5EF4-FFF2-40B4-BE49-F238E27FC236}">
                  <a16:creationId xmlns:a16="http://schemas.microsoft.com/office/drawing/2014/main" id="{00000000-0008-0000-0600-00000B00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773" y="859"/>
              <a:ext cx="49" cy="2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xmlns:mc="http://schemas.openxmlformats.org/markup-compatibility/2006" val="FFFFFF" mc:Ignorable="a14" a14:legacySpreadsheetColorIndex="65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xmlns:mc="http://schemas.openxmlformats.org/markup-compatibility/2006"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wrap="none" lIns="18288" tIns="18288" rIns="0" bIns="0" anchor="t" upright="1">
              <a:spAutoFit/>
            </a:bodyPr>
            <a:lstStyle/>
            <a:p>
              <a:pPr algn="l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Internal</a:t>
              </a:r>
              <a:endParaRPr lang="en-GB"/>
            </a:p>
          </xdr:txBody>
        </xdr:sp>
      </xdr:grpSp>
      <xdr:sp macro="" textlink="">
        <xdr:nvSpPr>
          <xdr:cNvPr id="8" name="Text Box 27">
            <a:extLst>
              <a:ext uri="{FF2B5EF4-FFF2-40B4-BE49-F238E27FC236}">
                <a16:creationId xmlns:a16="http://schemas.microsoft.com/office/drawing/2014/main" id="{00000000-0008-0000-0600-000008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5669862" y="9282745"/>
            <a:ext cx="448415" cy="172513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wrap="none" lIns="18288" tIns="18288" rIns="0" bIns="0" anchor="t" upright="1">
            <a:noAutofit/>
          </a:bodyPr>
          <a:lstStyle/>
          <a:p>
            <a:pPr algn="l" rtl="0">
              <a:defRPr sz="1000"/>
            </a:pPr>
            <a:r>
              <a:rPr lang="en-GB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Internal</a:t>
            </a:r>
            <a:endParaRPr lang="en-GB"/>
          </a:p>
        </xdr:txBody>
      </xdr:sp>
      <xdr:sp macro="" textlink="">
        <xdr:nvSpPr>
          <xdr:cNvPr id="18" name="Text Box 27">
            <a:extLst>
              <a:ext uri="{FF2B5EF4-FFF2-40B4-BE49-F238E27FC236}">
                <a16:creationId xmlns:a16="http://schemas.microsoft.com/office/drawing/2014/main" id="{00000000-0008-0000-0600-000012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6680695" y="10796152"/>
            <a:ext cx="448415" cy="172513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wrap="none" lIns="18288" tIns="18288" rIns="0" bIns="0" anchor="t" upright="1">
            <a:noAutofit/>
          </a:bodyPr>
          <a:lstStyle/>
          <a:p>
            <a:pPr algn="l" rtl="0">
              <a:defRPr sz="1000"/>
            </a:pPr>
            <a:r>
              <a:rPr lang="en-GB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External</a:t>
            </a:r>
          </a:p>
        </xdr:txBody>
      </xdr:sp>
    </xdr:grpSp>
    <xdr:clientData/>
  </xdr:twoCellAnchor>
  <xdr:twoCellAnchor>
    <xdr:from>
      <xdr:col>0</xdr:col>
      <xdr:colOff>277090</xdr:colOff>
      <xdr:row>1</xdr:row>
      <xdr:rowOff>0</xdr:rowOff>
    </xdr:from>
    <xdr:to>
      <xdr:col>7</xdr:col>
      <xdr:colOff>701151</xdr:colOff>
      <xdr:row>4</xdr:row>
      <xdr:rowOff>0</xdr:rowOff>
    </xdr:to>
    <xdr:sp macro="" textlink="">
      <xdr:nvSpPr>
        <xdr:cNvPr id="14" name="Text Box 1">
          <a:extLst>
            <a:ext uri="{FF2B5EF4-FFF2-40B4-BE49-F238E27FC236}">
              <a16:creationId xmlns:a16="http://schemas.microsoft.com/office/drawing/2014/main" id="{00000000-0008-0000-0600-00000E000000}"/>
            </a:ext>
          </a:extLst>
        </xdr:cNvPr>
        <xdr:cNvSpPr txBox="1">
          <a:spLocks noChangeArrowheads="1"/>
        </xdr:cNvSpPr>
      </xdr:nvSpPr>
      <xdr:spPr bwMode="auto">
        <a:xfrm>
          <a:off x="266699" y="161925"/>
          <a:ext cx="4335895" cy="4857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54864" tIns="22860" rIns="54864" bIns="0" anchor="t" upright="1"/>
        <a:lstStyle/>
        <a:p>
          <a:pPr algn="ctr" rtl="0">
            <a:defRPr sz="1000"/>
          </a:pPr>
          <a:r>
            <a:rPr lang="en-GB" sz="1800" b="0" i="0" u="none" strike="noStrike" baseline="0">
              <a:solidFill>
                <a:srgbClr val="800000"/>
              </a:solidFill>
              <a:latin typeface="Wingdings 2"/>
            </a:rPr>
            <a:t></a:t>
          </a:r>
          <a:r>
            <a:rPr lang="en-GB" sz="1800" b="0" i="0" u="none" strike="noStrike" baseline="0">
              <a:noFill/>
              <a:latin typeface="Arial" panose="020B0604020202020204" pitchFamily="34" charset="0"/>
              <a:cs typeface="Arial" panose="020B0604020202020204" pitchFamily="34" charset="0"/>
            </a:rPr>
            <a:t>1</a:t>
          </a:r>
          <a:r>
            <a:rPr lang="en-GB" sz="1600" b="0" i="0" u="none" strike="noStrike" baseline="0">
              <a:solidFill>
                <a:srgbClr val="808080"/>
              </a:solidFill>
              <a:latin typeface="Century Gothic"/>
            </a:rPr>
            <a:t>WARM:</a:t>
          </a:r>
          <a:r>
            <a:rPr lang="en-GB" sz="1600" b="0" i="0" u="none" strike="noStrike" baseline="0">
              <a:solidFill>
                <a:srgbClr val="000000"/>
              </a:solidFill>
              <a:latin typeface="Century Gothic"/>
            </a:rPr>
            <a:t> </a:t>
          </a:r>
          <a:r>
            <a:rPr lang="en-GB" sz="1600" b="0" i="0" u="none" strike="noStrike" baseline="0">
              <a:solidFill>
                <a:srgbClr val="800000"/>
              </a:solidFill>
              <a:latin typeface="Century Gothic"/>
            </a:rPr>
            <a:t>Low Energy Building Practice</a:t>
          </a:r>
          <a:endParaRPr lang="en-GB" sz="850" b="0" i="0" u="none" strike="noStrike" baseline="0">
            <a:solidFill>
              <a:srgbClr val="000000"/>
            </a:solidFill>
            <a:latin typeface="Century Gothic"/>
          </a:endParaRPr>
        </a:p>
        <a:p>
          <a:pPr algn="ctr" rtl="0">
            <a:defRPr sz="1000"/>
          </a:pPr>
          <a:r>
            <a:rPr lang="en-GB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3 Admirals Hard, Plymouth PL1 3RJ - 01752 542 546 - www.peterwarm.co.uk</a:t>
          </a:r>
          <a:endParaRPr lang="en-GB"/>
        </a:p>
      </xdr:txBody>
    </xdr:sp>
    <xdr:clientData/>
  </xdr:twoCellAnchor>
  <xdr:twoCellAnchor>
    <xdr:from>
      <xdr:col>9</xdr:col>
      <xdr:colOff>0</xdr:colOff>
      <xdr:row>0</xdr:row>
      <xdr:rowOff>166368</xdr:rowOff>
    </xdr:from>
    <xdr:to>
      <xdr:col>16</xdr:col>
      <xdr:colOff>0</xdr:colOff>
      <xdr:row>3</xdr:row>
      <xdr:rowOff>166368</xdr:rowOff>
    </xdr:to>
    <xdr:sp macro="" textlink="">
      <xdr:nvSpPr>
        <xdr:cNvPr id="15" name="Text Box 1">
          <a:extLst>
            <a:ext uri="{FF2B5EF4-FFF2-40B4-BE49-F238E27FC236}">
              <a16:creationId xmlns:a16="http://schemas.microsoft.com/office/drawing/2014/main" id="{00000000-0008-0000-0600-00000F000000}"/>
            </a:ext>
          </a:extLst>
        </xdr:cNvPr>
        <xdr:cNvSpPr txBox="1">
          <a:spLocks noChangeArrowheads="1"/>
        </xdr:cNvSpPr>
      </xdr:nvSpPr>
      <xdr:spPr bwMode="auto">
        <a:xfrm>
          <a:off x="4829175" y="158748"/>
          <a:ext cx="5000625" cy="4857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54864" tIns="22860" rIns="54864" bIns="0" anchor="t" upright="1"/>
        <a:lstStyle/>
        <a:p>
          <a:pPr algn="ctr" rtl="0">
            <a:defRPr sz="1000"/>
          </a:pPr>
          <a:endParaRPr lang="en-GB"/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180975</xdr:colOff>
      <xdr:row>34</xdr:row>
      <xdr:rowOff>104775</xdr:rowOff>
    </xdr:from>
    <xdr:to>
      <xdr:col>2</xdr:col>
      <xdr:colOff>219075</xdr:colOff>
      <xdr:row>37</xdr:row>
      <xdr:rowOff>142851</xdr:rowOff>
    </xdr:to>
    <xdr:sp macro="" textlink="">
      <xdr:nvSpPr>
        <xdr:cNvPr id="4" name="Text Box 29">
          <a:extLst>
            <a:ext uri="{FF2B5EF4-FFF2-40B4-BE49-F238E27FC236}">
              <a16:creationId xmlns:a16="http://schemas.microsoft.com/office/drawing/2014/main" id="{086314BA-4F95-4E8A-BC26-4524E702C3F1}"/>
            </a:ext>
          </a:extLst>
        </xdr:cNvPr>
        <xdr:cNvSpPr txBox="1">
          <a:spLocks noChangeArrowheads="1"/>
        </xdr:cNvSpPr>
      </xdr:nvSpPr>
      <xdr:spPr bwMode="auto">
        <a:xfrm>
          <a:off x="455295" y="6351270"/>
          <a:ext cx="666750" cy="552426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en-GB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Cold Outside (0°C)</a:t>
          </a:r>
          <a:endParaRPr lang="en-GB"/>
        </a:p>
      </xdr:txBody>
    </xdr:sp>
    <xdr:clientData/>
  </xdr:twoCellAnchor>
  <xdr:twoCellAnchor>
    <xdr:from>
      <xdr:col>6</xdr:col>
      <xdr:colOff>160020</xdr:colOff>
      <xdr:row>33</xdr:row>
      <xdr:rowOff>76200</xdr:rowOff>
    </xdr:from>
    <xdr:to>
      <xdr:col>7</xdr:col>
      <xdr:colOff>40146</xdr:colOff>
      <xdr:row>36</xdr:row>
      <xdr:rowOff>121939</xdr:rowOff>
    </xdr:to>
    <xdr:sp macro="" textlink="">
      <xdr:nvSpPr>
        <xdr:cNvPr id="5" name="Text Box 30">
          <a:extLst>
            <a:ext uri="{FF2B5EF4-FFF2-40B4-BE49-F238E27FC236}">
              <a16:creationId xmlns:a16="http://schemas.microsoft.com/office/drawing/2014/main" id="{535D68C6-4432-4624-A85E-F796731E6A69}"/>
            </a:ext>
          </a:extLst>
        </xdr:cNvPr>
        <xdr:cNvSpPr txBox="1">
          <a:spLocks noChangeArrowheads="1"/>
        </xdr:cNvSpPr>
      </xdr:nvSpPr>
      <xdr:spPr bwMode="auto">
        <a:xfrm>
          <a:off x="3581400" y="6153150"/>
          <a:ext cx="506871" cy="561994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en-GB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Warm Inside (20°C)</a:t>
          </a:r>
          <a:endParaRPr lang="en-GB"/>
        </a:p>
      </xdr:txBody>
    </xdr:sp>
    <xdr:clientData/>
  </xdr:twoCellAnchor>
  <xdr:twoCellAnchor editAs="oneCell">
    <xdr:from>
      <xdr:col>1</xdr:col>
      <xdr:colOff>22860</xdr:colOff>
      <xdr:row>51</xdr:row>
      <xdr:rowOff>60960</xdr:rowOff>
    </xdr:from>
    <xdr:to>
      <xdr:col>7</xdr:col>
      <xdr:colOff>704850</xdr:colOff>
      <xdr:row>54</xdr:row>
      <xdr:rowOff>94095</xdr:rowOff>
    </xdr:to>
    <xdr:pic>
      <xdr:nvPicPr>
        <xdr:cNvPr id="6" name="Picture 31">
          <a:extLst>
            <a:ext uri="{FF2B5EF4-FFF2-40B4-BE49-F238E27FC236}">
              <a16:creationId xmlns:a16="http://schemas.microsoft.com/office/drawing/2014/main" id="{AEA3E135-B67D-482B-96E3-05E334EEF3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9439275"/>
          <a:ext cx="4457700" cy="7620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5</xdr:col>
      <xdr:colOff>293370</xdr:colOff>
      <xdr:row>6</xdr:row>
      <xdr:rowOff>135255</xdr:rowOff>
    </xdr:from>
    <xdr:to>
      <xdr:col>7</xdr:col>
      <xdr:colOff>436227</xdr:colOff>
      <xdr:row>8</xdr:row>
      <xdr:rowOff>76186</xdr:rowOff>
    </xdr:to>
    <xdr:sp macro="" textlink="">
      <xdr:nvSpPr>
        <xdr:cNvPr id="7" name="Text Box 32">
          <a:extLst>
            <a:ext uri="{FF2B5EF4-FFF2-40B4-BE49-F238E27FC236}">
              <a16:creationId xmlns:a16="http://schemas.microsoft.com/office/drawing/2014/main" id="{5BD41027-6A53-4B96-9E97-64C5719DCA1B}"/>
            </a:ext>
          </a:extLst>
        </xdr:cNvPr>
        <xdr:cNvSpPr txBox="1">
          <a:spLocks noChangeArrowheads="1"/>
        </xdr:cNvSpPr>
      </xdr:nvSpPr>
      <xdr:spPr bwMode="auto">
        <a:xfrm>
          <a:off x="3082290" y="1160145"/>
          <a:ext cx="1405872" cy="401941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en-GB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Black = no heat flow</a:t>
          </a:r>
        </a:p>
        <a:p>
          <a:pPr algn="l" rtl="0">
            <a:defRPr sz="1000"/>
          </a:pPr>
          <a:r>
            <a:rPr lang="en-GB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White = high heat flow</a:t>
          </a:r>
          <a:endParaRPr lang="en-GB"/>
        </a:p>
      </xdr:txBody>
    </xdr:sp>
    <xdr:clientData/>
  </xdr:twoCellAnchor>
  <xdr:twoCellAnchor editAs="oneCell">
    <xdr:from>
      <xdr:col>1</xdr:col>
      <xdr:colOff>45720</xdr:colOff>
      <xdr:row>26</xdr:row>
      <xdr:rowOff>45720</xdr:rowOff>
    </xdr:from>
    <xdr:to>
      <xdr:col>7</xdr:col>
      <xdr:colOff>664845</xdr:colOff>
      <xdr:row>29</xdr:row>
      <xdr:rowOff>151072</xdr:rowOff>
    </xdr:to>
    <xdr:pic>
      <xdr:nvPicPr>
        <xdr:cNvPr id="8" name="Picture 46">
          <a:extLst>
            <a:ext uri="{FF2B5EF4-FFF2-40B4-BE49-F238E27FC236}">
              <a16:creationId xmlns:a16="http://schemas.microsoft.com/office/drawing/2014/main" id="{5DA669EA-7316-4D83-8697-C3623CA11F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" y="4686300"/>
          <a:ext cx="4400550" cy="7429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277090</xdr:colOff>
      <xdr:row>1</xdr:row>
      <xdr:rowOff>0</xdr:rowOff>
    </xdr:from>
    <xdr:to>
      <xdr:col>7</xdr:col>
      <xdr:colOff>701151</xdr:colOff>
      <xdr:row>4</xdr:row>
      <xdr:rowOff>0</xdr:rowOff>
    </xdr:to>
    <xdr:sp macro="" textlink="">
      <xdr:nvSpPr>
        <xdr:cNvPr id="12" name="Text Box 1">
          <a:extLst>
            <a:ext uri="{FF2B5EF4-FFF2-40B4-BE49-F238E27FC236}">
              <a16:creationId xmlns:a16="http://schemas.microsoft.com/office/drawing/2014/main" id="{85CD8AA3-5B8F-4364-8F15-95AB0315D711}"/>
            </a:ext>
          </a:extLst>
        </xdr:cNvPr>
        <xdr:cNvSpPr txBox="1">
          <a:spLocks noChangeArrowheads="1"/>
        </xdr:cNvSpPr>
      </xdr:nvSpPr>
      <xdr:spPr bwMode="auto">
        <a:xfrm>
          <a:off x="278995" y="171450"/>
          <a:ext cx="4474091" cy="5143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54864" tIns="22860" rIns="54864" bIns="0" anchor="t" upright="1"/>
        <a:lstStyle/>
        <a:p>
          <a:pPr algn="ctr" rtl="0">
            <a:defRPr sz="1000"/>
          </a:pPr>
          <a:r>
            <a:rPr lang="en-GB" sz="1800" b="0" i="0" u="none" strike="noStrike" baseline="0">
              <a:solidFill>
                <a:srgbClr val="800000"/>
              </a:solidFill>
              <a:latin typeface="Wingdings 2"/>
            </a:rPr>
            <a:t></a:t>
          </a:r>
          <a:r>
            <a:rPr lang="en-GB" sz="1800" b="0" i="0" u="none" strike="noStrike" baseline="0">
              <a:noFill/>
              <a:latin typeface="Arial" panose="020B0604020202020204" pitchFamily="34" charset="0"/>
              <a:cs typeface="Arial" panose="020B0604020202020204" pitchFamily="34" charset="0"/>
            </a:rPr>
            <a:t>1</a:t>
          </a:r>
          <a:r>
            <a:rPr lang="en-GB" sz="1600" b="0" i="0" u="none" strike="noStrike" baseline="0">
              <a:solidFill>
                <a:srgbClr val="808080"/>
              </a:solidFill>
              <a:latin typeface="Century Gothic"/>
            </a:rPr>
            <a:t>WARM:</a:t>
          </a:r>
          <a:r>
            <a:rPr lang="en-GB" sz="1600" b="0" i="0" u="none" strike="noStrike" baseline="0">
              <a:solidFill>
                <a:srgbClr val="000000"/>
              </a:solidFill>
              <a:latin typeface="Century Gothic"/>
            </a:rPr>
            <a:t> </a:t>
          </a:r>
          <a:r>
            <a:rPr lang="en-GB" sz="1600" b="0" i="0" u="none" strike="noStrike" baseline="0">
              <a:solidFill>
                <a:srgbClr val="800000"/>
              </a:solidFill>
              <a:latin typeface="Century Gothic"/>
            </a:rPr>
            <a:t>Low Energy Building Practice</a:t>
          </a:r>
          <a:endParaRPr lang="en-GB" sz="850" b="0" i="0" u="none" strike="noStrike" baseline="0">
            <a:solidFill>
              <a:srgbClr val="000000"/>
            </a:solidFill>
            <a:latin typeface="Century Gothic"/>
          </a:endParaRPr>
        </a:p>
        <a:p>
          <a:pPr algn="ctr" rtl="0">
            <a:defRPr sz="1000"/>
          </a:pPr>
          <a:r>
            <a:rPr lang="en-GB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3 Admirals Hard, Plymouth PL1 3RJ - 01752 542 546 - www.peterwarm.co.uk</a:t>
          </a:r>
          <a:endParaRPr lang="en-GB"/>
        </a:p>
      </xdr:txBody>
    </xdr:sp>
    <xdr:clientData/>
  </xdr:twoCellAnchor>
  <xdr:twoCellAnchor>
    <xdr:from>
      <xdr:col>9</xdr:col>
      <xdr:colOff>0</xdr:colOff>
      <xdr:row>0</xdr:row>
      <xdr:rowOff>166368</xdr:rowOff>
    </xdr:from>
    <xdr:to>
      <xdr:col>16</xdr:col>
      <xdr:colOff>0</xdr:colOff>
      <xdr:row>3</xdr:row>
      <xdr:rowOff>166368</xdr:rowOff>
    </xdr:to>
    <xdr:sp macro="" textlink="">
      <xdr:nvSpPr>
        <xdr:cNvPr id="13" name="Text Box 1">
          <a:extLst>
            <a:ext uri="{FF2B5EF4-FFF2-40B4-BE49-F238E27FC236}">
              <a16:creationId xmlns:a16="http://schemas.microsoft.com/office/drawing/2014/main" id="{953C7492-CEDE-4D79-83A1-E512FAACE812}"/>
            </a:ext>
          </a:extLst>
        </xdr:cNvPr>
        <xdr:cNvSpPr txBox="1">
          <a:spLocks noChangeArrowheads="1"/>
        </xdr:cNvSpPr>
      </xdr:nvSpPr>
      <xdr:spPr bwMode="auto">
        <a:xfrm>
          <a:off x="5000625" y="170178"/>
          <a:ext cx="5067300" cy="5143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54864" tIns="22860" rIns="54864" bIns="0" anchor="t" upright="1"/>
        <a:lstStyle/>
        <a:p>
          <a:pPr algn="ctr" rtl="0">
            <a:defRPr sz="1000"/>
          </a:pPr>
          <a:endParaRPr lang="en-GB"/>
        </a:p>
      </xdr:txBody>
    </xdr:sp>
    <xdr:clientData/>
  </xdr:twoCellAnchor>
  <xdr:twoCellAnchor editAs="oneCell">
    <xdr:from>
      <xdr:col>9</xdr:col>
      <xdr:colOff>152421</xdr:colOff>
      <xdr:row>30</xdr:row>
      <xdr:rowOff>80287</xdr:rowOff>
    </xdr:from>
    <xdr:to>
      <xdr:col>15</xdr:col>
      <xdr:colOff>306878</xdr:colOff>
      <xdr:row>51</xdr:row>
      <xdr:rowOff>17389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52C69FE0-A52F-4A5E-B96A-0B47244813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203557" y="5622105"/>
          <a:ext cx="4484003" cy="3742195"/>
        </a:xfrm>
        <a:prstGeom prst="rect">
          <a:avLst/>
        </a:prstGeom>
      </xdr:spPr>
    </xdr:pic>
    <xdr:clientData/>
  </xdr:twoCellAnchor>
  <xdr:twoCellAnchor editAs="oneCell">
    <xdr:from>
      <xdr:col>20</xdr:col>
      <xdr:colOff>183803</xdr:colOff>
      <xdr:row>0</xdr:row>
      <xdr:rowOff>43296</xdr:rowOff>
    </xdr:from>
    <xdr:to>
      <xdr:col>29</xdr:col>
      <xdr:colOff>478329</xdr:colOff>
      <xdr:row>36</xdr:row>
      <xdr:rowOff>93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FFB5722-023F-4CB4-B33A-FAB3FD1084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6563917" y="43296"/>
          <a:ext cx="6001906" cy="6639999"/>
        </a:xfrm>
        <a:prstGeom prst="rect">
          <a:avLst/>
        </a:prstGeom>
      </xdr:spPr>
    </xdr:pic>
    <xdr:clientData/>
  </xdr:twoCellAnchor>
  <xdr:twoCellAnchor editAs="oneCell">
    <xdr:from>
      <xdr:col>22</xdr:col>
      <xdr:colOff>66385</xdr:colOff>
      <xdr:row>36</xdr:row>
      <xdr:rowOff>103851</xdr:rowOff>
    </xdr:from>
    <xdr:to>
      <xdr:col>27</xdr:col>
      <xdr:colOff>441864</xdr:colOff>
      <xdr:row>85</xdr:row>
      <xdr:rowOff>135977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7DA6502F-F8C5-47C4-8DF8-8DA9AD93E1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7644340" y="6823306"/>
          <a:ext cx="3485131" cy="9029787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83820</xdr:colOff>
      <xdr:row>59</xdr:row>
      <xdr:rowOff>91440</xdr:rowOff>
    </xdr:from>
    <xdr:to>
      <xdr:col>6</xdr:col>
      <xdr:colOff>441960</xdr:colOff>
      <xdr:row>77</xdr:row>
      <xdr:rowOff>76200</xdr:rowOff>
    </xdr:to>
    <xdr:grpSp>
      <xdr:nvGrpSpPr>
        <xdr:cNvPr id="51216" name="Group 20">
          <a:extLst>
            <a:ext uri="{FF2B5EF4-FFF2-40B4-BE49-F238E27FC236}">
              <a16:creationId xmlns:a16="http://schemas.microsoft.com/office/drawing/2014/main" id="{00000000-0008-0000-0A00-000010C80000}"/>
            </a:ext>
          </a:extLst>
        </xdr:cNvPr>
        <xdr:cNvGrpSpPr>
          <a:grpSpLocks/>
        </xdr:cNvGrpSpPr>
      </xdr:nvGrpSpPr>
      <xdr:grpSpPr bwMode="auto">
        <a:xfrm>
          <a:off x="990600" y="10877550"/>
          <a:ext cx="2867025" cy="3067050"/>
          <a:chOff x="591" y="519"/>
          <a:chExt cx="293" cy="302"/>
        </a:xfrm>
      </xdr:grpSpPr>
      <xdr:pic>
        <xdr:nvPicPr>
          <xdr:cNvPr id="2" name="Picture 21">
            <a:extLst>
              <a:ext uri="{FF2B5EF4-FFF2-40B4-BE49-F238E27FC236}">
                <a16:creationId xmlns:a16="http://schemas.microsoft.com/office/drawing/2014/main" id="{00000000-0008-0000-0A00-000002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32124" t="13910" r="18523" b="18968"/>
          <a:stretch>
            <a:fillRect/>
          </a:stretch>
        </xdr:blipFill>
        <xdr:spPr bwMode="auto">
          <a:xfrm>
            <a:off x="596" y="524"/>
            <a:ext cx="288" cy="297"/>
          </a:xfrm>
          <a:prstGeom prst="rect">
            <a:avLst/>
          </a:prstGeom>
          <a:noFill/>
          <a:ln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000000" mc:Ignorable="a14" a14:legacySpreadsheetColorIndex="64"/>
                </a:solidFill>
              </a14:hiddenFill>
            </a:ext>
            <a:ext uri="{91240B29-F687-4F45-9708-019B960494DF}">
              <a14:hiddenLine xmlns:a14="http://schemas.microsoft.com/office/drawing/2010/main" w="1">
                <a:solidFill>
                  <a:srgbClr xmlns:mc="http://schemas.openxmlformats.org/markup-compatibility/2006" val="FFFFFF" mc:Ignorable="a14" a14:legacySpreadsheetColorIndex="65"/>
                </a:solidFill>
                <a:miter lim="800000"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pic>
      <xdr:sp macro="" textlink="">
        <xdr:nvSpPr>
          <xdr:cNvPr id="51222" name="Text Box 22">
            <a:extLst>
              <a:ext uri="{FF2B5EF4-FFF2-40B4-BE49-F238E27FC236}">
                <a16:creationId xmlns:a16="http://schemas.microsoft.com/office/drawing/2014/main" id="{00000000-0008-0000-0A00-000016C8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591" y="519"/>
            <a:ext cx="230" cy="3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wrap="none" lIns="18288" tIns="18288" rIns="0" bIns="0" anchor="t" upright="1">
            <a:spAutoFit/>
          </a:bodyPr>
          <a:lstStyle/>
          <a:p>
            <a:pPr algn="l" rtl="0">
              <a:defRPr sz="1000"/>
            </a:pPr>
            <a:r>
              <a:rPr lang="en-GB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Vertical Section for Party floor to wall,</a:t>
            </a:r>
          </a:p>
          <a:p>
            <a:pPr algn="l" rtl="0">
              <a:defRPr sz="1000"/>
            </a:pPr>
            <a:r>
              <a:rPr lang="en-GB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Rotate for Party wall to roof</a:t>
            </a:r>
            <a:endParaRPr lang="en-GB"/>
          </a:p>
        </xdr:txBody>
      </xdr:sp>
    </xdr:grpSp>
    <xdr:clientData/>
  </xdr:twoCellAnchor>
  <xdr:twoCellAnchor>
    <xdr:from>
      <xdr:col>1</xdr:col>
      <xdr:colOff>180975</xdr:colOff>
      <xdr:row>34</xdr:row>
      <xdr:rowOff>102870</xdr:rowOff>
    </xdr:from>
    <xdr:to>
      <xdr:col>2</xdr:col>
      <xdr:colOff>219075</xdr:colOff>
      <xdr:row>37</xdr:row>
      <xdr:rowOff>142933</xdr:rowOff>
    </xdr:to>
    <xdr:sp macro="" textlink="">
      <xdr:nvSpPr>
        <xdr:cNvPr id="51224" name="Text Box 24">
          <a:extLst>
            <a:ext uri="{FF2B5EF4-FFF2-40B4-BE49-F238E27FC236}">
              <a16:creationId xmlns:a16="http://schemas.microsoft.com/office/drawing/2014/main" id="{00000000-0008-0000-0A00-000018C80000}"/>
            </a:ext>
          </a:extLst>
        </xdr:cNvPr>
        <xdr:cNvSpPr txBox="1">
          <a:spLocks noChangeArrowheads="1"/>
        </xdr:cNvSpPr>
      </xdr:nvSpPr>
      <xdr:spPr bwMode="auto">
        <a:xfrm>
          <a:off x="447675" y="6343650"/>
          <a:ext cx="647700" cy="5619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en-GB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Cold Outside (0°C)</a:t>
          </a:r>
          <a:endParaRPr lang="en-GB"/>
        </a:p>
      </xdr:txBody>
    </xdr:sp>
    <xdr:clientData/>
  </xdr:twoCellAnchor>
  <xdr:twoCellAnchor>
    <xdr:from>
      <xdr:col>6</xdr:col>
      <xdr:colOff>160020</xdr:colOff>
      <xdr:row>33</xdr:row>
      <xdr:rowOff>76200</xdr:rowOff>
    </xdr:from>
    <xdr:to>
      <xdr:col>7</xdr:col>
      <xdr:colOff>40146</xdr:colOff>
      <xdr:row>36</xdr:row>
      <xdr:rowOff>121993</xdr:rowOff>
    </xdr:to>
    <xdr:sp macro="" textlink="">
      <xdr:nvSpPr>
        <xdr:cNvPr id="51225" name="Text Box 25">
          <a:extLst>
            <a:ext uri="{FF2B5EF4-FFF2-40B4-BE49-F238E27FC236}">
              <a16:creationId xmlns:a16="http://schemas.microsoft.com/office/drawing/2014/main" id="{00000000-0008-0000-0A00-000019C80000}"/>
            </a:ext>
          </a:extLst>
        </xdr:cNvPr>
        <xdr:cNvSpPr txBox="1">
          <a:spLocks noChangeArrowheads="1"/>
        </xdr:cNvSpPr>
      </xdr:nvSpPr>
      <xdr:spPr bwMode="auto">
        <a:xfrm>
          <a:off x="3476625" y="6134100"/>
          <a:ext cx="495300" cy="5810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en-GB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Warm Inside (20°C)</a:t>
          </a:r>
          <a:endParaRPr lang="en-GB"/>
        </a:p>
      </xdr:txBody>
    </xdr:sp>
    <xdr:clientData/>
  </xdr:twoCellAnchor>
  <xdr:twoCellAnchor editAs="oneCell">
    <xdr:from>
      <xdr:col>1</xdr:col>
      <xdr:colOff>30480</xdr:colOff>
      <xdr:row>51</xdr:row>
      <xdr:rowOff>45720</xdr:rowOff>
    </xdr:from>
    <xdr:to>
      <xdr:col>7</xdr:col>
      <xdr:colOff>704850</xdr:colOff>
      <xdr:row>55</xdr:row>
      <xdr:rowOff>133350</xdr:rowOff>
    </xdr:to>
    <xdr:pic>
      <xdr:nvPicPr>
        <xdr:cNvPr id="51219" name="Picture 26">
          <a:extLst>
            <a:ext uri="{FF2B5EF4-FFF2-40B4-BE49-F238E27FC236}">
              <a16:creationId xmlns:a16="http://schemas.microsoft.com/office/drawing/2014/main" id="{00000000-0008-0000-0A00-000013C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9364980"/>
          <a:ext cx="4419600" cy="75438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5</xdr:col>
      <xdr:colOff>293370</xdr:colOff>
      <xdr:row>6</xdr:row>
      <xdr:rowOff>135255</xdr:rowOff>
    </xdr:from>
    <xdr:to>
      <xdr:col>7</xdr:col>
      <xdr:colOff>436227</xdr:colOff>
      <xdr:row>8</xdr:row>
      <xdr:rowOff>76186</xdr:rowOff>
    </xdr:to>
    <xdr:sp macro="" textlink="">
      <xdr:nvSpPr>
        <xdr:cNvPr id="51227" name="Text Box 27">
          <a:extLst>
            <a:ext uri="{FF2B5EF4-FFF2-40B4-BE49-F238E27FC236}">
              <a16:creationId xmlns:a16="http://schemas.microsoft.com/office/drawing/2014/main" id="{00000000-0008-0000-0A00-00001BC80000}"/>
            </a:ext>
          </a:extLst>
        </xdr:cNvPr>
        <xdr:cNvSpPr txBox="1">
          <a:spLocks noChangeArrowheads="1"/>
        </xdr:cNvSpPr>
      </xdr:nvSpPr>
      <xdr:spPr bwMode="auto">
        <a:xfrm>
          <a:off x="2990850" y="1133475"/>
          <a:ext cx="1371600" cy="4000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en-GB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Black = no heat flow</a:t>
          </a:r>
        </a:p>
        <a:p>
          <a:pPr algn="l" rtl="0">
            <a:defRPr sz="1000"/>
          </a:pPr>
          <a:r>
            <a:rPr lang="en-GB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White = high heat flow</a:t>
          </a:r>
          <a:endParaRPr lang="en-GB"/>
        </a:p>
      </xdr:txBody>
    </xdr:sp>
    <xdr:clientData/>
  </xdr:twoCellAnchor>
  <xdr:twoCellAnchor editAs="oneCell">
    <xdr:from>
      <xdr:col>1</xdr:col>
      <xdr:colOff>30480</xdr:colOff>
      <xdr:row>26</xdr:row>
      <xdr:rowOff>198120</xdr:rowOff>
    </xdr:from>
    <xdr:to>
      <xdr:col>7</xdr:col>
      <xdr:colOff>666750</xdr:colOff>
      <xdr:row>30</xdr:row>
      <xdr:rowOff>114300</xdr:rowOff>
    </xdr:to>
    <xdr:pic>
      <xdr:nvPicPr>
        <xdr:cNvPr id="51221" name="Picture 28">
          <a:extLst>
            <a:ext uri="{FF2B5EF4-FFF2-40B4-BE49-F238E27FC236}">
              <a16:creationId xmlns:a16="http://schemas.microsoft.com/office/drawing/2014/main" id="{00000000-0008-0000-0A00-000015C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4762500"/>
          <a:ext cx="4381500" cy="7239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3</xdr:col>
      <xdr:colOff>51985</xdr:colOff>
      <xdr:row>64</xdr:row>
      <xdr:rowOff>166081</xdr:rowOff>
    </xdr:from>
    <xdr:to>
      <xdr:col>4</xdr:col>
      <xdr:colOff>494953</xdr:colOff>
      <xdr:row>66</xdr:row>
      <xdr:rowOff>290</xdr:rowOff>
    </xdr:to>
    <xdr:sp macro="" textlink="">
      <xdr:nvSpPr>
        <xdr:cNvPr id="13" name="Text Box 27">
          <a:extLst>
            <a:ext uri="{FF2B5EF4-FFF2-40B4-BE49-F238E27FC236}">
              <a16:creationId xmlns:a16="http://schemas.microsoft.com/office/drawing/2014/main" id="{00000000-0008-0000-0A00-00000D000000}"/>
            </a:ext>
          </a:extLst>
        </xdr:cNvPr>
        <xdr:cNvSpPr txBox="1">
          <a:spLocks noChangeArrowheads="1"/>
        </xdr:cNvSpPr>
      </xdr:nvSpPr>
      <xdr:spPr bwMode="auto">
        <a:xfrm>
          <a:off x="1575985" y="12117531"/>
          <a:ext cx="1068415" cy="1736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18288" tIns="18288" rIns="0" bIns="0" anchor="t" upright="1">
          <a:noAutofit/>
        </a:bodyPr>
        <a:lstStyle/>
        <a:p>
          <a:pPr algn="l" rtl="0">
            <a:defRPr sz="1000"/>
          </a:pPr>
          <a:r>
            <a:rPr lang="en-GB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Party ( Neighbour)</a:t>
          </a:r>
          <a:endParaRPr lang="en-GB"/>
        </a:p>
      </xdr:txBody>
    </xdr:sp>
    <xdr:clientData/>
  </xdr:twoCellAnchor>
  <xdr:twoCellAnchor>
    <xdr:from>
      <xdr:col>4</xdr:col>
      <xdr:colOff>40985</xdr:colOff>
      <xdr:row>74</xdr:row>
      <xdr:rowOff>80182</xdr:rowOff>
    </xdr:from>
    <xdr:to>
      <xdr:col>5</xdr:col>
      <xdr:colOff>384895</xdr:colOff>
      <xdr:row>75</xdr:row>
      <xdr:rowOff>100850</xdr:rowOff>
    </xdr:to>
    <xdr:sp macro="" textlink="">
      <xdr:nvSpPr>
        <xdr:cNvPr id="14" name="Text Box 27">
          <a:extLst>
            <a:ext uri="{FF2B5EF4-FFF2-40B4-BE49-F238E27FC236}">
              <a16:creationId xmlns:a16="http://schemas.microsoft.com/office/drawing/2014/main" id="{00000000-0008-0000-0A00-00000E000000}"/>
            </a:ext>
          </a:extLst>
        </xdr:cNvPr>
        <xdr:cNvSpPr txBox="1">
          <a:spLocks noChangeArrowheads="1"/>
        </xdr:cNvSpPr>
      </xdr:nvSpPr>
      <xdr:spPr bwMode="auto">
        <a:xfrm>
          <a:off x="2188440" y="13771071"/>
          <a:ext cx="961573" cy="183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18288" tIns="18288" rIns="0" bIns="0" anchor="t" upright="1">
          <a:noAutofit/>
        </a:bodyPr>
        <a:lstStyle/>
        <a:p>
          <a:pPr algn="l" rtl="0">
            <a:defRPr sz="1000"/>
          </a:pPr>
          <a:r>
            <a:rPr lang="en-GB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Internal</a:t>
          </a:r>
          <a:endParaRPr lang="en-GB"/>
        </a:p>
      </xdr:txBody>
    </xdr:sp>
    <xdr:clientData/>
  </xdr:twoCellAnchor>
  <xdr:twoCellAnchor>
    <xdr:from>
      <xdr:col>7</xdr:col>
      <xdr:colOff>73640</xdr:colOff>
      <xdr:row>66</xdr:row>
      <xdr:rowOff>30037</xdr:rowOff>
    </xdr:from>
    <xdr:to>
      <xdr:col>7</xdr:col>
      <xdr:colOff>237657</xdr:colOff>
      <xdr:row>68</xdr:row>
      <xdr:rowOff>120967</xdr:rowOff>
    </xdr:to>
    <xdr:sp macro="" textlink="">
      <xdr:nvSpPr>
        <xdr:cNvPr id="15" name="Text Box 27">
          <a:extLst>
            <a:ext uri="{FF2B5EF4-FFF2-40B4-BE49-F238E27FC236}">
              <a16:creationId xmlns:a16="http://schemas.microsoft.com/office/drawing/2014/main" id="{00000000-0008-0000-0A00-00000F000000}"/>
            </a:ext>
          </a:extLst>
        </xdr:cNvPr>
        <xdr:cNvSpPr txBox="1">
          <a:spLocks noChangeArrowheads="1"/>
        </xdr:cNvSpPr>
      </xdr:nvSpPr>
      <xdr:spPr bwMode="auto">
        <a:xfrm rot="5400000">
          <a:off x="3954895" y="12454889"/>
          <a:ext cx="446792" cy="1736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18288" tIns="18288" rIns="0" bIns="0" anchor="t" upright="1">
          <a:noAutofit/>
        </a:bodyPr>
        <a:lstStyle/>
        <a:p>
          <a:pPr algn="l" rtl="0">
            <a:defRPr sz="1000"/>
          </a:pPr>
          <a:r>
            <a:rPr lang="en-GB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External</a:t>
          </a:r>
          <a:endParaRPr lang="en-GB"/>
        </a:p>
      </xdr:txBody>
    </xdr:sp>
    <xdr:clientData/>
  </xdr:twoCellAnchor>
  <xdr:twoCellAnchor>
    <xdr:from>
      <xdr:col>0</xdr:col>
      <xdr:colOff>277090</xdr:colOff>
      <xdr:row>1</xdr:row>
      <xdr:rowOff>0</xdr:rowOff>
    </xdr:from>
    <xdr:to>
      <xdr:col>7</xdr:col>
      <xdr:colOff>701151</xdr:colOff>
      <xdr:row>4</xdr:row>
      <xdr:rowOff>0</xdr:rowOff>
    </xdr:to>
    <xdr:sp macro="" textlink="">
      <xdr:nvSpPr>
        <xdr:cNvPr id="16" name="Text Box 1">
          <a:extLst>
            <a:ext uri="{FF2B5EF4-FFF2-40B4-BE49-F238E27FC236}">
              <a16:creationId xmlns:a16="http://schemas.microsoft.com/office/drawing/2014/main" id="{00000000-0008-0000-0A00-000010000000}"/>
            </a:ext>
          </a:extLst>
        </xdr:cNvPr>
        <xdr:cNvSpPr txBox="1">
          <a:spLocks noChangeArrowheads="1"/>
        </xdr:cNvSpPr>
      </xdr:nvSpPr>
      <xdr:spPr bwMode="auto">
        <a:xfrm>
          <a:off x="266699" y="161925"/>
          <a:ext cx="4335895" cy="4857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54864" tIns="22860" rIns="54864" bIns="0" anchor="t" upright="1"/>
        <a:lstStyle/>
        <a:p>
          <a:pPr algn="ctr" rtl="0">
            <a:defRPr sz="1000"/>
          </a:pPr>
          <a:r>
            <a:rPr lang="en-GB" sz="1800" b="0" i="0" u="none" strike="noStrike" baseline="0">
              <a:solidFill>
                <a:srgbClr val="800000"/>
              </a:solidFill>
              <a:latin typeface="Wingdings 2"/>
            </a:rPr>
            <a:t></a:t>
          </a:r>
          <a:r>
            <a:rPr lang="en-GB" sz="1800" b="0" i="0" u="none" strike="noStrike" baseline="0">
              <a:noFill/>
              <a:latin typeface="Arial" panose="020B0604020202020204" pitchFamily="34" charset="0"/>
              <a:cs typeface="Arial" panose="020B0604020202020204" pitchFamily="34" charset="0"/>
            </a:rPr>
            <a:t>1</a:t>
          </a:r>
          <a:r>
            <a:rPr lang="en-GB" sz="1600" b="0" i="0" u="none" strike="noStrike" baseline="0">
              <a:solidFill>
                <a:srgbClr val="808080"/>
              </a:solidFill>
              <a:latin typeface="Century Gothic"/>
            </a:rPr>
            <a:t>WARM:</a:t>
          </a:r>
          <a:r>
            <a:rPr lang="en-GB" sz="1600" b="0" i="0" u="none" strike="noStrike" baseline="0">
              <a:solidFill>
                <a:srgbClr val="000000"/>
              </a:solidFill>
              <a:latin typeface="Century Gothic"/>
            </a:rPr>
            <a:t> </a:t>
          </a:r>
          <a:r>
            <a:rPr lang="en-GB" sz="1600" b="0" i="0" u="none" strike="noStrike" baseline="0">
              <a:solidFill>
                <a:srgbClr val="800000"/>
              </a:solidFill>
              <a:latin typeface="Century Gothic"/>
            </a:rPr>
            <a:t>Low Energy Building Practice</a:t>
          </a:r>
          <a:endParaRPr lang="en-GB" sz="850" b="0" i="0" u="none" strike="noStrike" baseline="0">
            <a:solidFill>
              <a:srgbClr val="000000"/>
            </a:solidFill>
            <a:latin typeface="Century Gothic"/>
          </a:endParaRPr>
        </a:p>
        <a:p>
          <a:pPr algn="ctr" rtl="0">
            <a:defRPr sz="1000"/>
          </a:pPr>
          <a:r>
            <a:rPr lang="en-GB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3 Admirals Hard, Plymouth PL1 3RJ - 01752 542 546 - www.peterwarm.co.uk</a:t>
          </a:r>
          <a:endParaRPr lang="en-GB"/>
        </a:p>
      </xdr:txBody>
    </xdr:sp>
    <xdr:clientData/>
  </xdr:twoCellAnchor>
  <xdr:twoCellAnchor>
    <xdr:from>
      <xdr:col>9</xdr:col>
      <xdr:colOff>0</xdr:colOff>
      <xdr:row>0</xdr:row>
      <xdr:rowOff>166368</xdr:rowOff>
    </xdr:from>
    <xdr:to>
      <xdr:col>16</xdr:col>
      <xdr:colOff>0</xdr:colOff>
      <xdr:row>3</xdr:row>
      <xdr:rowOff>166368</xdr:rowOff>
    </xdr:to>
    <xdr:sp macro="" textlink="">
      <xdr:nvSpPr>
        <xdr:cNvPr id="17" name="Text Box 1">
          <a:extLst>
            <a:ext uri="{FF2B5EF4-FFF2-40B4-BE49-F238E27FC236}">
              <a16:creationId xmlns:a16="http://schemas.microsoft.com/office/drawing/2014/main" id="{00000000-0008-0000-0A00-000011000000}"/>
            </a:ext>
          </a:extLst>
        </xdr:cNvPr>
        <xdr:cNvSpPr txBox="1">
          <a:spLocks noChangeArrowheads="1"/>
        </xdr:cNvSpPr>
      </xdr:nvSpPr>
      <xdr:spPr bwMode="auto">
        <a:xfrm>
          <a:off x="4829175" y="158748"/>
          <a:ext cx="5000625" cy="4857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54864" tIns="22860" rIns="54864" bIns="0" anchor="t" upright="1"/>
        <a:lstStyle/>
        <a:p>
          <a:pPr algn="ctr" rtl="0">
            <a:defRPr sz="1000"/>
          </a:pPr>
          <a:endParaRPr lang="en-GB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7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8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9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10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1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2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3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4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5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6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6:S84"/>
  <sheetViews>
    <sheetView tabSelected="1" zoomScaleNormal="100" workbookViewId="0"/>
  </sheetViews>
  <sheetFormatPr defaultRowHeight="13.2" x14ac:dyDescent="0.25"/>
  <cols>
    <col min="1" max="1" width="4.5546875" customWidth="1"/>
    <col min="2" max="2" width="9.44140625" customWidth="1"/>
    <col min="4" max="4" width="10.44140625" customWidth="1"/>
    <col min="5" max="5" width="12.6640625" customWidth="1"/>
    <col min="6" max="6" width="21.5546875" customWidth="1"/>
    <col min="8" max="8" width="3.109375" customWidth="1"/>
    <col min="9" max="9" width="4.5546875" customWidth="1"/>
  </cols>
  <sheetData>
    <row r="6" spans="1:3" x14ac:dyDescent="0.25">
      <c r="A6" s="200" t="s">
        <v>253</v>
      </c>
    </row>
    <row r="7" spans="1:3" ht="20.399999999999999" x14ac:dyDescent="0.35">
      <c r="B7" s="109" t="s">
        <v>162</v>
      </c>
    </row>
    <row r="9" spans="1:3" x14ac:dyDescent="0.25">
      <c r="B9" t="s">
        <v>50</v>
      </c>
    </row>
    <row r="10" spans="1:3" x14ac:dyDescent="0.25">
      <c r="B10" t="s">
        <v>51</v>
      </c>
    </row>
    <row r="12" spans="1:3" x14ac:dyDescent="0.25">
      <c r="B12" t="s">
        <v>53</v>
      </c>
    </row>
    <row r="13" spans="1:3" x14ac:dyDescent="0.25">
      <c r="C13" t="s">
        <v>52</v>
      </c>
    </row>
    <row r="15" spans="1:3" x14ac:dyDescent="0.25">
      <c r="B15" t="s">
        <v>66</v>
      </c>
    </row>
    <row r="16" spans="1:3" x14ac:dyDescent="0.25">
      <c r="B16" t="s">
        <v>64</v>
      </c>
    </row>
    <row r="17" spans="2:19" x14ac:dyDescent="0.25">
      <c r="C17" t="s">
        <v>54</v>
      </c>
    </row>
    <row r="18" spans="2:19" x14ac:dyDescent="0.25">
      <c r="C18" t="s">
        <v>55</v>
      </c>
    </row>
    <row r="19" spans="2:19" x14ac:dyDescent="0.25">
      <c r="C19" t="s">
        <v>56</v>
      </c>
    </row>
    <row r="20" spans="2:19" x14ac:dyDescent="0.25">
      <c r="C20" s="1" t="s">
        <v>113</v>
      </c>
    </row>
    <row r="21" spans="2:19" x14ac:dyDescent="0.25">
      <c r="O21" s="195"/>
      <c r="P21" s="195"/>
      <c r="Q21" s="195"/>
      <c r="R21" s="195"/>
      <c r="S21" s="195"/>
    </row>
    <row r="22" spans="2:19" x14ac:dyDescent="0.25">
      <c r="B22" t="s">
        <v>57</v>
      </c>
    </row>
    <row r="23" spans="2:19" x14ac:dyDescent="0.25">
      <c r="B23" s="196" t="s">
        <v>142</v>
      </c>
      <c r="C23" s="196" t="s">
        <v>143</v>
      </c>
      <c r="D23" s="196" t="s">
        <v>144</v>
      </c>
    </row>
    <row r="24" spans="2:19" x14ac:dyDescent="0.25">
      <c r="B24" s="196"/>
      <c r="C24" s="196"/>
      <c r="D24" s="196"/>
      <c r="F24" s="99" t="s">
        <v>58</v>
      </c>
      <c r="G24" s="200" t="s">
        <v>193</v>
      </c>
    </row>
    <row r="25" spans="2:19" x14ac:dyDescent="0.25">
      <c r="B25" s="196">
        <v>1</v>
      </c>
      <c r="C25" s="196"/>
      <c r="D25" s="196"/>
      <c r="F25" s="19" t="s">
        <v>120</v>
      </c>
      <c r="G25" t="s">
        <v>60</v>
      </c>
    </row>
    <row r="26" spans="2:19" x14ac:dyDescent="0.25">
      <c r="B26" s="196">
        <v>1</v>
      </c>
      <c r="C26" s="196"/>
      <c r="D26" s="196"/>
      <c r="F26" s="19" t="s">
        <v>121</v>
      </c>
      <c r="G26" t="s">
        <v>61</v>
      </c>
    </row>
    <row r="27" spans="2:19" x14ac:dyDescent="0.25">
      <c r="B27" s="196">
        <v>1</v>
      </c>
      <c r="C27" s="196"/>
      <c r="D27" s="196">
        <v>1</v>
      </c>
      <c r="F27" s="19" t="s">
        <v>124</v>
      </c>
      <c r="G27" s="1" t="s">
        <v>122</v>
      </c>
    </row>
    <row r="28" spans="2:19" x14ac:dyDescent="0.25">
      <c r="B28" s="196"/>
      <c r="C28" s="196"/>
      <c r="D28" s="196">
        <v>1</v>
      </c>
      <c r="F28" s="19" t="s">
        <v>125</v>
      </c>
      <c r="G28" s="1" t="s">
        <v>123</v>
      </c>
    </row>
    <row r="29" spans="2:19" x14ac:dyDescent="0.25">
      <c r="B29" s="196">
        <v>1</v>
      </c>
      <c r="C29" s="196">
        <v>1</v>
      </c>
      <c r="D29" s="196">
        <v>1</v>
      </c>
      <c r="F29" s="199" t="s">
        <v>190</v>
      </c>
      <c r="G29" s="200" t="s">
        <v>191</v>
      </c>
    </row>
    <row r="30" spans="2:19" x14ac:dyDescent="0.25">
      <c r="B30" s="196"/>
      <c r="C30" s="196">
        <v>1</v>
      </c>
      <c r="D30" s="196"/>
      <c r="F30" s="19" t="s">
        <v>118</v>
      </c>
      <c r="G30" s="200" t="s">
        <v>192</v>
      </c>
    </row>
    <row r="31" spans="2:19" x14ac:dyDescent="0.25">
      <c r="B31" s="196"/>
      <c r="C31" s="196">
        <v>1</v>
      </c>
      <c r="D31" s="196"/>
      <c r="F31" s="19" t="s">
        <v>119</v>
      </c>
      <c r="G31" s="1" t="s">
        <v>126</v>
      </c>
    </row>
    <row r="32" spans="2:19" x14ac:dyDescent="0.25">
      <c r="B32" s="196"/>
      <c r="C32" s="196"/>
      <c r="D32" s="196"/>
      <c r="F32" s="99" t="s">
        <v>59</v>
      </c>
      <c r="G32" s="1" t="s">
        <v>116</v>
      </c>
    </row>
    <row r="33" spans="2:7" x14ac:dyDescent="0.25">
      <c r="B33" s="196"/>
      <c r="C33" s="196"/>
      <c r="D33" s="196"/>
      <c r="F33" s="199" t="s">
        <v>164</v>
      </c>
      <c r="G33" s="200" t="s">
        <v>163</v>
      </c>
    </row>
    <row r="34" spans="2:7" x14ac:dyDescent="0.25">
      <c r="B34" s="196">
        <v>1</v>
      </c>
      <c r="C34" s="196"/>
      <c r="D34" s="196"/>
      <c r="E34" s="404" t="s">
        <v>186</v>
      </c>
      <c r="F34" s="405"/>
      <c r="G34" s="200" t="s">
        <v>188</v>
      </c>
    </row>
    <row r="35" spans="2:7" x14ac:dyDescent="0.25">
      <c r="B35" s="196">
        <v>1</v>
      </c>
      <c r="C35" s="196"/>
      <c r="D35" s="196"/>
      <c r="E35" s="404" t="s">
        <v>187</v>
      </c>
      <c r="F35" s="405"/>
      <c r="G35" s="200" t="s">
        <v>189</v>
      </c>
    </row>
    <row r="36" spans="2:7" x14ac:dyDescent="0.25">
      <c r="B36" s="198"/>
      <c r="C36" s="198"/>
      <c r="D36" s="198"/>
      <c r="F36" s="99"/>
      <c r="G36" s="1"/>
    </row>
    <row r="37" spans="2:7" x14ac:dyDescent="0.25">
      <c r="B37" t="s">
        <v>81</v>
      </c>
    </row>
    <row r="38" spans="2:7" x14ac:dyDescent="0.25">
      <c r="B38" s="200" t="s">
        <v>185</v>
      </c>
    </row>
    <row r="39" spans="2:7" x14ac:dyDescent="0.25">
      <c r="B39" t="s">
        <v>95</v>
      </c>
    </row>
    <row r="40" spans="2:7" x14ac:dyDescent="0.25">
      <c r="B40" t="s">
        <v>96</v>
      </c>
    </row>
    <row r="42" spans="2:7" x14ac:dyDescent="0.25">
      <c r="B42" t="s">
        <v>68</v>
      </c>
    </row>
    <row r="43" spans="2:7" x14ac:dyDescent="0.25">
      <c r="B43" t="s">
        <v>69</v>
      </c>
    </row>
    <row r="45" spans="2:7" x14ac:dyDescent="0.25">
      <c r="B45" s="200" t="s">
        <v>197</v>
      </c>
    </row>
    <row r="47" spans="2:7" x14ac:dyDescent="0.25">
      <c r="B47" t="s">
        <v>65</v>
      </c>
    </row>
    <row r="48" spans="2:7" x14ac:dyDescent="0.25">
      <c r="C48" s="200" t="s">
        <v>117</v>
      </c>
    </row>
    <row r="50" spans="1:2" x14ac:dyDescent="0.25">
      <c r="B50" t="s">
        <v>171</v>
      </c>
    </row>
    <row r="53" spans="1:2" x14ac:dyDescent="0.25">
      <c r="A53" t="s">
        <v>62</v>
      </c>
    </row>
    <row r="54" spans="1:2" x14ac:dyDescent="0.25">
      <c r="A54">
        <v>24</v>
      </c>
      <c r="B54" t="s">
        <v>63</v>
      </c>
    </row>
    <row r="55" spans="1:2" x14ac:dyDescent="0.25">
      <c r="A55">
        <v>25</v>
      </c>
      <c r="B55" t="s">
        <v>67</v>
      </c>
    </row>
    <row r="56" spans="1:2" x14ac:dyDescent="0.25">
      <c r="A56">
        <v>26</v>
      </c>
      <c r="B56" t="s">
        <v>80</v>
      </c>
    </row>
    <row r="57" spans="1:2" x14ac:dyDescent="0.25">
      <c r="A57">
        <v>27</v>
      </c>
      <c r="B57" t="s">
        <v>82</v>
      </c>
    </row>
    <row r="58" spans="1:2" x14ac:dyDescent="0.25">
      <c r="B58" t="s">
        <v>83</v>
      </c>
    </row>
    <row r="59" spans="1:2" x14ac:dyDescent="0.25">
      <c r="B59" t="s">
        <v>84</v>
      </c>
    </row>
    <row r="60" spans="1:2" x14ac:dyDescent="0.25">
      <c r="A60">
        <v>28</v>
      </c>
      <c r="B60" t="s">
        <v>89</v>
      </c>
    </row>
    <row r="61" spans="1:2" x14ac:dyDescent="0.25">
      <c r="B61" t="s">
        <v>90</v>
      </c>
    </row>
    <row r="62" spans="1:2" x14ac:dyDescent="0.25">
      <c r="A62">
        <v>29</v>
      </c>
      <c r="B62" t="s">
        <v>91</v>
      </c>
    </row>
    <row r="63" spans="1:2" x14ac:dyDescent="0.25">
      <c r="B63" t="s">
        <v>92</v>
      </c>
    </row>
    <row r="64" spans="1:2" x14ac:dyDescent="0.25">
      <c r="A64">
        <v>30</v>
      </c>
      <c r="B64" s="1" t="s">
        <v>114</v>
      </c>
    </row>
    <row r="65" spans="1:2" x14ac:dyDescent="0.25">
      <c r="A65">
        <v>31</v>
      </c>
      <c r="B65" t="s">
        <v>98</v>
      </c>
    </row>
    <row r="66" spans="1:2" x14ac:dyDescent="0.25">
      <c r="A66">
        <v>34</v>
      </c>
      <c r="B66" s="1" t="s">
        <v>115</v>
      </c>
    </row>
    <row r="67" spans="1:2" x14ac:dyDescent="0.25">
      <c r="A67">
        <v>35</v>
      </c>
      <c r="B67" s="1" t="s">
        <v>141</v>
      </c>
    </row>
    <row r="68" spans="1:2" x14ac:dyDescent="0.25">
      <c r="A68">
        <v>36</v>
      </c>
      <c r="B68" s="1" t="s">
        <v>148</v>
      </c>
    </row>
    <row r="69" spans="1:2" x14ac:dyDescent="0.25">
      <c r="A69">
        <v>37</v>
      </c>
      <c r="B69" s="200" t="s">
        <v>169</v>
      </c>
    </row>
    <row r="70" spans="1:2" x14ac:dyDescent="0.25">
      <c r="A70">
        <v>38</v>
      </c>
      <c r="B70" s="200" t="s">
        <v>170</v>
      </c>
    </row>
    <row r="71" spans="1:2" x14ac:dyDescent="0.25">
      <c r="A71">
        <v>39</v>
      </c>
      <c r="B71" s="200" t="s">
        <v>174</v>
      </c>
    </row>
    <row r="72" spans="1:2" x14ac:dyDescent="0.25">
      <c r="A72">
        <v>40</v>
      </c>
      <c r="B72" s="200" t="s">
        <v>175</v>
      </c>
    </row>
    <row r="73" spans="1:2" x14ac:dyDescent="0.25">
      <c r="A73" t="s">
        <v>177</v>
      </c>
      <c r="B73" s="200" t="s">
        <v>176</v>
      </c>
    </row>
    <row r="74" spans="1:2" x14ac:dyDescent="0.25">
      <c r="A74" t="s">
        <v>178</v>
      </c>
      <c r="B74" s="200" t="s">
        <v>179</v>
      </c>
    </row>
    <row r="75" spans="1:2" x14ac:dyDescent="0.25">
      <c r="A75" s="200" t="s">
        <v>184</v>
      </c>
      <c r="B75" s="200" t="s">
        <v>196</v>
      </c>
    </row>
    <row r="76" spans="1:2" x14ac:dyDescent="0.25">
      <c r="A76" s="200" t="s">
        <v>198</v>
      </c>
      <c r="B76" s="200" t="s">
        <v>200</v>
      </c>
    </row>
    <row r="77" spans="1:2" x14ac:dyDescent="0.25">
      <c r="A77" s="200" t="s">
        <v>198</v>
      </c>
      <c r="B77" s="200" t="s">
        <v>199</v>
      </c>
    </row>
    <row r="78" spans="1:2" x14ac:dyDescent="0.25">
      <c r="A78" s="200" t="s">
        <v>201</v>
      </c>
      <c r="B78" s="200" t="s">
        <v>202</v>
      </c>
    </row>
    <row r="79" spans="1:2" x14ac:dyDescent="0.25">
      <c r="A79" s="200" t="s">
        <v>203</v>
      </c>
      <c r="B79" s="200" t="s">
        <v>204</v>
      </c>
    </row>
    <row r="80" spans="1:2" x14ac:dyDescent="0.25">
      <c r="A80" s="200" t="s">
        <v>251</v>
      </c>
      <c r="B80" s="200" t="s">
        <v>252</v>
      </c>
    </row>
    <row r="81" spans="1:2" x14ac:dyDescent="0.25">
      <c r="A81" s="200" t="s">
        <v>253</v>
      </c>
      <c r="B81" s="200" t="s">
        <v>254</v>
      </c>
    </row>
    <row r="83" spans="1:2" x14ac:dyDescent="0.25">
      <c r="A83" t="s">
        <v>94</v>
      </c>
    </row>
    <row r="84" spans="1:2" x14ac:dyDescent="0.25">
      <c r="B84" t="s">
        <v>93</v>
      </c>
    </row>
  </sheetData>
  <mergeCells count="2">
    <mergeCell ref="E34:F34"/>
    <mergeCell ref="E35:F35"/>
  </mergeCells>
  <phoneticPr fontId="15" type="noConversion"/>
  <pageMargins left="0.74803149606299213" right="0.74803149606299213" top="0.98425196850393704" bottom="0.98425196850393704" header="0.51181102362204722" footer="0.51181102362204722"/>
  <pageSetup paperSize="9" orientation="portrait" r:id="rId1"/>
  <headerFooter alignWithMargins="0">
    <oddHeader>&amp;LWARM: Low Energy Building Practice&amp;R&amp;A</oddHeader>
  </headerFooter>
  <drawing r:id="rId2"/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V181"/>
  <sheetViews>
    <sheetView view="pageBreakPreview" zoomScaleNormal="75" zoomScaleSheetLayoutView="100" workbookViewId="0"/>
  </sheetViews>
  <sheetFormatPr defaultColWidth="9.109375" defaultRowHeight="13.2" x14ac:dyDescent="0.25"/>
  <cols>
    <col min="1" max="1" width="4" style="117" customWidth="1"/>
    <col min="2" max="7" width="9.109375" style="117"/>
    <col min="8" max="8" width="10.44140625" style="117" bestFit="1" customWidth="1"/>
    <col min="9" max="9" width="3.44140625" style="117" customWidth="1"/>
    <col min="10" max="15" width="10.5546875" style="117" customWidth="1"/>
    <col min="16" max="16" width="13.5546875" style="117" customWidth="1"/>
    <col min="17" max="17" width="4.5546875" style="117" customWidth="1"/>
    <col min="18" max="18" width="3" style="117" customWidth="1"/>
    <col min="19" max="22" width="35.5546875" style="117" customWidth="1"/>
    <col min="23" max="16384" width="9.109375" style="117"/>
  </cols>
  <sheetData>
    <row r="1" spans="1:22" x14ac:dyDescent="0.25">
      <c r="B1" s="1" t="s">
        <v>146</v>
      </c>
      <c r="C1" s="1"/>
      <c r="D1" s="1"/>
      <c r="E1" s="1"/>
      <c r="F1" s="1"/>
      <c r="G1" s="1"/>
      <c r="H1" s="1"/>
      <c r="I1" s="1"/>
      <c r="J1" s="1" t="s">
        <v>147</v>
      </c>
      <c r="K1" s="1"/>
      <c r="L1" s="1"/>
      <c r="M1" s="1"/>
      <c r="N1" s="1"/>
      <c r="O1" s="1"/>
      <c r="P1" s="1"/>
      <c r="Q1" s="1"/>
      <c r="S1" s="119"/>
      <c r="T1" s="119"/>
      <c r="U1" s="119"/>
      <c r="V1" s="120"/>
    </row>
    <row r="2" spans="1:22" x14ac:dyDescent="0.25"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</row>
    <row r="3" spans="1:22" x14ac:dyDescent="0.25"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22" x14ac:dyDescent="0.25"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</row>
    <row r="6" spans="1:22" ht="13.8" thickBot="1" x14ac:dyDescent="0.3">
      <c r="A6" s="117" t="str">
        <f>Introduction!A6</f>
        <v>V48</v>
      </c>
      <c r="I6" s="118"/>
      <c r="J6" s="117" t="s">
        <v>140</v>
      </c>
    </row>
    <row r="7" spans="1:22" ht="22.8" x14ac:dyDescent="0.4">
      <c r="B7" s="136" t="s">
        <v>86</v>
      </c>
      <c r="C7" s="122"/>
      <c r="D7" s="122"/>
      <c r="E7" s="122"/>
      <c r="F7" s="122"/>
      <c r="G7" s="122"/>
      <c r="H7" s="137"/>
      <c r="J7" s="121" t="s">
        <v>70</v>
      </c>
      <c r="K7" s="389" t="s">
        <v>145</v>
      </c>
      <c r="L7" s="122"/>
      <c r="M7" s="122"/>
      <c r="N7" s="123" t="s">
        <v>71</v>
      </c>
      <c r="O7" s="124"/>
      <c r="P7" s="125"/>
    </row>
    <row r="8" spans="1:22" x14ac:dyDescent="0.25">
      <c r="B8" s="140" t="s">
        <v>79</v>
      </c>
      <c r="C8" s="141"/>
      <c r="H8" s="142"/>
      <c r="J8" s="126" t="s">
        <v>72</v>
      </c>
      <c r="K8" s="127"/>
      <c r="L8" s="127"/>
      <c r="M8" s="127"/>
      <c r="N8" s="128" t="s">
        <v>73</v>
      </c>
      <c r="O8" s="129"/>
      <c r="P8" s="130"/>
    </row>
    <row r="9" spans="1:22" x14ac:dyDescent="0.25">
      <c r="B9" s="148"/>
      <c r="C9" s="141"/>
      <c r="H9" s="142"/>
      <c r="J9" s="126" t="s">
        <v>19</v>
      </c>
      <c r="K9" s="131" t="e">
        <f ca="1">MID(CELL("filename",B1),FIND("]",CELL("filename",B1))+1,255)</f>
        <v>#VALUE!</v>
      </c>
      <c r="L9" s="131"/>
      <c r="N9" s="128" t="s">
        <v>74</v>
      </c>
      <c r="O9" s="127"/>
      <c r="P9" s="130"/>
    </row>
    <row r="10" spans="1:22" ht="13.8" thickBot="1" x14ac:dyDescent="0.3">
      <c r="B10" s="148"/>
      <c r="C10" s="141"/>
      <c r="H10" s="142"/>
      <c r="J10" s="132" t="s">
        <v>85</v>
      </c>
      <c r="K10" s="133"/>
      <c r="L10" s="133"/>
      <c r="M10" s="133"/>
      <c r="N10" s="134" t="s">
        <v>75</v>
      </c>
      <c r="O10" s="133"/>
      <c r="P10" s="135"/>
    </row>
    <row r="11" spans="1:22" ht="13.8" thickBot="1" x14ac:dyDescent="0.3">
      <c r="B11" s="140"/>
      <c r="H11" s="142"/>
    </row>
    <row r="12" spans="1:22" x14ac:dyDescent="0.25">
      <c r="B12" s="140"/>
      <c r="H12" s="142"/>
      <c r="J12" s="392" t="s">
        <v>36</v>
      </c>
      <c r="K12" s="122" t="s">
        <v>4</v>
      </c>
      <c r="L12" s="139" t="s">
        <v>5</v>
      </c>
      <c r="M12" s="395" t="s">
        <v>219</v>
      </c>
      <c r="N12" s="122" t="s">
        <v>6</v>
      </c>
      <c r="O12" s="395" t="s">
        <v>220</v>
      </c>
      <c r="P12" s="137" t="s">
        <v>7</v>
      </c>
    </row>
    <row r="13" spans="1:22" x14ac:dyDescent="0.25">
      <c r="B13" s="140"/>
      <c r="H13" s="142"/>
      <c r="J13" s="143" t="s">
        <v>16</v>
      </c>
      <c r="K13" s="144">
        <v>16</v>
      </c>
      <c r="L13" s="397" t="s">
        <v>234</v>
      </c>
      <c r="M13" s="146" t="str">
        <f ca="1">LEFT(INDIRECT(J13&amp;K13),10)</f>
        <v/>
      </c>
      <c r="N13" s="145" t="e">
        <f ca="1">VALUE(RIGHT(LEFT(INDIRECT(J13&amp;K13),28),10))</f>
        <v>#VALUE!</v>
      </c>
      <c r="O13" s="145" t="e">
        <f ca="1">VALUE(RIGHT(INDIRECT(J13&amp;K13),8))</f>
        <v>#VALUE!</v>
      </c>
      <c r="P13" s="147"/>
    </row>
    <row r="14" spans="1:22" x14ac:dyDescent="0.25">
      <c r="B14" s="140"/>
      <c r="H14" s="142"/>
      <c r="J14" s="143" t="s">
        <v>17</v>
      </c>
      <c r="K14" s="144">
        <v>16</v>
      </c>
      <c r="L14" s="398" t="s">
        <v>235</v>
      </c>
      <c r="M14" s="146" t="str">
        <f ca="1">LEFT(INDIRECT(J14&amp;K14),10)</f>
        <v/>
      </c>
      <c r="N14" s="145" t="e">
        <f ca="1">VALUE(RIGHT(LEFT(INDIRECT(J14&amp;K14),28),10))</f>
        <v>#VALUE!</v>
      </c>
      <c r="O14" s="145" t="e">
        <f ca="1">VALUE(RIGHT(INDIRECT(J14&amp;K14),8))</f>
        <v>#VALUE!</v>
      </c>
      <c r="P14" s="147"/>
    </row>
    <row r="15" spans="1:22" x14ac:dyDescent="0.25">
      <c r="B15" s="140"/>
      <c r="H15" s="142"/>
      <c r="J15" s="143" t="s">
        <v>18</v>
      </c>
      <c r="K15" s="144">
        <v>16</v>
      </c>
      <c r="L15" s="399" t="s">
        <v>236</v>
      </c>
      <c r="M15" s="146" t="str">
        <f ca="1">LEFT(INDIRECT(J15&amp;K15),10)</f>
        <v/>
      </c>
      <c r="N15" s="145" t="e">
        <f ca="1">VALUE(RIGHT(LEFT(INDIRECT(J15&amp;K15),28),10))</f>
        <v>#VALUE!</v>
      </c>
      <c r="O15" s="145" t="e">
        <f ca="1">VALUE(RIGHT(INDIRECT(J15&amp;K15),8))</f>
        <v>#VALUE!</v>
      </c>
      <c r="P15" s="147"/>
    </row>
    <row r="16" spans="1:22" ht="13.8" thickBot="1" x14ac:dyDescent="0.3">
      <c r="B16" s="140"/>
      <c r="H16" s="142"/>
      <c r="J16" s="149" t="s">
        <v>105</v>
      </c>
      <c r="K16" s="150">
        <v>16</v>
      </c>
      <c r="L16" s="151" t="s">
        <v>8</v>
      </c>
      <c r="M16" s="152" t="str">
        <f ca="1">LEFT(INDIRECT(J16&amp;K16),10)</f>
        <v/>
      </c>
      <c r="N16" s="153" t="e">
        <f ca="1">VALUE(RIGHT(LEFT(INDIRECT(J16&amp;K16),28),10))</f>
        <v>#VALUE!</v>
      </c>
      <c r="O16" s="153" t="e">
        <f ca="1">VALUE(RIGHT(INDIRECT(J16&amp;K16),8))</f>
        <v>#VALUE!</v>
      </c>
      <c r="P16" s="154" t="e">
        <f ca="1">IF(ISBLANK(L16),"",O16*N16/1000)</f>
        <v>#VALUE!</v>
      </c>
      <c r="S16" s="119"/>
      <c r="T16" s="119"/>
      <c r="U16" s="119"/>
      <c r="V16" s="120"/>
    </row>
    <row r="17" spans="2:22" ht="13.8" thickBot="1" x14ac:dyDescent="0.3">
      <c r="B17" s="140"/>
      <c r="H17" s="142"/>
      <c r="S17" s="119"/>
      <c r="T17" s="119"/>
      <c r="U17" s="119"/>
      <c r="V17" s="120"/>
    </row>
    <row r="18" spans="2:22" x14ac:dyDescent="0.25">
      <c r="B18" s="140"/>
      <c r="H18" s="142"/>
      <c r="J18" s="392" t="s">
        <v>208</v>
      </c>
      <c r="K18" s="122"/>
      <c r="L18" s="122"/>
      <c r="M18" s="155" t="str">
        <f>IF(L13="","",L13)</f>
        <v>Party wall</v>
      </c>
      <c r="N18" s="122"/>
      <c r="O18" s="122"/>
      <c r="P18" s="137"/>
    </row>
    <row r="19" spans="2:22" x14ac:dyDescent="0.25">
      <c r="B19" s="140"/>
      <c r="H19" s="142"/>
      <c r="J19" s="140"/>
      <c r="K19" s="117" t="s">
        <v>23</v>
      </c>
      <c r="O19" s="144"/>
      <c r="P19" s="142"/>
    </row>
    <row r="20" spans="2:22" x14ac:dyDescent="0.25">
      <c r="B20" s="140"/>
      <c r="H20" s="142"/>
      <c r="J20" s="140"/>
      <c r="K20" s="117" t="s">
        <v>10</v>
      </c>
      <c r="O20" s="144"/>
      <c r="P20" s="142"/>
    </row>
    <row r="21" spans="2:22" x14ac:dyDescent="0.25">
      <c r="B21" s="140"/>
      <c r="H21" s="142"/>
      <c r="J21" s="140"/>
      <c r="N21" s="156"/>
      <c r="O21" s="157"/>
      <c r="P21" s="142"/>
    </row>
    <row r="22" spans="2:22" ht="18" thickBot="1" x14ac:dyDescent="0.35">
      <c r="B22" s="140"/>
      <c r="H22" s="142"/>
      <c r="J22" s="158"/>
      <c r="K22" s="159"/>
      <c r="L22" s="159"/>
      <c r="M22" s="159"/>
      <c r="N22" s="160"/>
      <c r="O22" s="60" t="s">
        <v>210</v>
      </c>
      <c r="P22" s="161" t="str">
        <f>IF(O20="y",IF(O19="y",VALUE(O13),"n"),"none")</f>
        <v>none</v>
      </c>
    </row>
    <row r="23" spans="2:22" ht="13.8" thickBot="1" x14ac:dyDescent="0.3">
      <c r="B23" s="140"/>
      <c r="H23" s="142"/>
    </row>
    <row r="24" spans="2:22" x14ac:dyDescent="0.25">
      <c r="B24" s="140"/>
      <c r="H24" s="142"/>
      <c r="J24" s="392" t="s">
        <v>208</v>
      </c>
      <c r="K24" s="122"/>
      <c r="L24" s="122"/>
      <c r="M24" s="155" t="str">
        <f>IF(L14="","",L14)</f>
        <v xml:space="preserve">1st wall </v>
      </c>
      <c r="N24" s="122"/>
      <c r="O24" s="122"/>
      <c r="P24" s="137"/>
    </row>
    <row r="25" spans="2:22" x14ac:dyDescent="0.25">
      <c r="B25" s="140"/>
      <c r="H25" s="142"/>
      <c r="J25" s="140"/>
      <c r="K25" s="117" t="s">
        <v>23</v>
      </c>
      <c r="O25" s="144"/>
      <c r="P25" s="142"/>
    </row>
    <row r="26" spans="2:22" x14ac:dyDescent="0.25">
      <c r="B26" s="140"/>
      <c r="H26" s="142"/>
      <c r="J26" s="140"/>
      <c r="K26" s="117" t="s">
        <v>10</v>
      </c>
      <c r="O26" s="144"/>
      <c r="P26" s="142"/>
    </row>
    <row r="27" spans="2:22" x14ac:dyDescent="0.25">
      <c r="B27" s="140"/>
      <c r="H27" s="142"/>
      <c r="J27" s="140"/>
      <c r="N27" s="156"/>
      <c r="O27" s="157"/>
      <c r="P27" s="142"/>
    </row>
    <row r="28" spans="2:22" ht="18" thickBot="1" x14ac:dyDescent="0.35">
      <c r="B28" s="140"/>
      <c r="H28" s="142"/>
      <c r="J28" s="158"/>
      <c r="K28" s="159"/>
      <c r="L28" s="159"/>
      <c r="M28" s="159"/>
      <c r="N28" s="160"/>
      <c r="O28" s="60" t="s">
        <v>210</v>
      </c>
      <c r="P28" s="161" t="str">
        <f>IF(O26="y",IF(O25="y",VALUE(O14),"n"),"none")</f>
        <v>none</v>
      </c>
    </row>
    <row r="29" spans="2:22" ht="13.8" thickBot="1" x14ac:dyDescent="0.3">
      <c r="B29" s="140"/>
      <c r="H29" s="142"/>
    </row>
    <row r="30" spans="2:22" ht="13.8" thickBot="1" x14ac:dyDescent="0.3">
      <c r="B30" s="140"/>
      <c r="H30" s="142"/>
      <c r="J30" s="392" t="s">
        <v>208</v>
      </c>
      <c r="K30" s="122"/>
      <c r="L30" s="122"/>
      <c r="M30" s="155" t="str">
        <f>IF(L15="","",L15)</f>
        <v>2nd wall</v>
      </c>
      <c r="N30" s="122"/>
      <c r="O30" s="122"/>
      <c r="P30" s="137"/>
    </row>
    <row r="31" spans="2:22" ht="22.8" x14ac:dyDescent="0.4">
      <c r="B31" s="136" t="s">
        <v>77</v>
      </c>
      <c r="C31" s="122"/>
      <c r="D31" s="122"/>
      <c r="E31" s="122"/>
      <c r="F31" s="122"/>
      <c r="G31" s="122"/>
      <c r="H31" s="137"/>
      <c r="J31" s="140"/>
      <c r="K31" s="117" t="s">
        <v>23</v>
      </c>
      <c r="O31" s="144"/>
      <c r="P31" s="142"/>
    </row>
    <row r="32" spans="2:22" x14ac:dyDescent="0.25">
      <c r="B32" s="140" t="s">
        <v>78</v>
      </c>
      <c r="H32" s="142"/>
      <c r="J32" s="140"/>
      <c r="K32" s="117" t="s">
        <v>10</v>
      </c>
      <c r="O32" s="144"/>
      <c r="P32" s="142"/>
    </row>
    <row r="33" spans="2:16" x14ac:dyDescent="0.25">
      <c r="B33" s="140"/>
      <c r="H33" s="142"/>
      <c r="J33" s="140"/>
      <c r="N33" s="156"/>
      <c r="O33" s="157"/>
      <c r="P33" s="142"/>
    </row>
    <row r="34" spans="2:16" ht="18" thickBot="1" x14ac:dyDescent="0.35">
      <c r="B34" s="140"/>
      <c r="H34" s="142"/>
      <c r="J34" s="162" t="s">
        <v>111</v>
      </c>
      <c r="K34" s="159"/>
      <c r="L34" s="159"/>
      <c r="M34" s="159"/>
      <c r="N34" s="160"/>
      <c r="O34" s="60" t="s">
        <v>210</v>
      </c>
      <c r="P34" s="161" t="str">
        <f>IF(O32="y",IF(O31="y",VALUE(O15),"n"),"none")</f>
        <v>none</v>
      </c>
    </row>
    <row r="35" spans="2:16" ht="13.8" thickBot="1" x14ac:dyDescent="0.3">
      <c r="B35" s="140"/>
      <c r="H35" s="142"/>
    </row>
    <row r="36" spans="2:16" x14ac:dyDescent="0.25">
      <c r="B36" s="140"/>
      <c r="H36" s="142"/>
      <c r="J36" s="163" t="s">
        <v>112</v>
      </c>
      <c r="K36" s="122"/>
      <c r="L36" s="139"/>
      <c r="M36" s="122"/>
      <c r="N36" s="122"/>
      <c r="O36" s="122" t="s">
        <v>107</v>
      </c>
      <c r="P36" s="137"/>
    </row>
    <row r="37" spans="2:16" x14ac:dyDescent="0.25">
      <c r="B37" s="140"/>
      <c r="H37" s="142"/>
      <c r="J37" s="164"/>
      <c r="K37" s="165" t="s">
        <v>109</v>
      </c>
      <c r="L37" s="144">
        <v>20</v>
      </c>
      <c r="M37" s="146" t="s">
        <v>110</v>
      </c>
      <c r="N37" s="397" t="s">
        <v>234</v>
      </c>
      <c r="O37" s="145">
        <f>(L37-L38)/(L37-L39)</f>
        <v>0.15</v>
      </c>
      <c r="P37" s="147"/>
    </row>
    <row r="38" spans="2:16" x14ac:dyDescent="0.25">
      <c r="B38" s="140"/>
      <c r="H38" s="142"/>
      <c r="J38" s="164"/>
      <c r="K38" s="165" t="s">
        <v>108</v>
      </c>
      <c r="L38" s="144">
        <v>17</v>
      </c>
      <c r="M38" s="146" t="s">
        <v>110</v>
      </c>
      <c r="N38" s="145"/>
      <c r="O38" s="166"/>
      <c r="P38" s="167"/>
    </row>
    <row r="39" spans="2:16" ht="13.8" thickBot="1" x14ac:dyDescent="0.3">
      <c r="B39" s="140"/>
      <c r="H39" s="142"/>
      <c r="J39" s="168"/>
      <c r="K39" s="169" t="s">
        <v>106</v>
      </c>
      <c r="L39" s="150">
        <v>0</v>
      </c>
      <c r="M39" s="152" t="s">
        <v>110</v>
      </c>
      <c r="N39" s="151"/>
      <c r="O39" s="170"/>
      <c r="P39" s="154"/>
    </row>
    <row r="40" spans="2:16" ht="13.8" thickBot="1" x14ac:dyDescent="0.3">
      <c r="B40" s="140"/>
      <c r="H40" s="142"/>
    </row>
    <row r="41" spans="2:16" x14ac:dyDescent="0.25">
      <c r="B41" s="140"/>
      <c r="H41" s="142"/>
      <c r="J41" s="138" t="s">
        <v>0</v>
      </c>
      <c r="K41" s="122"/>
      <c r="L41" s="395" t="s">
        <v>221</v>
      </c>
      <c r="M41" s="139" t="s">
        <v>107</v>
      </c>
      <c r="N41" s="122" t="s">
        <v>9</v>
      </c>
      <c r="O41" s="395" t="s">
        <v>217</v>
      </c>
      <c r="P41" s="394" t="s">
        <v>216</v>
      </c>
    </row>
    <row r="42" spans="2:16" x14ac:dyDescent="0.25">
      <c r="B42" s="140"/>
      <c r="H42" s="142"/>
      <c r="J42" s="140"/>
      <c r="L42" s="117" t="s">
        <v>3</v>
      </c>
      <c r="N42" s="117" t="s">
        <v>2</v>
      </c>
      <c r="O42" s="117" t="s">
        <v>1</v>
      </c>
      <c r="P42" s="142" t="s">
        <v>1</v>
      </c>
    </row>
    <row r="43" spans="2:16" ht="12.75" customHeight="1" x14ac:dyDescent="0.25">
      <c r="B43" s="140"/>
      <c r="H43" s="142"/>
      <c r="J43" s="140" t="s">
        <v>8</v>
      </c>
      <c r="M43" s="118">
        <v>1</v>
      </c>
      <c r="O43" s="171" t="e">
        <f ca="1">$P$16</f>
        <v>#VALUE!</v>
      </c>
      <c r="P43" s="142"/>
    </row>
    <row r="44" spans="2:16" ht="12.75" customHeight="1" x14ac:dyDescent="0.25">
      <c r="B44" s="140"/>
      <c r="C44" s="128"/>
      <c r="D44" s="176"/>
      <c r="G44" s="128"/>
      <c r="H44" s="177"/>
      <c r="J44" s="164" t="str">
        <f>$L$14</f>
        <v xml:space="preserve">1st wall </v>
      </c>
      <c r="L44" s="172"/>
      <c r="M44" s="118">
        <v>1</v>
      </c>
      <c r="N44" s="173" t="str">
        <f>$P$28</f>
        <v>none</v>
      </c>
      <c r="O44" s="197">
        <f>IF(L44="",0,N44*L44*M44/1000)</f>
        <v>0</v>
      </c>
      <c r="P44" s="142"/>
    </row>
    <row r="45" spans="2:16" x14ac:dyDescent="0.25">
      <c r="B45" s="140"/>
      <c r="H45" s="142"/>
      <c r="J45" s="164" t="str">
        <f>$L$13</f>
        <v>Party wall</v>
      </c>
      <c r="L45" s="172"/>
      <c r="M45" s="118">
        <f>O37</f>
        <v>0.15</v>
      </c>
      <c r="N45" s="173" t="str">
        <f>$P$22</f>
        <v>none</v>
      </c>
      <c r="O45" s="197">
        <f>IF(L45="",0,N45*L45*M45/1000)</f>
        <v>0</v>
      </c>
      <c r="P45" s="142"/>
    </row>
    <row r="46" spans="2:16" x14ac:dyDescent="0.25">
      <c r="B46" s="140"/>
      <c r="H46" s="142"/>
      <c r="J46" s="140"/>
      <c r="M46" s="118"/>
      <c r="O46" s="174"/>
      <c r="P46" s="142"/>
    </row>
    <row r="47" spans="2:16" ht="23.4" thickBot="1" x14ac:dyDescent="0.45">
      <c r="B47" s="140"/>
      <c r="H47" s="142"/>
      <c r="J47" s="158"/>
      <c r="K47" s="159"/>
      <c r="L47" s="159"/>
      <c r="M47" s="59" t="s">
        <v>206</v>
      </c>
      <c r="N47" s="416" t="e">
        <f ca="1">(O43-O44-O45)</f>
        <v>#VALUE!</v>
      </c>
      <c r="O47" s="416"/>
      <c r="P47" s="175" t="s">
        <v>1</v>
      </c>
    </row>
    <row r="48" spans="2:16" ht="13.8" thickBot="1" x14ac:dyDescent="0.3">
      <c r="B48" s="140"/>
      <c r="H48" s="142"/>
    </row>
    <row r="49" spans="2:16" x14ac:dyDescent="0.25">
      <c r="B49" s="140"/>
      <c r="H49" s="142"/>
      <c r="J49" s="138" t="s">
        <v>0</v>
      </c>
      <c r="K49" s="122"/>
      <c r="L49" s="395" t="s">
        <v>221</v>
      </c>
      <c r="M49" s="139" t="s">
        <v>107</v>
      </c>
      <c r="N49" s="122" t="s">
        <v>9</v>
      </c>
      <c r="O49" s="395" t="s">
        <v>217</v>
      </c>
      <c r="P49" s="394" t="s">
        <v>216</v>
      </c>
    </row>
    <row r="50" spans="2:16" x14ac:dyDescent="0.25">
      <c r="B50" s="140"/>
      <c r="H50" s="142"/>
      <c r="J50" s="140"/>
      <c r="L50" s="117" t="s">
        <v>3</v>
      </c>
      <c r="N50" s="117" t="s">
        <v>2</v>
      </c>
      <c r="O50" s="117" t="s">
        <v>1</v>
      </c>
      <c r="P50" s="142" t="s">
        <v>1</v>
      </c>
    </row>
    <row r="51" spans="2:16" x14ac:dyDescent="0.25">
      <c r="B51" s="140"/>
      <c r="H51" s="142"/>
      <c r="J51" s="140" t="s">
        <v>8</v>
      </c>
      <c r="M51" s="118">
        <v>1</v>
      </c>
      <c r="O51" s="171" t="e">
        <f ca="1">$P$16</f>
        <v>#VALUE!</v>
      </c>
      <c r="P51" s="142"/>
    </row>
    <row r="52" spans="2:16" x14ac:dyDescent="0.25">
      <c r="B52" s="140"/>
      <c r="H52" s="142"/>
      <c r="J52" s="164" t="str">
        <f>$L$14</f>
        <v xml:space="preserve">1st wall </v>
      </c>
      <c r="L52" s="172"/>
      <c r="M52" s="118">
        <v>1</v>
      </c>
      <c r="N52" s="173" t="str">
        <f>$P$28</f>
        <v>none</v>
      </c>
      <c r="O52" s="197">
        <f>IF(L52="",0,N52*L52*M52/1000)</f>
        <v>0</v>
      </c>
      <c r="P52" s="142"/>
    </row>
    <row r="53" spans="2:16" x14ac:dyDescent="0.25">
      <c r="B53" s="140"/>
      <c r="H53" s="142"/>
      <c r="J53" s="164" t="str">
        <f>$L$13</f>
        <v>Party wall</v>
      </c>
      <c r="L53" s="172"/>
      <c r="M53" s="118">
        <f>O37</f>
        <v>0.15</v>
      </c>
      <c r="N53" s="173" t="str">
        <f>$P$22</f>
        <v>none</v>
      </c>
      <c r="O53" s="197">
        <f>IF(L53="",0,N53*L53*M53/1000)</f>
        <v>0</v>
      </c>
      <c r="P53" s="142"/>
    </row>
    <row r="54" spans="2:16" x14ac:dyDescent="0.25">
      <c r="B54" s="140"/>
      <c r="H54" s="142"/>
      <c r="J54" s="140"/>
      <c r="M54" s="118"/>
      <c r="N54" s="156"/>
      <c r="O54" s="178"/>
      <c r="P54" s="142"/>
    </row>
    <row r="55" spans="2:16" ht="23.4" thickBot="1" x14ac:dyDescent="0.45">
      <c r="B55" s="158"/>
      <c r="C55" s="159"/>
      <c r="D55" s="159"/>
      <c r="E55" s="159"/>
      <c r="F55" s="159"/>
      <c r="G55" s="159"/>
      <c r="H55" s="183"/>
      <c r="J55" s="158"/>
      <c r="K55" s="159"/>
      <c r="L55" s="159"/>
      <c r="M55" s="59" t="s">
        <v>207</v>
      </c>
      <c r="N55" s="416" t="e">
        <f ca="1">O51-O52-O53</f>
        <v>#VALUE!</v>
      </c>
      <c r="O55" s="416"/>
      <c r="P55" s="175" t="s">
        <v>1</v>
      </c>
    </row>
    <row r="56" spans="2:16" ht="23.4" thickBot="1" x14ac:dyDescent="0.45">
      <c r="B56" s="136" t="s">
        <v>97</v>
      </c>
      <c r="C56" s="122"/>
      <c r="D56" s="122"/>
      <c r="E56" s="122"/>
      <c r="F56" s="122"/>
      <c r="G56" s="122"/>
      <c r="H56" s="137"/>
    </row>
    <row r="57" spans="2:16" ht="12.75" customHeight="1" thickBot="1" x14ac:dyDescent="0.3">
      <c r="B57" s="140"/>
      <c r="H57" s="142"/>
      <c r="J57" s="179" t="s">
        <v>49</v>
      </c>
      <c r="K57" s="180"/>
      <c r="L57" s="180"/>
      <c r="M57" s="180"/>
      <c r="N57" s="393" t="s">
        <v>205</v>
      </c>
      <c r="O57" s="181"/>
      <c r="P57" s="182" t="s">
        <v>48</v>
      </c>
    </row>
    <row r="58" spans="2:16" x14ac:dyDescent="0.25">
      <c r="B58" s="140"/>
      <c r="H58" s="142"/>
    </row>
    <row r="59" spans="2:16" x14ac:dyDescent="0.25">
      <c r="B59" s="140"/>
      <c r="H59" s="142"/>
      <c r="J59" s="400" t="s">
        <v>156</v>
      </c>
    </row>
    <row r="60" spans="2:16" x14ac:dyDescent="0.25">
      <c r="B60" s="140"/>
      <c r="H60" s="142"/>
      <c r="J60" s="400" t="s">
        <v>157</v>
      </c>
    </row>
    <row r="61" spans="2:16" x14ac:dyDescent="0.25">
      <c r="B61" s="140"/>
      <c r="H61" s="142"/>
      <c r="J61" s="400" t="s">
        <v>158</v>
      </c>
    </row>
    <row r="62" spans="2:16" x14ac:dyDescent="0.25">
      <c r="B62" s="140"/>
      <c r="H62" s="142"/>
      <c r="J62" s="400" t="s">
        <v>101</v>
      </c>
    </row>
    <row r="63" spans="2:16" x14ac:dyDescent="0.25">
      <c r="B63" s="140"/>
      <c r="H63" s="142"/>
      <c r="J63" s="400" t="s">
        <v>159</v>
      </c>
    </row>
    <row r="64" spans="2:16" x14ac:dyDescent="0.25">
      <c r="B64" s="140"/>
      <c r="H64" s="142"/>
      <c r="J64" s="400"/>
    </row>
    <row r="65" spans="2:15" x14ac:dyDescent="0.25">
      <c r="B65" s="140"/>
      <c r="H65" s="142"/>
      <c r="J65" s="401" t="s">
        <v>102</v>
      </c>
      <c r="L65" s="128"/>
    </row>
    <row r="66" spans="2:15" x14ac:dyDescent="0.25">
      <c r="B66" s="140"/>
      <c r="H66" s="142"/>
      <c r="J66" s="401" t="s">
        <v>160</v>
      </c>
      <c r="L66" s="128"/>
      <c r="N66" s="128"/>
    </row>
    <row r="67" spans="2:15" x14ac:dyDescent="0.25">
      <c r="B67" s="140"/>
      <c r="H67" s="142"/>
      <c r="J67" s="401"/>
      <c r="M67" s="185"/>
      <c r="N67" s="184"/>
    </row>
    <row r="68" spans="2:15" x14ac:dyDescent="0.25">
      <c r="B68" s="140"/>
      <c r="H68" s="142"/>
      <c r="J68" s="401" t="s">
        <v>161</v>
      </c>
      <c r="N68" s="186"/>
      <c r="O68" s="186"/>
    </row>
    <row r="69" spans="2:15" x14ac:dyDescent="0.25">
      <c r="B69" s="140"/>
      <c r="C69" s="128"/>
      <c r="D69" s="176"/>
      <c r="G69" s="128"/>
      <c r="H69" s="177"/>
      <c r="J69" s="401" t="s">
        <v>136</v>
      </c>
    </row>
    <row r="70" spans="2:15" x14ac:dyDescent="0.25">
      <c r="B70" s="140"/>
      <c r="H70" s="142"/>
      <c r="J70" s="400"/>
      <c r="K70" s="117" t="s">
        <v>104</v>
      </c>
    </row>
    <row r="71" spans="2:15" x14ac:dyDescent="0.25">
      <c r="B71" s="140"/>
      <c r="H71" s="142"/>
      <c r="J71" s="401" t="s">
        <v>103</v>
      </c>
    </row>
    <row r="72" spans="2:15" x14ac:dyDescent="0.25">
      <c r="B72" s="140"/>
      <c r="H72" s="142"/>
      <c r="J72" s="401"/>
      <c r="K72" s="117" t="s">
        <v>137</v>
      </c>
    </row>
    <row r="73" spans="2:15" x14ac:dyDescent="0.25">
      <c r="B73" s="140"/>
      <c r="H73" s="142"/>
      <c r="J73" s="401"/>
      <c r="K73" s="117" t="s">
        <v>138</v>
      </c>
    </row>
    <row r="74" spans="2:15" x14ac:dyDescent="0.25">
      <c r="B74" s="140"/>
      <c r="H74" s="142"/>
      <c r="J74" s="401" t="s">
        <v>139</v>
      </c>
    </row>
    <row r="75" spans="2:15" x14ac:dyDescent="0.25">
      <c r="B75" s="140"/>
      <c r="H75" s="142"/>
      <c r="J75" s="401" t="s">
        <v>152</v>
      </c>
    </row>
    <row r="76" spans="2:15" x14ac:dyDescent="0.25">
      <c r="B76" s="140"/>
      <c r="H76" s="142"/>
    </row>
    <row r="77" spans="2:15" x14ac:dyDescent="0.25">
      <c r="B77" s="140"/>
      <c r="H77" s="142"/>
    </row>
    <row r="78" spans="2:15" x14ac:dyDescent="0.25">
      <c r="B78" s="140"/>
      <c r="H78" s="142"/>
    </row>
    <row r="79" spans="2:15" x14ac:dyDescent="0.25">
      <c r="B79" s="140"/>
      <c r="H79" s="142"/>
    </row>
    <row r="80" spans="2:15" ht="13.8" thickBot="1" x14ac:dyDescent="0.3">
      <c r="B80" s="158"/>
      <c r="C80" s="159"/>
      <c r="D80" s="159"/>
      <c r="E80" s="159"/>
      <c r="F80" s="159"/>
      <c r="G80" s="159"/>
      <c r="H80" s="183"/>
    </row>
    <row r="81" spans="2:16" x14ac:dyDescent="0.25">
      <c r="B81" s="122"/>
      <c r="C81" s="122"/>
      <c r="D81" s="122"/>
      <c r="E81" s="122"/>
      <c r="F81" s="122"/>
      <c r="G81" s="122"/>
      <c r="H81" s="122"/>
    </row>
    <row r="82" spans="2:16" ht="13.8" thickBot="1" x14ac:dyDescent="0.3"/>
    <row r="83" spans="2:16" ht="22.8" x14ac:dyDescent="0.4">
      <c r="J83" s="136" t="s">
        <v>76</v>
      </c>
      <c r="K83" s="122"/>
      <c r="L83" s="122"/>
      <c r="M83" s="122"/>
      <c r="N83" s="122"/>
      <c r="O83" s="122"/>
      <c r="P83" s="137"/>
    </row>
    <row r="84" spans="2:16" x14ac:dyDescent="0.25">
      <c r="J84" s="140"/>
      <c r="P84" s="142"/>
    </row>
    <row r="85" spans="2:16" x14ac:dyDescent="0.25">
      <c r="J85" s="140"/>
      <c r="P85" s="142"/>
    </row>
    <row r="86" spans="2:16" x14ac:dyDescent="0.25">
      <c r="J86" s="140"/>
      <c r="K86" s="187"/>
      <c r="P86" s="142"/>
    </row>
    <row r="87" spans="2:16" x14ac:dyDescent="0.25">
      <c r="J87" s="140"/>
      <c r="K87" s="187"/>
      <c r="P87" s="142"/>
    </row>
    <row r="88" spans="2:16" x14ac:dyDescent="0.25">
      <c r="J88" s="140"/>
      <c r="K88" s="187"/>
      <c r="P88" s="142"/>
    </row>
    <row r="89" spans="2:16" x14ac:dyDescent="0.25">
      <c r="J89" s="140"/>
      <c r="K89" s="187"/>
      <c r="P89" s="142"/>
    </row>
    <row r="90" spans="2:16" x14ac:dyDescent="0.25">
      <c r="J90" s="140"/>
      <c r="K90" s="187"/>
      <c r="P90" s="142"/>
    </row>
    <row r="91" spans="2:16" x14ac:dyDescent="0.25">
      <c r="J91" s="140"/>
      <c r="K91" s="187"/>
      <c r="P91" s="142"/>
    </row>
    <row r="92" spans="2:16" x14ac:dyDescent="0.25">
      <c r="J92" s="140"/>
      <c r="K92" s="187"/>
      <c r="P92" s="142"/>
    </row>
    <row r="93" spans="2:16" x14ac:dyDescent="0.25">
      <c r="J93" s="140"/>
      <c r="K93" s="187"/>
      <c r="P93" s="142"/>
    </row>
    <row r="94" spans="2:16" x14ac:dyDescent="0.25">
      <c r="J94" s="140"/>
      <c r="K94" s="187"/>
      <c r="P94" s="142"/>
    </row>
    <row r="95" spans="2:16" x14ac:dyDescent="0.25">
      <c r="J95" s="140"/>
      <c r="K95" s="187"/>
      <c r="P95" s="142"/>
    </row>
    <row r="96" spans="2:16" x14ac:dyDescent="0.25">
      <c r="J96" s="140"/>
      <c r="K96" s="187"/>
      <c r="P96" s="142"/>
    </row>
    <row r="97" spans="10:16" x14ac:dyDescent="0.25">
      <c r="J97" s="140"/>
      <c r="K97" s="187"/>
      <c r="P97" s="142"/>
    </row>
    <row r="98" spans="10:16" x14ac:dyDescent="0.25">
      <c r="J98" s="140"/>
      <c r="P98" s="142"/>
    </row>
    <row r="99" spans="10:16" x14ac:dyDescent="0.25">
      <c r="J99" s="140"/>
      <c r="P99" s="142"/>
    </row>
    <row r="100" spans="10:16" x14ac:dyDescent="0.25">
      <c r="J100" s="140"/>
      <c r="P100" s="142"/>
    </row>
    <row r="101" spans="10:16" x14ac:dyDescent="0.25">
      <c r="J101" s="140"/>
      <c r="P101" s="142"/>
    </row>
    <row r="102" spans="10:16" x14ac:dyDescent="0.25">
      <c r="J102" s="140"/>
      <c r="P102" s="142"/>
    </row>
    <row r="103" spans="10:16" x14ac:dyDescent="0.25">
      <c r="J103" s="140"/>
      <c r="P103" s="142"/>
    </row>
    <row r="104" spans="10:16" x14ac:dyDescent="0.25">
      <c r="J104" s="140"/>
      <c r="P104" s="142"/>
    </row>
    <row r="105" spans="10:16" x14ac:dyDescent="0.25">
      <c r="J105" s="140"/>
      <c r="P105" s="142"/>
    </row>
    <row r="106" spans="10:16" x14ac:dyDescent="0.25">
      <c r="J106" s="140"/>
      <c r="P106" s="142"/>
    </row>
    <row r="107" spans="10:16" ht="13.8" thickBot="1" x14ac:dyDescent="0.3">
      <c r="J107" s="158"/>
      <c r="K107" s="159"/>
      <c r="L107" s="159"/>
      <c r="M107" s="159"/>
      <c r="N107" s="159"/>
      <c r="O107" s="159"/>
      <c r="P107" s="183"/>
    </row>
    <row r="108" spans="10:16" x14ac:dyDescent="0.25">
      <c r="N108" s="128"/>
    </row>
    <row r="109" spans="10:16" x14ac:dyDescent="0.25">
      <c r="K109" s="157"/>
      <c r="M109" s="128"/>
      <c r="O109" s="157"/>
    </row>
    <row r="110" spans="10:16" x14ac:dyDescent="0.25">
      <c r="L110" s="185"/>
      <c r="N110" s="187"/>
      <c r="O110" s="186"/>
      <c r="P110" s="188"/>
    </row>
    <row r="114" spans="10:16" x14ac:dyDescent="0.25">
      <c r="N114" s="128"/>
    </row>
    <row r="115" spans="10:16" x14ac:dyDescent="0.25">
      <c r="O115" s="189"/>
    </row>
    <row r="116" spans="10:16" x14ac:dyDescent="0.25">
      <c r="N116" s="118"/>
      <c r="O116" s="176"/>
    </row>
    <row r="117" spans="10:16" x14ac:dyDescent="0.25">
      <c r="N117" s="118"/>
      <c r="O117" s="176"/>
    </row>
    <row r="118" spans="10:16" x14ac:dyDescent="0.25">
      <c r="J118" s="118"/>
      <c r="L118" s="118"/>
      <c r="N118" s="118"/>
      <c r="O118" s="185"/>
    </row>
    <row r="119" spans="10:16" x14ac:dyDescent="0.25">
      <c r="J119" s="118"/>
      <c r="K119" s="157"/>
      <c r="L119" s="118"/>
      <c r="M119" s="185"/>
      <c r="N119" s="187"/>
      <c r="O119" s="186"/>
      <c r="P119" s="188"/>
    </row>
    <row r="123" spans="10:16" x14ac:dyDescent="0.25">
      <c r="J123" s="128"/>
      <c r="L123" s="128"/>
      <c r="N123" s="128"/>
      <c r="O123" s="189"/>
    </row>
    <row r="124" spans="10:16" x14ac:dyDescent="0.25">
      <c r="J124" s="128"/>
      <c r="L124" s="128"/>
      <c r="M124" s="185"/>
      <c r="N124" s="184"/>
    </row>
    <row r="125" spans="10:16" x14ac:dyDescent="0.25">
      <c r="J125" s="128"/>
      <c r="K125" s="185"/>
      <c r="L125" s="128"/>
      <c r="N125" s="186"/>
      <c r="O125" s="186"/>
      <c r="P125" s="188"/>
    </row>
    <row r="129" spans="10:16" x14ac:dyDescent="0.25">
      <c r="J129" s="118"/>
      <c r="L129" s="118"/>
      <c r="N129" s="118"/>
    </row>
    <row r="130" spans="10:16" x14ac:dyDescent="0.25">
      <c r="J130" s="118"/>
      <c r="L130" s="118"/>
      <c r="N130" s="118"/>
    </row>
    <row r="131" spans="10:16" x14ac:dyDescent="0.25">
      <c r="J131" s="118"/>
      <c r="L131" s="118"/>
      <c r="M131" s="189"/>
      <c r="N131" s="118"/>
      <c r="O131" s="176"/>
    </row>
    <row r="132" spans="10:16" x14ac:dyDescent="0.25">
      <c r="J132" s="118"/>
      <c r="L132" s="118"/>
      <c r="M132" s="189"/>
      <c r="N132" s="118"/>
      <c r="O132" s="176"/>
    </row>
    <row r="133" spans="10:16" x14ac:dyDescent="0.25">
      <c r="J133" s="118"/>
      <c r="K133" s="185"/>
      <c r="L133" s="118"/>
      <c r="M133" s="176"/>
      <c r="N133" s="118"/>
      <c r="O133" s="190"/>
    </row>
    <row r="134" spans="10:16" x14ac:dyDescent="0.25">
      <c r="J134" s="118"/>
      <c r="L134" s="118"/>
      <c r="M134" s="176"/>
      <c r="N134" s="118"/>
      <c r="O134" s="190"/>
    </row>
    <row r="135" spans="10:16" x14ac:dyDescent="0.25">
      <c r="J135" s="118"/>
      <c r="L135" s="118"/>
      <c r="M135" s="189"/>
      <c r="N135" s="118"/>
    </row>
    <row r="136" spans="10:16" x14ac:dyDescent="0.25">
      <c r="J136" s="118"/>
      <c r="K136" s="157"/>
      <c r="L136" s="191"/>
      <c r="M136" s="192"/>
      <c r="O136" s="186"/>
      <c r="P136" s="188"/>
    </row>
    <row r="139" spans="10:16" x14ac:dyDescent="0.25">
      <c r="O139" s="118"/>
    </row>
    <row r="140" spans="10:16" x14ac:dyDescent="0.25">
      <c r="O140" s="118"/>
      <c r="P140" s="176"/>
    </row>
    <row r="141" spans="10:16" x14ac:dyDescent="0.25">
      <c r="O141" s="118"/>
    </row>
    <row r="142" spans="10:16" x14ac:dyDescent="0.25">
      <c r="N142" s="156"/>
      <c r="O142" s="157"/>
    </row>
    <row r="143" spans="10:16" x14ac:dyDescent="0.25">
      <c r="N143" s="187"/>
      <c r="O143" s="186"/>
      <c r="P143" s="188"/>
    </row>
    <row r="148" spans="13:16" x14ac:dyDescent="0.25">
      <c r="O148" s="157"/>
    </row>
    <row r="149" spans="13:16" x14ac:dyDescent="0.25">
      <c r="M149" s="118"/>
      <c r="N149" s="118"/>
      <c r="O149" s="178"/>
    </row>
    <row r="150" spans="13:16" x14ac:dyDescent="0.25">
      <c r="M150" s="118"/>
      <c r="N150" s="118"/>
      <c r="O150" s="178"/>
    </row>
    <row r="151" spans="13:16" x14ac:dyDescent="0.25">
      <c r="M151" s="118"/>
      <c r="N151" s="156"/>
      <c r="O151" s="178"/>
    </row>
    <row r="152" spans="13:16" x14ac:dyDescent="0.25">
      <c r="M152" s="118"/>
      <c r="N152" s="118"/>
      <c r="O152" s="178"/>
      <c r="P152" s="176"/>
    </row>
    <row r="153" spans="13:16" x14ac:dyDescent="0.25">
      <c r="N153" s="187"/>
      <c r="O153" s="186"/>
      <c r="P153" s="193"/>
    </row>
    <row r="157" spans="13:16" x14ac:dyDescent="0.25">
      <c r="O157" s="157"/>
      <c r="P157" s="176"/>
    </row>
    <row r="158" spans="13:16" x14ac:dyDescent="0.25">
      <c r="N158" s="118"/>
      <c r="O158" s="157"/>
    </row>
    <row r="159" spans="13:16" x14ac:dyDescent="0.25">
      <c r="N159" s="156"/>
      <c r="O159" s="157"/>
    </row>
    <row r="160" spans="13:16" x14ac:dyDescent="0.25">
      <c r="N160" s="187"/>
      <c r="O160" s="186"/>
      <c r="P160" s="193"/>
    </row>
    <row r="162" spans="13:16" x14ac:dyDescent="0.25">
      <c r="M162" s="128"/>
    </row>
    <row r="163" spans="13:16" x14ac:dyDescent="0.25">
      <c r="M163" s="128"/>
    </row>
    <row r="164" spans="13:16" x14ac:dyDescent="0.25">
      <c r="O164" s="157"/>
    </row>
    <row r="165" spans="13:16" x14ac:dyDescent="0.25">
      <c r="M165" s="118"/>
      <c r="N165" s="194"/>
    </row>
    <row r="166" spans="13:16" x14ac:dyDescent="0.25">
      <c r="M166" s="118"/>
      <c r="O166" s="178"/>
    </row>
    <row r="167" spans="13:16" x14ac:dyDescent="0.25">
      <c r="M167" s="118"/>
      <c r="N167" s="187"/>
      <c r="O167" s="186"/>
      <c r="P167" s="193"/>
    </row>
    <row r="169" spans="13:16" x14ac:dyDescent="0.25">
      <c r="M169" s="128"/>
    </row>
    <row r="170" spans="13:16" x14ac:dyDescent="0.25">
      <c r="M170" s="128"/>
    </row>
    <row r="171" spans="13:16" x14ac:dyDescent="0.25">
      <c r="O171" s="157"/>
    </row>
    <row r="172" spans="13:16" x14ac:dyDescent="0.25">
      <c r="M172" s="118"/>
      <c r="N172" s="194"/>
      <c r="O172" s="178"/>
    </row>
    <row r="173" spans="13:16" x14ac:dyDescent="0.25">
      <c r="M173" s="118"/>
      <c r="N173" s="194"/>
      <c r="O173" s="178"/>
    </row>
    <row r="174" spans="13:16" x14ac:dyDescent="0.25">
      <c r="M174" s="118"/>
      <c r="N174" s="187"/>
      <c r="O174" s="186"/>
      <c r="P174" s="193"/>
    </row>
    <row r="176" spans="13:16" x14ac:dyDescent="0.25">
      <c r="M176" s="128"/>
    </row>
    <row r="177" spans="13:16" x14ac:dyDescent="0.25">
      <c r="M177" s="128"/>
    </row>
    <row r="178" spans="13:16" x14ac:dyDescent="0.25">
      <c r="O178" s="157"/>
    </row>
    <row r="179" spans="13:16" x14ac:dyDescent="0.25">
      <c r="M179" s="118"/>
      <c r="N179" s="194"/>
      <c r="O179" s="178"/>
    </row>
    <row r="180" spans="13:16" x14ac:dyDescent="0.25">
      <c r="M180" s="118"/>
      <c r="N180" s="194"/>
      <c r="O180" s="178"/>
    </row>
    <row r="181" spans="13:16" x14ac:dyDescent="0.25">
      <c r="M181" s="118"/>
      <c r="N181" s="187"/>
      <c r="O181" s="186"/>
      <c r="P181" s="193"/>
    </row>
  </sheetData>
  <mergeCells count="2">
    <mergeCell ref="N47:O47"/>
    <mergeCell ref="N55:O55"/>
  </mergeCells>
  <conditionalFormatting sqref="M16">
    <cfRule type="cellIs" dxfId="7" priority="1" stopIfTrue="1" operator="notEqual">
      <formula>"Internal  "</formula>
    </cfRule>
  </conditionalFormatting>
  <conditionalFormatting sqref="R8">
    <cfRule type="expression" dxfId="6" priority="2" stopIfTrue="1">
      <formula>"left($T$16,8)=internal"</formula>
    </cfRule>
  </conditionalFormatting>
  <pageMargins left="0.47244094488188981" right="0.27559055118110237" top="0.82677165354330717" bottom="0.70866141732283472" header="0.35433070866141736" footer="0.59055118110236227"/>
  <pageSetup paperSize="9" scale="64" fitToWidth="2" orientation="portrait" r:id="rId1"/>
  <headerFooter alignWithMargins="0">
    <oddHeader>&amp;L
&amp;R&amp;A</oddHeader>
    <oddFooter>&amp;L&amp;D&amp;R&amp;Z&amp;F</oddFooter>
  </headerFooter>
  <colBreaks count="1" manualBreakCount="1">
    <brk id="17" max="82" man="1"/>
  </colBreaks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T171"/>
  <sheetViews>
    <sheetView view="pageBreakPreview" topLeftCell="A18" zoomScaleNormal="100" zoomScaleSheetLayoutView="100" workbookViewId="0">
      <selection activeCell="M26" sqref="M26"/>
    </sheetView>
  </sheetViews>
  <sheetFormatPr defaultColWidth="9.109375" defaultRowHeight="13.2" x14ac:dyDescent="0.25"/>
  <cols>
    <col min="1" max="1" width="4" style="201" customWidth="1"/>
    <col min="2" max="7" width="9.109375" style="201"/>
    <col min="8" max="8" width="10.44140625" style="201" bestFit="1" customWidth="1"/>
    <col min="9" max="9" width="3.44140625" style="201" customWidth="1"/>
    <col min="10" max="16" width="10.5546875" style="201" customWidth="1"/>
    <col min="17" max="17" width="4.5546875" style="201" customWidth="1"/>
    <col min="18" max="18" width="3" style="201" customWidth="1"/>
    <col min="19" max="20" width="41.88671875" style="201" customWidth="1"/>
    <col min="21" max="21" width="8.88671875" style="201" customWidth="1"/>
    <col min="22" max="16384" width="9.109375" style="201"/>
  </cols>
  <sheetData>
    <row r="1" spans="1:20" x14ac:dyDescent="0.25">
      <c r="B1" s="201" t="s">
        <v>146</v>
      </c>
      <c r="J1" s="201" t="s">
        <v>147</v>
      </c>
      <c r="S1" s="202"/>
      <c r="T1" s="203"/>
    </row>
    <row r="5" spans="1:20" x14ac:dyDescent="0.25">
      <c r="B5" s="204"/>
      <c r="C5" s="204"/>
      <c r="D5" s="204"/>
      <c r="E5" s="204"/>
      <c r="F5" s="204"/>
      <c r="G5" s="204"/>
      <c r="H5" s="204"/>
      <c r="I5" s="204"/>
      <c r="J5" s="204"/>
      <c r="K5" s="204"/>
      <c r="L5" s="204"/>
      <c r="M5" s="204"/>
      <c r="N5" s="204"/>
      <c r="O5" s="204"/>
      <c r="P5" s="204"/>
      <c r="Q5" s="204"/>
    </row>
    <row r="6" spans="1:20" ht="13.8" thickBot="1" x14ac:dyDescent="0.3">
      <c r="A6" s="201" t="str">
        <f>Introduction!A6</f>
        <v>V48</v>
      </c>
      <c r="I6" s="205"/>
      <c r="J6" s="201" t="s">
        <v>130</v>
      </c>
    </row>
    <row r="7" spans="1:20" ht="22.8" x14ac:dyDescent="0.4">
      <c r="B7" s="206" t="s">
        <v>86</v>
      </c>
      <c r="C7" s="207"/>
      <c r="D7" s="207"/>
      <c r="E7" s="207"/>
      <c r="F7" s="207"/>
      <c r="G7" s="207"/>
      <c r="H7" s="208"/>
      <c r="J7" s="209" t="s">
        <v>70</v>
      </c>
      <c r="K7" s="390" t="s">
        <v>145</v>
      </c>
      <c r="L7" s="207"/>
      <c r="M7" s="207"/>
      <c r="N7" s="210" t="s">
        <v>71</v>
      </c>
      <c r="O7" s="211"/>
      <c r="P7" s="212"/>
    </row>
    <row r="8" spans="1:20" x14ac:dyDescent="0.25">
      <c r="B8" s="213" t="s">
        <v>79</v>
      </c>
      <c r="C8" s="214"/>
      <c r="H8" s="215"/>
      <c r="J8" s="216" t="s">
        <v>72</v>
      </c>
      <c r="K8" s="217"/>
      <c r="L8" s="217"/>
      <c r="M8" s="217"/>
      <c r="N8" s="218" t="s">
        <v>73</v>
      </c>
      <c r="O8" s="219"/>
      <c r="P8" s="220"/>
    </row>
    <row r="9" spans="1:20" x14ac:dyDescent="0.25">
      <c r="B9" s="221"/>
      <c r="C9" s="214"/>
      <c r="H9" s="215"/>
      <c r="J9" s="216" t="s">
        <v>19</v>
      </c>
      <c r="K9" s="222" t="e">
        <f ca="1">MID(CELL("filename",B1),FIND("]",CELL("filename",B1))+1,255)</f>
        <v>#VALUE!</v>
      </c>
      <c r="L9" s="222"/>
      <c r="N9" s="218" t="s">
        <v>74</v>
      </c>
      <c r="O9" s="217"/>
      <c r="P9" s="220"/>
    </row>
    <row r="10" spans="1:20" ht="13.8" thickBot="1" x14ac:dyDescent="0.3">
      <c r="B10" s="221"/>
      <c r="C10" s="214"/>
      <c r="H10" s="215"/>
      <c r="J10" s="223" t="s">
        <v>85</v>
      </c>
      <c r="K10" s="224"/>
      <c r="L10" s="224"/>
      <c r="M10" s="224"/>
      <c r="N10" s="225" t="s">
        <v>75</v>
      </c>
      <c r="O10" s="224"/>
      <c r="P10" s="226"/>
    </row>
    <row r="11" spans="1:20" ht="13.8" thickBot="1" x14ac:dyDescent="0.3">
      <c r="B11" s="213"/>
      <c r="H11" s="215"/>
    </row>
    <row r="12" spans="1:20" x14ac:dyDescent="0.25">
      <c r="B12" s="213"/>
      <c r="H12" s="215"/>
      <c r="J12" s="392" t="s">
        <v>36</v>
      </c>
      <c r="K12" s="207" t="s">
        <v>4</v>
      </c>
      <c r="L12" s="228" t="s">
        <v>5</v>
      </c>
      <c r="M12" s="395" t="s">
        <v>219</v>
      </c>
      <c r="N12" s="207" t="s">
        <v>6</v>
      </c>
      <c r="O12" s="395" t="s">
        <v>220</v>
      </c>
      <c r="P12" s="208" t="s">
        <v>7</v>
      </c>
    </row>
    <row r="13" spans="1:20" x14ac:dyDescent="0.25">
      <c r="B13" s="213"/>
      <c r="H13" s="215"/>
      <c r="J13" s="229" t="s">
        <v>16</v>
      </c>
      <c r="K13" s="230">
        <v>16</v>
      </c>
      <c r="L13" s="231" t="s">
        <v>37</v>
      </c>
      <c r="M13" s="232" t="str">
        <f ca="1">LEFT(INDIRECT(J13&amp;K13),10)</f>
        <v/>
      </c>
      <c r="N13" s="233" t="e">
        <f ca="1">VALUE(RIGHT(LEFT(INDIRECT(J13&amp;K13),28),10))</f>
        <v>#VALUE!</v>
      </c>
      <c r="O13" s="233" t="e">
        <f ca="1">VALUE(RIGHT(INDIRECT(J13&amp;K13),8))</f>
        <v>#VALUE!</v>
      </c>
      <c r="P13" s="234"/>
    </row>
    <row r="14" spans="1:20" ht="13.8" thickBot="1" x14ac:dyDescent="0.3">
      <c r="B14" s="213"/>
      <c r="H14" s="215"/>
      <c r="J14" s="235" t="s">
        <v>17</v>
      </c>
      <c r="K14" s="236">
        <v>16</v>
      </c>
      <c r="L14" s="237" t="s">
        <v>38</v>
      </c>
      <c r="M14" s="238" t="str">
        <f ca="1">LEFT(INDIRECT(J14&amp;K14),10)</f>
        <v/>
      </c>
      <c r="N14" s="239" t="e">
        <f ca="1">VALUE(RIGHT(LEFT(INDIRECT(J14&amp;K14),28),10))</f>
        <v>#VALUE!</v>
      </c>
      <c r="O14" s="239" t="e">
        <f ca="1">VALUE(RIGHT(INDIRECT(J14&amp;K14),8))</f>
        <v>#VALUE!</v>
      </c>
      <c r="P14" s="240" t="e">
        <f ca="1">IF(ISBLANK(L14),"",O14*N14/1000)</f>
        <v>#VALUE!</v>
      </c>
    </row>
    <row r="15" spans="1:20" ht="13.8" thickBot="1" x14ac:dyDescent="0.3">
      <c r="B15" s="213"/>
      <c r="H15" s="215"/>
      <c r="K15" s="205"/>
      <c r="L15" s="205"/>
      <c r="N15" s="205"/>
      <c r="O15" s="205"/>
      <c r="P15" s="241"/>
    </row>
    <row r="16" spans="1:20" x14ac:dyDescent="0.25">
      <c r="B16" s="213"/>
      <c r="H16" s="215"/>
      <c r="J16" s="392" t="s">
        <v>208</v>
      </c>
      <c r="K16" s="207"/>
      <c r="L16" s="207"/>
      <c r="M16" s="242" t="str">
        <f>IF(L13="","",L13)</f>
        <v xml:space="preserve">Wall  </v>
      </c>
      <c r="N16" s="207"/>
      <c r="O16" s="207"/>
      <c r="P16" s="208"/>
      <c r="S16" s="202"/>
      <c r="T16" s="203"/>
    </row>
    <row r="17" spans="2:20" x14ac:dyDescent="0.25">
      <c r="B17" s="213"/>
      <c r="H17" s="215"/>
      <c r="J17" s="213"/>
      <c r="K17" s="201" t="s">
        <v>23</v>
      </c>
      <c r="O17" s="230" t="s">
        <v>87</v>
      </c>
      <c r="P17" s="215"/>
      <c r="S17" s="202"/>
      <c r="T17" s="203"/>
    </row>
    <row r="18" spans="2:20" x14ac:dyDescent="0.25">
      <c r="B18" s="213"/>
      <c r="H18" s="215"/>
      <c r="J18" s="213"/>
      <c r="K18" s="201" t="s">
        <v>39</v>
      </c>
      <c r="O18" s="230" t="s">
        <v>87</v>
      </c>
      <c r="P18" s="215"/>
    </row>
    <row r="19" spans="2:20" x14ac:dyDescent="0.25">
      <c r="B19" s="213"/>
      <c r="H19" s="215"/>
      <c r="J19" s="213"/>
      <c r="N19" s="241"/>
      <c r="O19" s="243"/>
      <c r="P19" s="215"/>
    </row>
    <row r="20" spans="2:20" ht="18" thickBot="1" x14ac:dyDescent="0.35">
      <c r="B20" s="213"/>
      <c r="H20" s="215"/>
      <c r="J20" s="244"/>
      <c r="K20" s="245"/>
      <c r="L20" s="245"/>
      <c r="M20" s="245"/>
      <c r="N20" s="246"/>
      <c r="O20" s="60" t="s">
        <v>210</v>
      </c>
      <c r="P20" s="247" t="e">
        <f ca="1">IF(O18="y",IF(O17="y",VALUE(O13),"n"),"none")</f>
        <v>#VALUE!</v>
      </c>
    </row>
    <row r="21" spans="2:20" ht="13.8" thickBot="1" x14ac:dyDescent="0.3">
      <c r="B21" s="213"/>
      <c r="H21" s="215"/>
    </row>
    <row r="22" spans="2:20" x14ac:dyDescent="0.25">
      <c r="B22" s="213"/>
      <c r="H22" s="215"/>
      <c r="J22" s="227" t="s">
        <v>40</v>
      </c>
      <c r="K22" s="207"/>
      <c r="L22" s="207"/>
      <c r="M22" s="210" t="s">
        <v>247</v>
      </c>
      <c r="N22" s="207" t="s">
        <v>41</v>
      </c>
      <c r="O22" s="207" t="s">
        <v>248</v>
      </c>
      <c r="P22" s="208"/>
    </row>
    <row r="23" spans="2:20" x14ac:dyDescent="0.25">
      <c r="B23" s="213"/>
      <c r="H23" s="215"/>
      <c r="J23" s="213"/>
      <c r="M23" s="205" t="s">
        <v>3</v>
      </c>
      <c r="N23" s="205" t="s">
        <v>2</v>
      </c>
      <c r="O23" s="205" t="s">
        <v>1</v>
      </c>
      <c r="P23" s="215"/>
    </row>
    <row r="24" spans="2:20" x14ac:dyDescent="0.25">
      <c r="B24" s="213"/>
      <c r="H24" s="215"/>
      <c r="J24" s="213"/>
      <c r="L24" s="218" t="s">
        <v>237</v>
      </c>
      <c r="M24" s="230">
        <v>139</v>
      </c>
      <c r="P24" s="215"/>
    </row>
    <row r="25" spans="2:20" x14ac:dyDescent="0.25">
      <c r="B25" s="213"/>
      <c r="H25" s="215"/>
      <c r="J25" s="213"/>
      <c r="L25" s="218" t="s">
        <v>238</v>
      </c>
      <c r="M25" s="230">
        <v>100</v>
      </c>
      <c r="O25" s="243"/>
      <c r="P25" s="215"/>
    </row>
    <row r="26" spans="2:20" x14ac:dyDescent="0.25">
      <c r="B26" s="213"/>
      <c r="H26" s="215"/>
      <c r="J26" s="213"/>
      <c r="L26" s="218" t="s">
        <v>165</v>
      </c>
      <c r="M26" s="230">
        <v>3</v>
      </c>
      <c r="O26" s="243"/>
      <c r="P26" s="215"/>
    </row>
    <row r="27" spans="2:20" x14ac:dyDescent="0.25">
      <c r="B27" s="213"/>
      <c r="H27" s="215"/>
      <c r="J27" s="213"/>
      <c r="L27" s="201" t="s">
        <v>43</v>
      </c>
      <c r="N27" s="248"/>
      <c r="P27" s="215"/>
    </row>
    <row r="28" spans="2:20" x14ac:dyDescent="0.25">
      <c r="B28" s="213"/>
      <c r="H28" s="215"/>
      <c r="J28" s="213"/>
      <c r="M28" s="218" t="s">
        <v>239</v>
      </c>
      <c r="N28" s="230"/>
      <c r="O28" s="249"/>
      <c r="P28" s="215"/>
    </row>
    <row r="29" spans="2:20" x14ac:dyDescent="0.25">
      <c r="B29" s="213"/>
      <c r="H29" s="215"/>
      <c r="J29" s="213"/>
      <c r="K29" s="201" t="s">
        <v>240</v>
      </c>
      <c r="N29" s="250">
        <v>0.04</v>
      </c>
      <c r="O29" s="249"/>
      <c r="P29" s="215"/>
    </row>
    <row r="30" spans="2:20" x14ac:dyDescent="0.25">
      <c r="B30" s="213"/>
      <c r="H30" s="215"/>
      <c r="J30" s="213"/>
      <c r="K30" s="201" t="s">
        <v>241</v>
      </c>
      <c r="N30" s="250">
        <v>0.13</v>
      </c>
      <c r="O30" s="249"/>
      <c r="P30" s="215"/>
    </row>
    <row r="31" spans="2:20" ht="13.8" thickBot="1" x14ac:dyDescent="0.3">
      <c r="B31" s="244"/>
      <c r="C31" s="245"/>
      <c r="D31" s="245"/>
      <c r="E31" s="245"/>
      <c r="F31" s="245"/>
      <c r="G31" s="245"/>
      <c r="H31" s="251"/>
      <c r="J31" s="213"/>
      <c r="M31" s="218" t="str">
        <f>IF(N28="y","Draw frame as 2 rectangles  "&amp;M24&amp;" mm wide:","")</f>
        <v/>
      </c>
      <c r="N31" s="205" t="s">
        <v>166</v>
      </c>
      <c r="O31" s="205" t="s">
        <v>167</v>
      </c>
      <c r="P31" s="215"/>
    </row>
    <row r="32" spans="2:20" ht="22.8" x14ac:dyDescent="0.4">
      <c r="B32" s="206" t="s">
        <v>77</v>
      </c>
      <c r="C32" s="207"/>
      <c r="D32" s="207"/>
      <c r="E32" s="207"/>
      <c r="F32" s="207"/>
      <c r="G32" s="207"/>
      <c r="H32" s="208"/>
      <c r="J32" s="213"/>
      <c r="M32" s="402" t="s">
        <v>168</v>
      </c>
      <c r="N32" s="253">
        <f>M26</f>
        <v>3</v>
      </c>
      <c r="O32" s="253">
        <v>160</v>
      </c>
      <c r="P32" s="215"/>
    </row>
    <row r="33" spans="2:16" ht="16.2" thickBot="1" x14ac:dyDescent="0.35">
      <c r="B33" s="213" t="s">
        <v>78</v>
      </c>
      <c r="H33" s="215"/>
      <c r="J33" s="244"/>
      <c r="K33" s="245"/>
      <c r="L33" s="245"/>
      <c r="M33" s="254" t="s">
        <v>42</v>
      </c>
      <c r="N33" s="255">
        <f>M25-N32</f>
        <v>97</v>
      </c>
      <c r="O33" s="256" t="e">
        <f>IF(OR(N28&lt;&gt;"y",N27=""),#N/A,(1/(1/N27-N29-N30-N32/1000/O32)*N33/1000))</f>
        <v>#N/A</v>
      </c>
      <c r="P33" s="251"/>
    </row>
    <row r="34" spans="2:16" ht="13.8" thickBot="1" x14ac:dyDescent="0.3">
      <c r="B34" s="213"/>
      <c r="H34" s="215"/>
    </row>
    <row r="35" spans="2:16" x14ac:dyDescent="0.25">
      <c r="B35" s="213"/>
      <c r="H35" s="215"/>
      <c r="J35" s="227" t="s">
        <v>242</v>
      </c>
      <c r="K35" s="207"/>
      <c r="L35" s="207"/>
      <c r="M35" s="207"/>
      <c r="N35" s="207"/>
      <c r="O35" s="207"/>
      <c r="P35" s="208"/>
    </row>
    <row r="36" spans="2:16" x14ac:dyDescent="0.25">
      <c r="B36" s="213"/>
      <c r="H36" s="215"/>
      <c r="J36" s="213"/>
      <c r="M36" s="200" t="s">
        <v>221</v>
      </c>
      <c r="N36" s="201" t="s">
        <v>41</v>
      </c>
      <c r="O36" s="200" t="s">
        <v>217</v>
      </c>
      <c r="P36" s="215"/>
    </row>
    <row r="37" spans="2:16" x14ac:dyDescent="0.25">
      <c r="B37" s="213"/>
      <c r="H37" s="215"/>
      <c r="J37" s="213"/>
      <c r="M37" s="218" t="s">
        <v>3</v>
      </c>
      <c r="N37" s="201" t="s">
        <v>2</v>
      </c>
      <c r="O37" s="201" t="s">
        <v>1</v>
      </c>
      <c r="P37" s="215"/>
    </row>
    <row r="38" spans="2:16" x14ac:dyDescent="0.25">
      <c r="B38" s="213"/>
      <c r="H38" s="215"/>
      <c r="J38" s="213" t="s">
        <v>244</v>
      </c>
      <c r="O38" s="257" t="e">
        <f ca="1">P14</f>
        <v>#VALUE!</v>
      </c>
      <c r="P38" s="215"/>
    </row>
    <row r="39" spans="2:16" x14ac:dyDescent="0.25">
      <c r="B39" s="213"/>
      <c r="H39" s="215"/>
      <c r="J39" s="213" t="s">
        <v>37</v>
      </c>
      <c r="M39" s="230"/>
      <c r="N39" s="258" t="e">
        <f ca="1">P20</f>
        <v>#VALUE!</v>
      </c>
      <c r="O39" s="257">
        <f>IF(M39="",0,N39*M39/1000)</f>
        <v>0</v>
      </c>
      <c r="P39" s="215"/>
    </row>
    <row r="40" spans="2:16" x14ac:dyDescent="0.25">
      <c r="B40" s="213"/>
      <c r="H40" s="215"/>
      <c r="J40" s="213" t="s">
        <v>245</v>
      </c>
      <c r="M40" s="259">
        <f>M24</f>
        <v>139</v>
      </c>
      <c r="N40" s="258">
        <f>N27</f>
        <v>0</v>
      </c>
      <c r="O40" s="257">
        <f>IF(M40="",0,N40*M40/1000)</f>
        <v>0</v>
      </c>
      <c r="P40" s="215"/>
    </row>
    <row r="41" spans="2:16" x14ac:dyDescent="0.25">
      <c r="B41" s="213"/>
      <c r="H41" s="215"/>
      <c r="J41" s="213"/>
      <c r="M41" s="205"/>
      <c r="N41" s="260"/>
      <c r="O41" s="261" t="e">
        <f ca="1">O38-O39-O40</f>
        <v>#VALUE!</v>
      </c>
      <c r="P41" s="262"/>
    </row>
    <row r="42" spans="2:16" ht="23.4" thickBot="1" x14ac:dyDescent="0.45">
      <c r="B42" s="213"/>
      <c r="H42" s="215"/>
      <c r="J42" s="244"/>
      <c r="K42" s="245"/>
      <c r="L42" s="245"/>
      <c r="M42" s="263" t="s">
        <v>45</v>
      </c>
      <c r="N42" s="417" t="str">
        <f>IF(M39="","#N/A",O41)</f>
        <v>#N/A</v>
      </c>
      <c r="O42" s="417"/>
      <c r="P42" s="264" t="s">
        <v>1</v>
      </c>
    </row>
    <row r="43" spans="2:16" ht="13.8" thickBot="1" x14ac:dyDescent="0.3">
      <c r="B43" s="213"/>
      <c r="H43" s="215"/>
    </row>
    <row r="44" spans="2:16" ht="13.8" thickBot="1" x14ac:dyDescent="0.3">
      <c r="B44" s="213"/>
      <c r="H44" s="215"/>
      <c r="J44" s="265" t="s">
        <v>49</v>
      </c>
      <c r="K44" s="266"/>
      <c r="L44" s="266"/>
      <c r="M44" s="266"/>
      <c r="N44" s="393" t="s">
        <v>205</v>
      </c>
      <c r="O44" s="267"/>
      <c r="P44" s="268" t="s">
        <v>48</v>
      </c>
    </row>
    <row r="45" spans="2:16" ht="12.75" customHeight="1" x14ac:dyDescent="0.25">
      <c r="B45" s="213"/>
      <c r="C45" s="218"/>
      <c r="D45" s="269"/>
      <c r="G45" s="218"/>
      <c r="H45" s="270"/>
    </row>
    <row r="46" spans="2:16" x14ac:dyDescent="0.25">
      <c r="B46" s="213"/>
      <c r="H46" s="215"/>
    </row>
    <row r="47" spans="2:16" x14ac:dyDescent="0.25">
      <c r="B47" s="213"/>
      <c r="H47" s="215"/>
    </row>
    <row r="48" spans="2:16" x14ac:dyDescent="0.25">
      <c r="B48" s="213"/>
      <c r="H48" s="215"/>
    </row>
    <row r="49" spans="2:16" x14ac:dyDescent="0.25">
      <c r="B49" s="213"/>
      <c r="H49" s="215"/>
    </row>
    <row r="50" spans="2:16" x14ac:dyDescent="0.25">
      <c r="B50" s="213"/>
      <c r="H50" s="215"/>
    </row>
    <row r="51" spans="2:16" x14ac:dyDescent="0.25">
      <c r="B51" s="213"/>
      <c r="H51" s="215"/>
    </row>
    <row r="52" spans="2:16" x14ac:dyDescent="0.25">
      <c r="B52" s="213"/>
      <c r="H52" s="215"/>
    </row>
    <row r="53" spans="2:16" x14ac:dyDescent="0.25">
      <c r="B53" s="213"/>
      <c r="H53" s="215"/>
    </row>
    <row r="54" spans="2:16" x14ac:dyDescent="0.25">
      <c r="B54" s="213"/>
      <c r="H54" s="215"/>
    </row>
    <row r="55" spans="2:16" x14ac:dyDescent="0.25">
      <c r="B55" s="213"/>
      <c r="H55" s="215"/>
    </row>
    <row r="56" spans="2:16" ht="13.8" thickBot="1" x14ac:dyDescent="0.3">
      <c r="B56" s="244"/>
      <c r="C56" s="245"/>
      <c r="D56" s="245"/>
      <c r="E56" s="245"/>
      <c r="F56" s="245"/>
      <c r="G56" s="245"/>
      <c r="H56" s="251"/>
    </row>
    <row r="57" spans="2:16" ht="22.8" x14ac:dyDescent="0.4">
      <c r="B57" s="206" t="s">
        <v>97</v>
      </c>
      <c r="C57" s="207"/>
      <c r="D57" s="207"/>
      <c r="E57" s="207"/>
      <c r="F57" s="207"/>
      <c r="G57" s="207"/>
      <c r="H57" s="208"/>
    </row>
    <row r="58" spans="2:16" ht="12.75" customHeight="1" thickBot="1" x14ac:dyDescent="0.3">
      <c r="B58" s="213"/>
      <c r="H58" s="215"/>
    </row>
    <row r="59" spans="2:16" ht="22.8" x14ac:dyDescent="0.4">
      <c r="B59" s="213"/>
      <c r="H59" s="215"/>
      <c r="J59" s="206" t="s">
        <v>76</v>
      </c>
      <c r="K59" s="207"/>
      <c r="L59" s="207"/>
      <c r="M59" s="207"/>
      <c r="N59" s="207"/>
      <c r="O59" s="207"/>
      <c r="P59" s="208"/>
    </row>
    <row r="60" spans="2:16" x14ac:dyDescent="0.25">
      <c r="B60" s="213"/>
      <c r="H60" s="215"/>
      <c r="J60" s="213"/>
      <c r="P60" s="215"/>
    </row>
    <row r="61" spans="2:16" x14ac:dyDescent="0.25">
      <c r="B61" s="213"/>
      <c r="H61" s="215"/>
      <c r="J61" s="213"/>
      <c r="P61" s="215"/>
    </row>
    <row r="62" spans="2:16" x14ac:dyDescent="0.25">
      <c r="B62" s="213"/>
      <c r="H62" s="215"/>
      <c r="J62" s="213"/>
      <c r="K62" s="260"/>
      <c r="P62" s="215"/>
    </row>
    <row r="63" spans="2:16" x14ac:dyDescent="0.25">
      <c r="B63" s="213"/>
      <c r="H63" s="215"/>
      <c r="J63" s="213"/>
      <c r="K63" s="260"/>
      <c r="P63" s="215"/>
    </row>
    <row r="64" spans="2:16" x14ac:dyDescent="0.25">
      <c r="B64" s="213"/>
      <c r="H64" s="215"/>
      <c r="J64" s="213"/>
      <c r="K64" s="260"/>
      <c r="P64" s="215"/>
    </row>
    <row r="65" spans="2:16" x14ac:dyDescent="0.25">
      <c r="B65" s="213"/>
      <c r="H65" s="215"/>
      <c r="J65" s="213"/>
      <c r="K65" s="260"/>
      <c r="P65" s="215"/>
    </row>
    <row r="66" spans="2:16" x14ac:dyDescent="0.25">
      <c r="B66" s="213"/>
      <c r="H66" s="215"/>
      <c r="J66" s="213"/>
      <c r="K66" s="260"/>
      <c r="P66" s="215"/>
    </row>
    <row r="67" spans="2:16" x14ac:dyDescent="0.25">
      <c r="B67" s="213"/>
      <c r="H67" s="215"/>
      <c r="J67" s="213"/>
      <c r="K67" s="260"/>
      <c r="P67" s="215"/>
    </row>
    <row r="68" spans="2:16" x14ac:dyDescent="0.25">
      <c r="B68" s="213"/>
      <c r="H68" s="215"/>
      <c r="J68" s="213"/>
      <c r="K68" s="260"/>
      <c r="P68" s="215"/>
    </row>
    <row r="69" spans="2:16" x14ac:dyDescent="0.25">
      <c r="B69" s="213"/>
      <c r="H69" s="215"/>
      <c r="J69" s="213"/>
      <c r="K69" s="260"/>
      <c r="P69" s="215"/>
    </row>
    <row r="70" spans="2:16" x14ac:dyDescent="0.25">
      <c r="B70" s="213"/>
      <c r="C70" s="218"/>
      <c r="D70" s="269"/>
      <c r="G70" s="218"/>
      <c r="H70" s="270"/>
      <c r="J70" s="213"/>
      <c r="K70" s="260"/>
      <c r="P70" s="215"/>
    </row>
    <row r="71" spans="2:16" x14ac:dyDescent="0.25">
      <c r="B71" s="213"/>
      <c r="H71" s="215"/>
      <c r="J71" s="213"/>
      <c r="K71" s="260"/>
      <c r="P71" s="215"/>
    </row>
    <row r="72" spans="2:16" x14ac:dyDescent="0.25">
      <c r="B72" s="213"/>
      <c r="H72" s="215"/>
      <c r="J72" s="213"/>
      <c r="K72" s="260"/>
      <c r="P72" s="215"/>
    </row>
    <row r="73" spans="2:16" x14ac:dyDescent="0.25">
      <c r="B73" s="213"/>
      <c r="H73" s="215"/>
      <c r="J73" s="213"/>
      <c r="K73" s="260"/>
      <c r="P73" s="215"/>
    </row>
    <row r="74" spans="2:16" x14ac:dyDescent="0.25">
      <c r="B74" s="213"/>
      <c r="H74" s="215"/>
      <c r="J74" s="213"/>
      <c r="P74" s="215"/>
    </row>
    <row r="75" spans="2:16" x14ac:dyDescent="0.25">
      <c r="B75" s="213"/>
      <c r="H75" s="215"/>
      <c r="J75" s="213"/>
      <c r="P75" s="215"/>
    </row>
    <row r="76" spans="2:16" x14ac:dyDescent="0.25">
      <c r="B76" s="213"/>
      <c r="H76" s="215"/>
      <c r="J76" s="213"/>
      <c r="P76" s="215"/>
    </row>
    <row r="77" spans="2:16" x14ac:dyDescent="0.25">
      <c r="B77" s="213"/>
      <c r="H77" s="215"/>
      <c r="J77" s="213"/>
      <c r="P77" s="215"/>
    </row>
    <row r="78" spans="2:16" x14ac:dyDescent="0.25">
      <c r="B78" s="213"/>
      <c r="H78" s="215"/>
      <c r="J78" s="213"/>
      <c r="P78" s="215"/>
    </row>
    <row r="79" spans="2:16" ht="13.8" thickBot="1" x14ac:dyDescent="0.3">
      <c r="B79" s="213"/>
      <c r="H79" s="215"/>
      <c r="J79" s="244"/>
      <c r="K79" s="245"/>
      <c r="L79" s="245"/>
      <c r="M79" s="245"/>
      <c r="N79" s="245"/>
      <c r="O79" s="245"/>
      <c r="P79" s="251"/>
    </row>
    <row r="80" spans="2:16" x14ac:dyDescent="0.25">
      <c r="B80" s="213"/>
      <c r="H80" s="215"/>
    </row>
    <row r="81" spans="2:15" ht="13.8" thickBot="1" x14ac:dyDescent="0.3">
      <c r="B81" s="244"/>
      <c r="C81" s="245"/>
      <c r="D81" s="245"/>
      <c r="E81" s="245"/>
      <c r="F81" s="245"/>
      <c r="G81" s="245"/>
      <c r="H81" s="251"/>
    </row>
    <row r="82" spans="2:15" x14ac:dyDescent="0.25">
      <c r="B82" s="207"/>
      <c r="C82" s="207"/>
      <c r="D82" s="207"/>
      <c r="E82" s="207"/>
      <c r="F82" s="207"/>
      <c r="G82" s="207"/>
      <c r="H82" s="207"/>
    </row>
    <row r="96" spans="2:15" x14ac:dyDescent="0.25">
      <c r="J96" s="218"/>
      <c r="K96" s="243"/>
      <c r="L96" s="218"/>
      <c r="M96" s="243"/>
      <c r="N96" s="218"/>
      <c r="O96" s="243"/>
    </row>
    <row r="97" spans="10:16" x14ac:dyDescent="0.25">
      <c r="K97" s="243"/>
      <c r="M97" s="243"/>
      <c r="O97" s="243"/>
    </row>
    <row r="98" spans="10:16" x14ac:dyDescent="0.25">
      <c r="N98" s="218"/>
    </row>
    <row r="99" spans="10:16" x14ac:dyDescent="0.25">
      <c r="K99" s="243"/>
      <c r="M99" s="218"/>
      <c r="O99" s="243"/>
    </row>
    <row r="100" spans="10:16" x14ac:dyDescent="0.25">
      <c r="L100" s="271"/>
      <c r="N100" s="260"/>
      <c r="O100" s="252"/>
      <c r="P100" s="272"/>
    </row>
    <row r="104" spans="10:16" x14ac:dyDescent="0.25">
      <c r="N104" s="218"/>
    </row>
    <row r="105" spans="10:16" x14ac:dyDescent="0.25">
      <c r="O105" s="273"/>
    </row>
    <row r="106" spans="10:16" x14ac:dyDescent="0.25">
      <c r="N106" s="205"/>
      <c r="O106" s="269"/>
    </row>
    <row r="107" spans="10:16" x14ac:dyDescent="0.25">
      <c r="N107" s="205"/>
      <c r="O107" s="269"/>
    </row>
    <row r="108" spans="10:16" x14ac:dyDescent="0.25">
      <c r="J108" s="205"/>
      <c r="L108" s="205"/>
      <c r="N108" s="205"/>
      <c r="O108" s="271"/>
    </row>
    <row r="109" spans="10:16" x14ac:dyDescent="0.25">
      <c r="J109" s="205"/>
      <c r="K109" s="243"/>
      <c r="L109" s="205"/>
      <c r="M109" s="271"/>
      <c r="N109" s="260"/>
      <c r="O109" s="252"/>
      <c r="P109" s="272"/>
    </row>
    <row r="113" spans="10:16" x14ac:dyDescent="0.25">
      <c r="J113" s="218"/>
      <c r="L113" s="218"/>
      <c r="N113" s="218"/>
      <c r="O113" s="273"/>
    </row>
    <row r="114" spans="10:16" x14ac:dyDescent="0.25">
      <c r="J114" s="218"/>
      <c r="L114" s="218"/>
      <c r="M114" s="271"/>
      <c r="N114" s="274"/>
    </row>
    <row r="115" spans="10:16" x14ac:dyDescent="0.25">
      <c r="J115" s="218"/>
      <c r="K115" s="271"/>
      <c r="L115" s="218"/>
      <c r="N115" s="252"/>
      <c r="O115" s="252"/>
      <c r="P115" s="272"/>
    </row>
    <row r="119" spans="10:16" x14ac:dyDescent="0.25">
      <c r="J119" s="205"/>
      <c r="L119" s="205"/>
      <c r="N119" s="205"/>
    </row>
    <row r="120" spans="10:16" x14ac:dyDescent="0.25">
      <c r="J120" s="205"/>
      <c r="L120" s="205"/>
      <c r="N120" s="205"/>
    </row>
    <row r="121" spans="10:16" x14ac:dyDescent="0.25">
      <c r="J121" s="205"/>
      <c r="L121" s="205"/>
      <c r="M121" s="273"/>
      <c r="N121" s="205"/>
      <c r="O121" s="269"/>
    </row>
    <row r="122" spans="10:16" x14ac:dyDescent="0.25">
      <c r="J122" s="205"/>
      <c r="L122" s="205"/>
      <c r="M122" s="273"/>
      <c r="N122" s="205"/>
      <c r="O122" s="269"/>
    </row>
    <row r="123" spans="10:16" x14ac:dyDescent="0.25">
      <c r="J123" s="205"/>
      <c r="K123" s="271"/>
      <c r="L123" s="205"/>
      <c r="M123" s="269"/>
      <c r="N123" s="205"/>
      <c r="O123" s="275"/>
    </row>
    <row r="124" spans="10:16" x14ac:dyDescent="0.25">
      <c r="J124" s="205"/>
      <c r="L124" s="205"/>
      <c r="M124" s="269"/>
      <c r="N124" s="205"/>
      <c r="O124" s="275"/>
    </row>
    <row r="125" spans="10:16" x14ac:dyDescent="0.25">
      <c r="J125" s="205"/>
      <c r="L125" s="205"/>
      <c r="M125" s="273"/>
      <c r="N125" s="205"/>
    </row>
    <row r="126" spans="10:16" x14ac:dyDescent="0.25">
      <c r="J126" s="205"/>
      <c r="K126" s="243"/>
      <c r="L126" s="276"/>
      <c r="M126" s="277"/>
      <c r="O126" s="252"/>
      <c r="P126" s="272"/>
    </row>
    <row r="129" spans="13:16" x14ac:dyDescent="0.25">
      <c r="O129" s="205"/>
    </row>
    <row r="130" spans="13:16" x14ac:dyDescent="0.25">
      <c r="O130" s="205"/>
      <c r="P130" s="269"/>
    </row>
    <row r="131" spans="13:16" x14ac:dyDescent="0.25">
      <c r="O131" s="205"/>
    </row>
    <row r="132" spans="13:16" x14ac:dyDescent="0.25">
      <c r="N132" s="241"/>
      <c r="O132" s="243"/>
    </row>
    <row r="133" spans="13:16" x14ac:dyDescent="0.25">
      <c r="N133" s="260"/>
      <c r="O133" s="252"/>
      <c r="P133" s="272"/>
    </row>
    <row r="138" spans="13:16" x14ac:dyDescent="0.25">
      <c r="O138" s="243"/>
    </row>
    <row r="139" spans="13:16" x14ac:dyDescent="0.25">
      <c r="M139" s="205"/>
      <c r="N139" s="205"/>
      <c r="O139" s="249"/>
    </row>
    <row r="140" spans="13:16" x14ac:dyDescent="0.25">
      <c r="M140" s="205"/>
      <c r="N140" s="205"/>
      <c r="O140" s="249"/>
    </row>
    <row r="141" spans="13:16" x14ac:dyDescent="0.25">
      <c r="M141" s="205"/>
      <c r="N141" s="241"/>
      <c r="O141" s="249"/>
    </row>
    <row r="142" spans="13:16" x14ac:dyDescent="0.25">
      <c r="M142" s="205"/>
      <c r="N142" s="205"/>
      <c r="O142" s="249"/>
      <c r="P142" s="269"/>
    </row>
    <row r="143" spans="13:16" x14ac:dyDescent="0.25">
      <c r="N143" s="260"/>
      <c r="O143" s="252"/>
      <c r="P143" s="278"/>
    </row>
    <row r="147" spans="13:16" x14ac:dyDescent="0.25">
      <c r="O147" s="243"/>
      <c r="P147" s="269"/>
    </row>
    <row r="148" spans="13:16" x14ac:dyDescent="0.25">
      <c r="N148" s="205"/>
      <c r="O148" s="243"/>
    </row>
    <row r="149" spans="13:16" x14ac:dyDescent="0.25">
      <c r="N149" s="241"/>
      <c r="O149" s="243"/>
    </row>
    <row r="150" spans="13:16" x14ac:dyDescent="0.25">
      <c r="N150" s="260"/>
      <c r="O150" s="252"/>
      <c r="P150" s="278"/>
    </row>
    <row r="152" spans="13:16" x14ac:dyDescent="0.25">
      <c r="M152" s="218"/>
    </row>
    <row r="153" spans="13:16" x14ac:dyDescent="0.25">
      <c r="M153" s="218"/>
    </row>
    <row r="154" spans="13:16" x14ac:dyDescent="0.25">
      <c r="O154" s="243"/>
    </row>
    <row r="155" spans="13:16" x14ac:dyDescent="0.25">
      <c r="M155" s="205"/>
      <c r="N155" s="279"/>
    </row>
    <row r="156" spans="13:16" x14ac:dyDescent="0.25">
      <c r="M156" s="205"/>
      <c r="O156" s="249"/>
    </row>
    <row r="157" spans="13:16" x14ac:dyDescent="0.25">
      <c r="M157" s="205"/>
      <c r="N157" s="260"/>
      <c r="O157" s="252"/>
      <c r="P157" s="278"/>
    </row>
    <row r="159" spans="13:16" x14ac:dyDescent="0.25">
      <c r="M159" s="218"/>
    </row>
    <row r="160" spans="13:16" x14ac:dyDescent="0.25">
      <c r="M160" s="218"/>
    </row>
    <row r="161" spans="13:16" x14ac:dyDescent="0.25">
      <c r="O161" s="243"/>
    </row>
    <row r="162" spans="13:16" x14ac:dyDescent="0.25">
      <c r="M162" s="205"/>
      <c r="N162" s="279"/>
      <c r="O162" s="249"/>
    </row>
    <row r="163" spans="13:16" x14ac:dyDescent="0.25">
      <c r="M163" s="205"/>
      <c r="N163" s="279"/>
      <c r="O163" s="249"/>
    </row>
    <row r="164" spans="13:16" x14ac:dyDescent="0.25">
      <c r="M164" s="205"/>
      <c r="N164" s="260"/>
      <c r="O164" s="252"/>
      <c r="P164" s="278"/>
    </row>
    <row r="166" spans="13:16" x14ac:dyDescent="0.25">
      <c r="M166" s="218"/>
    </row>
    <row r="167" spans="13:16" x14ac:dyDescent="0.25">
      <c r="M167" s="218"/>
    </row>
    <row r="168" spans="13:16" x14ac:dyDescent="0.25">
      <c r="O168" s="243"/>
    </row>
    <row r="169" spans="13:16" x14ac:dyDescent="0.25">
      <c r="M169" s="205"/>
      <c r="N169" s="279"/>
      <c r="O169" s="249"/>
    </row>
    <row r="170" spans="13:16" x14ac:dyDescent="0.25">
      <c r="M170" s="205"/>
      <c r="N170" s="279"/>
      <c r="O170" s="249"/>
    </row>
    <row r="171" spans="13:16" x14ac:dyDescent="0.25">
      <c r="M171" s="205"/>
      <c r="N171" s="260"/>
      <c r="O171" s="252"/>
      <c r="P171" s="278"/>
    </row>
  </sheetData>
  <mergeCells count="1">
    <mergeCell ref="N42:O42"/>
  </mergeCells>
  <conditionalFormatting sqref="R8">
    <cfRule type="expression" dxfId="5" priority="1" stopIfTrue="1">
      <formula>"left($T$16,8)=internal"</formula>
    </cfRule>
  </conditionalFormatting>
  <pageMargins left="0.47244094488188981" right="0.27559055118110237" top="0.82677165354330717" bottom="0.70866141732283472" header="0.35433070866141736" footer="0.59055118110236227"/>
  <pageSetup paperSize="9" scale="64" fitToWidth="2" orientation="portrait" r:id="rId1"/>
  <headerFooter alignWithMargins="0">
    <oddHeader>&amp;R&amp;A</oddHeader>
    <oddFooter>&amp;L&amp;D&amp;R&amp;Z&amp;F</oddFooter>
  </headerFooter>
  <colBreaks count="1" manualBreakCount="1">
    <brk id="17" max="82" man="1"/>
  </colBreaks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U169"/>
  <sheetViews>
    <sheetView showGridLines="0" view="pageBreakPreview" zoomScaleNormal="100" zoomScaleSheetLayoutView="100" workbookViewId="0"/>
  </sheetViews>
  <sheetFormatPr defaultColWidth="9.109375" defaultRowHeight="13.2" x14ac:dyDescent="0.25"/>
  <cols>
    <col min="1" max="1" width="4" style="1" customWidth="1"/>
    <col min="2" max="7" width="9.109375" style="1"/>
    <col min="8" max="8" width="10.44140625" style="1" bestFit="1" customWidth="1"/>
    <col min="9" max="9" width="3.44140625" style="1" customWidth="1"/>
    <col min="10" max="16" width="10.5546875" style="1" customWidth="1"/>
    <col min="17" max="17" width="4.5546875" style="1" customWidth="1"/>
    <col min="18" max="18" width="3" style="1" customWidth="1"/>
    <col min="19" max="20" width="41.88671875" style="1" customWidth="1"/>
    <col min="21" max="21" width="8.88671875" customWidth="1"/>
    <col min="22" max="16384" width="9.109375" style="1"/>
  </cols>
  <sheetData>
    <row r="1" spans="1:20" x14ac:dyDescent="0.25">
      <c r="B1" s="1" t="s">
        <v>146</v>
      </c>
      <c r="J1" s="1" t="s">
        <v>147</v>
      </c>
      <c r="S1" s="3"/>
      <c r="T1" s="4"/>
    </row>
    <row r="5" spans="1:20" x14ac:dyDescent="0.25">
      <c r="B5" s="117"/>
      <c r="C5" s="117"/>
      <c r="D5" s="117"/>
      <c r="E5" s="117"/>
      <c r="F5" s="117"/>
      <c r="G5" s="117"/>
      <c r="H5" s="117"/>
      <c r="I5" s="117"/>
      <c r="J5" s="117"/>
      <c r="K5" s="117"/>
      <c r="L5" s="117"/>
      <c r="M5" s="117"/>
      <c r="N5" s="117"/>
      <c r="O5" s="117"/>
      <c r="P5" s="117"/>
      <c r="Q5" s="117"/>
    </row>
    <row r="6" spans="1:20" ht="13.8" thickBot="1" x14ac:dyDescent="0.3">
      <c r="A6" s="1" t="str">
        <f>Introduction!A6</f>
        <v>V48</v>
      </c>
      <c r="I6" s="2"/>
      <c r="J6" s="1" t="s">
        <v>130</v>
      </c>
    </row>
    <row r="7" spans="1:20" ht="22.8" x14ac:dyDescent="0.4">
      <c r="B7" s="106" t="s">
        <v>86</v>
      </c>
      <c r="C7" s="6"/>
      <c r="D7" s="6"/>
      <c r="E7" s="6"/>
      <c r="F7" s="6"/>
      <c r="G7" s="6"/>
      <c r="H7" s="7"/>
      <c r="J7" s="100" t="s">
        <v>70</v>
      </c>
      <c r="K7" s="388" t="s">
        <v>145</v>
      </c>
      <c r="L7" s="6"/>
      <c r="M7" s="6"/>
      <c r="N7" s="85" t="s">
        <v>71</v>
      </c>
      <c r="O7" s="103"/>
      <c r="P7" s="105"/>
    </row>
    <row r="8" spans="1:20" x14ac:dyDescent="0.25">
      <c r="B8" s="9" t="s">
        <v>79</v>
      </c>
      <c r="C8" s="108"/>
      <c r="H8" s="10"/>
      <c r="J8" s="101" t="s">
        <v>72</v>
      </c>
      <c r="K8" s="18"/>
      <c r="L8" s="18"/>
      <c r="M8" s="18"/>
      <c r="N8" s="19" t="s">
        <v>73</v>
      </c>
      <c r="O8" s="104"/>
      <c r="P8" s="44"/>
    </row>
    <row r="9" spans="1:20" x14ac:dyDescent="0.25">
      <c r="B9" s="107"/>
      <c r="C9" s="108"/>
      <c r="H9" s="10"/>
      <c r="J9" s="101" t="s">
        <v>19</v>
      </c>
      <c r="K9" s="43" t="e">
        <f ca="1">MID(CELL("filename",B1),FIND("]",CELL("filename",B1))+1,255)</f>
        <v>#VALUE!</v>
      </c>
      <c r="L9" s="43"/>
      <c r="N9" s="19" t="s">
        <v>74</v>
      </c>
      <c r="O9" s="18"/>
      <c r="P9" s="44"/>
    </row>
    <row r="10" spans="1:20" ht="13.8" thickBot="1" x14ac:dyDescent="0.3">
      <c r="B10" s="107"/>
      <c r="C10" s="108"/>
      <c r="H10" s="10"/>
      <c r="J10" s="102" t="s">
        <v>85</v>
      </c>
      <c r="K10" s="45"/>
      <c r="L10" s="45"/>
      <c r="M10" s="45"/>
      <c r="N10" s="110" t="s">
        <v>75</v>
      </c>
      <c r="O10" s="45"/>
      <c r="P10" s="46"/>
    </row>
    <row r="11" spans="1:20" ht="13.8" thickBot="1" x14ac:dyDescent="0.3">
      <c r="B11" s="9"/>
      <c r="H11" s="10"/>
    </row>
    <row r="12" spans="1:20" x14ac:dyDescent="0.25">
      <c r="B12" s="9"/>
      <c r="H12" s="10"/>
      <c r="J12" s="5" t="s">
        <v>36</v>
      </c>
      <c r="K12" s="6" t="s">
        <v>4</v>
      </c>
      <c r="L12" s="8" t="s">
        <v>5</v>
      </c>
      <c r="M12" s="395" t="s">
        <v>219</v>
      </c>
      <c r="N12" s="6" t="s">
        <v>6</v>
      </c>
      <c r="O12" s="395" t="s">
        <v>220</v>
      </c>
      <c r="P12" s="7" t="s">
        <v>7</v>
      </c>
    </row>
    <row r="13" spans="1:20" x14ac:dyDescent="0.25">
      <c r="B13" s="9"/>
      <c r="H13" s="10"/>
      <c r="J13" s="63" t="s">
        <v>16</v>
      </c>
      <c r="K13" s="11">
        <v>16</v>
      </c>
      <c r="L13" s="70" t="s">
        <v>37</v>
      </c>
      <c r="M13" s="83" t="str">
        <f ca="1">LEFT(INDIRECT(J13&amp;K13),10)</f>
        <v/>
      </c>
      <c r="N13" s="84" t="e">
        <f ca="1">VALUE(RIGHT(LEFT(INDIRECT(J13&amp;K13),28),10))</f>
        <v>#VALUE!</v>
      </c>
      <c r="O13" s="84" t="e">
        <f ca="1">VALUE(RIGHT(INDIRECT(J13&amp;K13),8))</f>
        <v>#VALUE!</v>
      </c>
      <c r="P13" s="71"/>
    </row>
    <row r="14" spans="1:20" ht="13.8" thickBot="1" x14ac:dyDescent="0.3">
      <c r="B14" s="9"/>
      <c r="H14" s="10"/>
      <c r="J14" s="69" t="s">
        <v>17</v>
      </c>
      <c r="K14" s="15">
        <v>16</v>
      </c>
      <c r="L14" s="73" t="s">
        <v>38</v>
      </c>
      <c r="M14" s="23" t="str">
        <f ca="1">LEFT(INDIRECT(J14&amp;K14),10)</f>
        <v/>
      </c>
      <c r="N14" s="74" t="e">
        <f ca="1">VALUE(RIGHT(LEFT(INDIRECT(J14&amp;K14),28),10))</f>
        <v>#VALUE!</v>
      </c>
      <c r="O14" s="74" t="e">
        <f ca="1">VALUE(RIGHT(INDIRECT(J14&amp;K14),8))</f>
        <v>#VALUE!</v>
      </c>
      <c r="P14" s="72" t="e">
        <f ca="1">IF(ISBLANK(L14),"",O14*N14/1000)</f>
        <v>#VALUE!</v>
      </c>
    </row>
    <row r="15" spans="1:20" ht="13.8" thickBot="1" x14ac:dyDescent="0.3">
      <c r="B15" s="9"/>
      <c r="H15" s="10"/>
      <c r="K15" s="2"/>
      <c r="L15" s="2"/>
      <c r="N15" s="2"/>
      <c r="O15" s="2"/>
      <c r="P15" s="24"/>
    </row>
    <row r="16" spans="1:20" x14ac:dyDescent="0.25">
      <c r="B16" s="9"/>
      <c r="H16" s="10"/>
      <c r="J16" s="392" t="s">
        <v>208</v>
      </c>
      <c r="K16" s="6"/>
      <c r="L16" s="6"/>
      <c r="M16" s="68" t="str">
        <f>IF(L13="","",L13)</f>
        <v xml:space="preserve">Wall  </v>
      </c>
      <c r="N16" s="6"/>
      <c r="O16" s="6"/>
      <c r="P16" s="7"/>
      <c r="S16" s="3"/>
      <c r="T16" s="4"/>
    </row>
    <row r="17" spans="2:20" x14ac:dyDescent="0.25">
      <c r="B17" s="9"/>
      <c r="H17" s="10"/>
      <c r="J17" s="9"/>
      <c r="K17" s="1" t="s">
        <v>23</v>
      </c>
      <c r="O17" s="11"/>
      <c r="P17" s="10"/>
      <c r="S17" s="3"/>
      <c r="T17" s="4"/>
    </row>
    <row r="18" spans="2:20" x14ac:dyDescent="0.25">
      <c r="B18" s="9"/>
      <c r="H18" s="10"/>
      <c r="J18" s="9"/>
      <c r="K18" s="1" t="s">
        <v>39</v>
      </c>
      <c r="O18" s="11"/>
      <c r="P18" s="10"/>
    </row>
    <row r="19" spans="2:20" x14ac:dyDescent="0.25">
      <c r="B19" s="9"/>
      <c r="H19" s="10"/>
      <c r="J19" s="9"/>
      <c r="N19" s="24"/>
      <c r="O19" s="17"/>
      <c r="P19" s="10"/>
    </row>
    <row r="20" spans="2:20" ht="18" thickBot="1" x14ac:dyDescent="0.35">
      <c r="B20" s="9"/>
      <c r="H20" s="10"/>
      <c r="J20" s="12"/>
      <c r="K20" s="13"/>
      <c r="L20" s="13"/>
      <c r="M20" s="13"/>
      <c r="N20" s="51"/>
      <c r="O20" s="60" t="s">
        <v>210</v>
      </c>
      <c r="P20" s="67" t="str">
        <f>IF(O18="y",IF(O17="y",VALUE(O13),"n"),"none")</f>
        <v>none</v>
      </c>
    </row>
    <row r="21" spans="2:20" ht="13.8" thickBot="1" x14ac:dyDescent="0.3">
      <c r="B21" s="9"/>
      <c r="H21" s="10"/>
    </row>
    <row r="22" spans="2:20" x14ac:dyDescent="0.25">
      <c r="B22" s="9"/>
      <c r="H22" s="10"/>
      <c r="J22" s="5" t="s">
        <v>40</v>
      </c>
      <c r="K22" s="6"/>
      <c r="L22" s="6"/>
      <c r="M22" s="403" t="s">
        <v>247</v>
      </c>
      <c r="N22" s="6" t="s">
        <v>41</v>
      </c>
      <c r="O22" s="395" t="s">
        <v>248</v>
      </c>
      <c r="P22" s="7"/>
    </row>
    <row r="23" spans="2:20" x14ac:dyDescent="0.25">
      <c r="B23" s="9"/>
      <c r="H23" s="10"/>
      <c r="J23" s="9"/>
      <c r="M23" s="19" t="s">
        <v>3</v>
      </c>
      <c r="N23" s="1" t="s">
        <v>2</v>
      </c>
      <c r="O23" s="1" t="s">
        <v>1</v>
      </c>
      <c r="P23" s="10"/>
    </row>
    <row r="24" spans="2:20" x14ac:dyDescent="0.25">
      <c r="B24" s="9"/>
      <c r="H24" s="10"/>
      <c r="J24" s="9"/>
      <c r="L24" s="218" t="s">
        <v>237</v>
      </c>
      <c r="M24" s="11">
        <v>139</v>
      </c>
      <c r="P24" s="10"/>
    </row>
    <row r="25" spans="2:20" x14ac:dyDescent="0.25">
      <c r="B25" s="9"/>
      <c r="H25" s="10"/>
      <c r="J25" s="9"/>
      <c r="L25" s="200" t="s">
        <v>243</v>
      </c>
      <c r="M25" s="11">
        <v>129</v>
      </c>
      <c r="O25" s="17"/>
      <c r="P25" s="10"/>
    </row>
    <row r="26" spans="2:20" x14ac:dyDescent="0.25">
      <c r="B26" s="9"/>
      <c r="H26" s="10"/>
      <c r="J26" s="9"/>
      <c r="L26" s="1" t="s">
        <v>43</v>
      </c>
      <c r="N26" s="86">
        <v>0.78</v>
      </c>
      <c r="P26" s="10"/>
    </row>
    <row r="27" spans="2:20" x14ac:dyDescent="0.25">
      <c r="B27" s="9"/>
      <c r="H27" s="10"/>
      <c r="J27" s="9"/>
      <c r="L27" s="1" t="s">
        <v>44</v>
      </c>
      <c r="N27" s="282" t="s">
        <v>87</v>
      </c>
      <c r="O27" s="16"/>
      <c r="P27" s="10"/>
    </row>
    <row r="28" spans="2:20" x14ac:dyDescent="0.25">
      <c r="B28" s="9"/>
      <c r="H28" s="10"/>
      <c r="J28" s="9"/>
      <c r="K28" s="200" t="s">
        <v>240</v>
      </c>
      <c r="N28" s="87">
        <v>0.04</v>
      </c>
      <c r="O28" s="16"/>
      <c r="P28" s="10"/>
    </row>
    <row r="29" spans="2:20" x14ac:dyDescent="0.25">
      <c r="B29" s="9"/>
      <c r="H29" s="10"/>
      <c r="J29" s="9"/>
      <c r="K29" s="200" t="s">
        <v>241</v>
      </c>
      <c r="N29" s="87">
        <v>0.13</v>
      </c>
      <c r="O29" s="16"/>
      <c r="P29" s="10"/>
    </row>
    <row r="30" spans="2:20" x14ac:dyDescent="0.25">
      <c r="B30" s="9"/>
      <c r="H30" s="10"/>
      <c r="J30" s="9" t="str">
        <f>IF(N27="y","Draw frame as a rectangle "&amp;M25&amp;" mm thick, "&amp;M24&amp;" mm wide and with a conductivity of ","")</f>
        <v xml:space="preserve">Draw frame as a rectangle 129 mm thick, 139 mm wide and with a conductivity of </v>
      </c>
      <c r="P30" s="88"/>
    </row>
    <row r="31" spans="2:20" ht="16.2" thickBot="1" x14ac:dyDescent="0.35">
      <c r="B31" s="12"/>
      <c r="C31" s="13"/>
      <c r="D31" s="13"/>
      <c r="E31" s="13"/>
      <c r="F31" s="13"/>
      <c r="G31" s="13"/>
      <c r="H31" s="14"/>
      <c r="J31" s="12"/>
      <c r="K31" s="13"/>
      <c r="L31" s="13"/>
      <c r="M31" s="89" t="s">
        <v>246</v>
      </c>
      <c r="N31" s="90">
        <f>IF(OR(N27&lt;&gt;"y",N26=""),#N/A,(1/(1/N26-N28-N29)*M25/1000))</f>
        <v>0.11600184459303667</v>
      </c>
      <c r="O31" s="89" t="s">
        <v>1</v>
      </c>
      <c r="P31" s="14"/>
    </row>
    <row r="32" spans="2:20" ht="23.4" thickBot="1" x14ac:dyDescent="0.45">
      <c r="B32" s="106" t="s">
        <v>77</v>
      </c>
      <c r="C32" s="6"/>
      <c r="D32" s="6"/>
      <c r="E32" s="6"/>
      <c r="F32" s="6"/>
      <c r="G32" s="6"/>
      <c r="H32" s="7"/>
    </row>
    <row r="33" spans="2:16" x14ac:dyDescent="0.25">
      <c r="B33" s="9" t="s">
        <v>78</v>
      </c>
      <c r="H33" s="10"/>
      <c r="J33" s="392" t="s">
        <v>242</v>
      </c>
      <c r="K33" s="6"/>
      <c r="L33" s="6"/>
      <c r="M33" s="6"/>
      <c r="N33" s="6"/>
      <c r="O33" s="6"/>
      <c r="P33" s="7"/>
    </row>
    <row r="34" spans="2:16" x14ac:dyDescent="0.25">
      <c r="B34" s="9"/>
      <c r="H34" s="10"/>
      <c r="J34" s="9"/>
      <c r="M34" s="200" t="s">
        <v>221</v>
      </c>
      <c r="N34" s="1" t="s">
        <v>41</v>
      </c>
      <c r="O34" s="200" t="s">
        <v>217</v>
      </c>
      <c r="P34" s="10"/>
    </row>
    <row r="35" spans="2:16" x14ac:dyDescent="0.25">
      <c r="B35" s="9"/>
      <c r="H35" s="10"/>
      <c r="J35" s="9"/>
      <c r="M35" s="19" t="s">
        <v>3</v>
      </c>
      <c r="N35" s="1" t="s">
        <v>2</v>
      </c>
      <c r="O35" s="1" t="s">
        <v>1</v>
      </c>
      <c r="P35" s="10"/>
    </row>
    <row r="36" spans="2:16" x14ac:dyDescent="0.25">
      <c r="B36" s="9"/>
      <c r="H36" s="10"/>
      <c r="J36" s="213" t="s">
        <v>244</v>
      </c>
      <c r="O36" s="113" t="e">
        <f ca="1">P14</f>
        <v>#VALUE!</v>
      </c>
      <c r="P36" s="10"/>
    </row>
    <row r="37" spans="2:16" x14ac:dyDescent="0.25">
      <c r="B37" s="9"/>
      <c r="H37" s="10"/>
      <c r="J37" s="213" t="s">
        <v>37</v>
      </c>
      <c r="M37" s="11"/>
      <c r="N37" s="91" t="str">
        <f>P20</f>
        <v>none</v>
      </c>
      <c r="O37" s="113">
        <f>IF(M37="",0,N37*M37/1000)</f>
        <v>0</v>
      </c>
      <c r="P37" s="10"/>
    </row>
    <row r="38" spans="2:16" x14ac:dyDescent="0.25">
      <c r="B38" s="9"/>
      <c r="H38" s="10"/>
      <c r="J38" s="213" t="s">
        <v>245</v>
      </c>
      <c r="M38" s="92">
        <f>M24</f>
        <v>139</v>
      </c>
      <c r="N38" s="91">
        <f>N26</f>
        <v>0.78</v>
      </c>
      <c r="O38" s="113">
        <f>IF(M38="",0,N38*M38/1000)</f>
        <v>0.10842</v>
      </c>
      <c r="P38" s="10"/>
    </row>
    <row r="39" spans="2:16" x14ac:dyDescent="0.25">
      <c r="B39" s="9"/>
      <c r="H39" s="10"/>
      <c r="J39" s="9"/>
      <c r="M39" s="2"/>
      <c r="N39" s="47"/>
      <c r="O39" s="114" t="e">
        <f ca="1">O36-O37-O38</f>
        <v>#VALUE!</v>
      </c>
      <c r="P39" s="88"/>
    </row>
    <row r="40" spans="2:16" ht="23.4" thickBot="1" x14ac:dyDescent="0.45">
      <c r="B40" s="9"/>
      <c r="H40" s="10"/>
      <c r="J40" s="12"/>
      <c r="K40" s="13"/>
      <c r="L40" s="13"/>
      <c r="M40" s="59" t="s">
        <v>45</v>
      </c>
      <c r="N40" s="412" t="str">
        <f>IF(M37="","#N/A",O39)</f>
        <v>#N/A</v>
      </c>
      <c r="O40" s="412"/>
      <c r="P40" s="61" t="s">
        <v>1</v>
      </c>
    </row>
    <row r="41" spans="2:16" ht="13.8" thickBot="1" x14ac:dyDescent="0.3">
      <c r="B41" s="9"/>
      <c r="H41" s="10"/>
    </row>
    <row r="42" spans="2:16" ht="13.8" thickBot="1" x14ac:dyDescent="0.3">
      <c r="B42" s="9"/>
      <c r="H42" s="10"/>
      <c r="J42" s="95" t="s">
        <v>49</v>
      </c>
      <c r="K42" s="96"/>
      <c r="L42" s="96"/>
      <c r="M42" s="96"/>
      <c r="N42" s="393" t="s">
        <v>205</v>
      </c>
      <c r="O42" s="97"/>
      <c r="P42" s="98" t="s">
        <v>48</v>
      </c>
    </row>
    <row r="43" spans="2:16" ht="12.75" customHeight="1" x14ac:dyDescent="0.25">
      <c r="B43" s="9"/>
      <c r="H43" s="10"/>
    </row>
    <row r="44" spans="2:16" ht="12.75" customHeight="1" x14ac:dyDescent="0.25">
      <c r="B44" s="9"/>
      <c r="H44" s="10"/>
    </row>
    <row r="45" spans="2:16" ht="12.75" customHeight="1" x14ac:dyDescent="0.25">
      <c r="B45" s="9"/>
      <c r="C45" s="19"/>
      <c r="D45" s="20"/>
      <c r="G45" s="19"/>
      <c r="H45" s="21"/>
    </row>
    <row r="46" spans="2:16" x14ac:dyDescent="0.25">
      <c r="B46" s="9"/>
      <c r="H46" s="10"/>
    </row>
    <row r="47" spans="2:16" x14ac:dyDescent="0.25">
      <c r="B47" s="9"/>
      <c r="H47" s="10"/>
    </row>
    <row r="48" spans="2:16" x14ac:dyDescent="0.25">
      <c r="B48" s="9"/>
      <c r="H48" s="10"/>
    </row>
    <row r="49" spans="2:16" x14ac:dyDescent="0.25">
      <c r="B49" s="9"/>
      <c r="H49" s="10"/>
    </row>
    <row r="50" spans="2:16" x14ac:dyDescent="0.25">
      <c r="B50" s="9"/>
      <c r="H50" s="10"/>
    </row>
    <row r="51" spans="2:16" x14ac:dyDescent="0.25">
      <c r="B51" s="9"/>
      <c r="H51" s="10"/>
    </row>
    <row r="52" spans="2:16" x14ac:dyDescent="0.25">
      <c r="B52" s="9"/>
      <c r="H52" s="10"/>
    </row>
    <row r="53" spans="2:16" x14ac:dyDescent="0.25">
      <c r="B53" s="9"/>
      <c r="H53" s="10"/>
    </row>
    <row r="54" spans="2:16" x14ac:dyDescent="0.25">
      <c r="B54" s="9"/>
      <c r="H54" s="10"/>
    </row>
    <row r="55" spans="2:16" x14ac:dyDescent="0.25">
      <c r="B55" s="9"/>
      <c r="H55" s="10"/>
    </row>
    <row r="56" spans="2:16" ht="13.8" thickBot="1" x14ac:dyDescent="0.3">
      <c r="B56" s="12"/>
      <c r="C56" s="13"/>
      <c r="D56" s="13"/>
      <c r="E56" s="13"/>
      <c r="F56" s="13"/>
      <c r="G56" s="13"/>
      <c r="H56" s="14"/>
    </row>
    <row r="57" spans="2:16" ht="22.8" x14ac:dyDescent="0.4">
      <c r="B57" s="106" t="s">
        <v>97</v>
      </c>
      <c r="C57" s="6"/>
      <c r="D57" s="6"/>
      <c r="E57" s="6"/>
      <c r="F57" s="6"/>
      <c r="G57" s="6"/>
      <c r="H57" s="7"/>
      <c r="J57" s="106" t="s">
        <v>76</v>
      </c>
      <c r="K57" s="6"/>
      <c r="L57" s="6"/>
      <c r="M57" s="6"/>
      <c r="N57" s="6"/>
      <c r="O57" s="6"/>
      <c r="P57" s="7"/>
    </row>
    <row r="58" spans="2:16" ht="12.75" customHeight="1" x14ac:dyDescent="0.25">
      <c r="B58" s="9"/>
      <c r="H58" s="10"/>
      <c r="J58" s="9"/>
      <c r="P58" s="10"/>
    </row>
    <row r="59" spans="2:16" x14ac:dyDescent="0.25">
      <c r="B59" s="9"/>
      <c r="H59" s="10"/>
      <c r="J59" s="9"/>
      <c r="P59" s="10"/>
    </row>
    <row r="60" spans="2:16" x14ac:dyDescent="0.25">
      <c r="B60" s="9"/>
      <c r="H60" s="10"/>
      <c r="J60" s="9"/>
      <c r="K60" s="47"/>
      <c r="P60" s="10"/>
    </row>
    <row r="61" spans="2:16" x14ac:dyDescent="0.25">
      <c r="B61" s="9"/>
      <c r="H61" s="10"/>
      <c r="J61" s="9"/>
      <c r="K61" s="47"/>
      <c r="P61" s="10"/>
    </row>
    <row r="62" spans="2:16" x14ac:dyDescent="0.25">
      <c r="B62" s="9"/>
      <c r="H62" s="10"/>
      <c r="J62" s="9"/>
      <c r="K62" s="47"/>
      <c r="P62" s="10"/>
    </row>
    <row r="63" spans="2:16" x14ac:dyDescent="0.25">
      <c r="B63" s="9"/>
      <c r="H63" s="10"/>
      <c r="J63" s="9"/>
      <c r="K63" s="47"/>
      <c r="P63" s="10"/>
    </row>
    <row r="64" spans="2:16" x14ac:dyDescent="0.25">
      <c r="B64" s="9"/>
      <c r="H64" s="10"/>
      <c r="J64" s="9"/>
      <c r="K64" s="47"/>
      <c r="P64" s="10"/>
    </row>
    <row r="65" spans="2:16" x14ac:dyDescent="0.25">
      <c r="B65" s="9"/>
      <c r="H65" s="10"/>
      <c r="J65" s="9"/>
      <c r="K65" s="47"/>
      <c r="P65" s="10"/>
    </row>
    <row r="66" spans="2:16" x14ac:dyDescent="0.25">
      <c r="B66" s="9"/>
      <c r="H66" s="10"/>
      <c r="J66" s="9"/>
      <c r="K66" s="47"/>
      <c r="P66" s="10"/>
    </row>
    <row r="67" spans="2:16" x14ac:dyDescent="0.25">
      <c r="B67" s="9"/>
      <c r="H67" s="10"/>
      <c r="J67" s="9"/>
      <c r="K67" s="47"/>
      <c r="P67" s="10"/>
    </row>
    <row r="68" spans="2:16" x14ac:dyDescent="0.25">
      <c r="B68" s="9"/>
      <c r="H68" s="10"/>
      <c r="J68" s="9"/>
      <c r="K68" s="47"/>
      <c r="P68" s="10"/>
    </row>
    <row r="69" spans="2:16" x14ac:dyDescent="0.25">
      <c r="B69" s="9"/>
      <c r="H69" s="10"/>
      <c r="J69" s="9"/>
      <c r="K69" s="47"/>
      <c r="P69" s="10"/>
    </row>
    <row r="70" spans="2:16" x14ac:dyDescent="0.25">
      <c r="B70" s="9"/>
      <c r="C70" s="19"/>
      <c r="D70" s="20"/>
      <c r="G70" s="19"/>
      <c r="H70" s="21"/>
      <c r="J70" s="9"/>
      <c r="K70" s="47"/>
      <c r="P70" s="10"/>
    </row>
    <row r="71" spans="2:16" x14ac:dyDescent="0.25">
      <c r="B71" s="9"/>
      <c r="H71" s="10"/>
      <c r="J71" s="9"/>
      <c r="K71" s="47"/>
      <c r="P71" s="10"/>
    </row>
    <row r="72" spans="2:16" x14ac:dyDescent="0.25">
      <c r="B72" s="9"/>
      <c r="H72" s="10"/>
      <c r="J72" s="9"/>
      <c r="P72" s="10"/>
    </row>
    <row r="73" spans="2:16" x14ac:dyDescent="0.25">
      <c r="B73" s="9"/>
      <c r="H73" s="10"/>
      <c r="J73" s="9"/>
      <c r="P73" s="10"/>
    </row>
    <row r="74" spans="2:16" x14ac:dyDescent="0.25">
      <c r="B74" s="9"/>
      <c r="H74" s="10"/>
      <c r="J74" s="9"/>
      <c r="P74" s="10"/>
    </row>
    <row r="75" spans="2:16" x14ac:dyDescent="0.25">
      <c r="B75" s="9"/>
      <c r="H75" s="10"/>
      <c r="J75" s="9"/>
      <c r="P75" s="10"/>
    </row>
    <row r="76" spans="2:16" x14ac:dyDescent="0.25">
      <c r="B76" s="9"/>
      <c r="H76" s="10"/>
      <c r="J76" s="9"/>
      <c r="P76" s="10"/>
    </row>
    <row r="77" spans="2:16" x14ac:dyDescent="0.25">
      <c r="B77" s="9"/>
      <c r="H77" s="10"/>
      <c r="J77" s="9"/>
      <c r="P77" s="10"/>
    </row>
    <row r="78" spans="2:16" x14ac:dyDescent="0.25">
      <c r="B78" s="9"/>
      <c r="H78" s="10"/>
      <c r="J78" s="9"/>
      <c r="P78" s="10"/>
    </row>
    <row r="79" spans="2:16" x14ac:dyDescent="0.25">
      <c r="B79" s="9"/>
      <c r="H79" s="10"/>
      <c r="J79" s="9"/>
      <c r="P79" s="10"/>
    </row>
    <row r="80" spans="2:16" x14ac:dyDescent="0.25">
      <c r="B80" s="9"/>
      <c r="H80" s="10"/>
      <c r="J80" s="9"/>
      <c r="P80" s="10"/>
    </row>
    <row r="81" spans="2:16" ht="13.8" thickBot="1" x14ac:dyDescent="0.3">
      <c r="B81" s="12"/>
      <c r="C81" s="13"/>
      <c r="D81" s="13"/>
      <c r="E81" s="13"/>
      <c r="F81" s="13"/>
      <c r="G81" s="13"/>
      <c r="H81" s="14"/>
      <c r="J81" s="12"/>
      <c r="K81" s="13"/>
      <c r="L81" s="13"/>
      <c r="M81" s="13"/>
      <c r="N81" s="13"/>
      <c r="O81" s="13"/>
      <c r="P81" s="14"/>
    </row>
    <row r="82" spans="2:16" x14ac:dyDescent="0.25">
      <c r="B82" s="6"/>
      <c r="C82" s="6"/>
      <c r="D82" s="6"/>
      <c r="E82" s="6"/>
      <c r="F82" s="6"/>
      <c r="G82" s="6"/>
      <c r="H82" s="6"/>
    </row>
    <row r="94" spans="2:16" x14ac:dyDescent="0.25">
      <c r="J94" s="19"/>
      <c r="K94" s="17"/>
      <c r="L94" s="19"/>
      <c r="M94" s="17"/>
      <c r="N94" s="19"/>
      <c r="O94" s="17"/>
    </row>
    <row r="95" spans="2:16" x14ac:dyDescent="0.25">
      <c r="K95" s="17"/>
      <c r="M95" s="17"/>
      <c r="O95" s="17"/>
    </row>
    <row r="96" spans="2:16" x14ac:dyDescent="0.25">
      <c r="N96" s="19"/>
    </row>
    <row r="97" spans="10:16" x14ac:dyDescent="0.25">
      <c r="K97" s="17"/>
      <c r="M97" s="19"/>
      <c r="O97" s="17"/>
    </row>
    <row r="98" spans="10:16" x14ac:dyDescent="0.25">
      <c r="L98" s="53"/>
      <c r="N98" s="47"/>
      <c r="O98" s="48"/>
      <c r="P98" s="55"/>
    </row>
    <row r="102" spans="10:16" x14ac:dyDescent="0.25">
      <c r="N102" s="19"/>
    </row>
    <row r="103" spans="10:16" x14ac:dyDescent="0.25">
      <c r="O103" s="52"/>
    </row>
    <row r="104" spans="10:16" x14ac:dyDescent="0.25">
      <c r="N104" s="2"/>
      <c r="O104" s="20"/>
    </row>
    <row r="105" spans="10:16" x14ac:dyDescent="0.25">
      <c r="N105" s="2"/>
      <c r="O105" s="20"/>
    </row>
    <row r="106" spans="10:16" x14ac:dyDescent="0.25">
      <c r="J106" s="2"/>
      <c r="L106" s="2"/>
      <c r="N106" s="2"/>
      <c r="O106" s="53"/>
    </row>
    <row r="107" spans="10:16" x14ac:dyDescent="0.25">
      <c r="J107" s="2"/>
      <c r="K107" s="17"/>
      <c r="L107" s="2"/>
      <c r="M107" s="53"/>
      <c r="N107" s="47"/>
      <c r="O107" s="48"/>
      <c r="P107" s="55"/>
    </row>
    <row r="111" spans="10:16" x14ac:dyDescent="0.25">
      <c r="J111" s="19"/>
      <c r="L111" s="19"/>
      <c r="N111" s="19"/>
      <c r="O111" s="52"/>
    </row>
    <row r="112" spans="10:16" x14ac:dyDescent="0.25">
      <c r="J112" s="19"/>
      <c r="L112" s="19"/>
      <c r="M112" s="53"/>
      <c r="N112" s="54"/>
    </row>
    <row r="113" spans="10:16" x14ac:dyDescent="0.25">
      <c r="J113" s="19"/>
      <c r="K113" s="53"/>
      <c r="L113" s="19"/>
      <c r="N113" s="48"/>
      <c r="O113" s="48"/>
      <c r="P113" s="55"/>
    </row>
    <row r="117" spans="10:16" x14ac:dyDescent="0.25">
      <c r="J117" s="2"/>
      <c r="L117" s="2"/>
      <c r="N117" s="2"/>
    </row>
    <row r="118" spans="10:16" x14ac:dyDescent="0.25">
      <c r="J118" s="2"/>
      <c r="L118" s="2"/>
      <c r="N118" s="2"/>
    </row>
    <row r="119" spans="10:16" x14ac:dyDescent="0.25">
      <c r="J119" s="2"/>
      <c r="L119" s="2"/>
      <c r="M119" s="52"/>
      <c r="N119" s="2"/>
      <c r="O119" s="20"/>
    </row>
    <row r="120" spans="10:16" x14ac:dyDescent="0.25">
      <c r="J120" s="2"/>
      <c r="L120" s="2"/>
      <c r="M120" s="52"/>
      <c r="N120" s="2"/>
      <c r="O120" s="20"/>
    </row>
    <row r="121" spans="10:16" x14ac:dyDescent="0.25">
      <c r="J121" s="2"/>
      <c r="K121" s="53"/>
      <c r="L121" s="2"/>
      <c r="M121" s="20"/>
      <c r="N121" s="2"/>
      <c r="O121" s="56"/>
    </row>
    <row r="122" spans="10:16" x14ac:dyDescent="0.25">
      <c r="J122" s="2"/>
      <c r="L122" s="2"/>
      <c r="M122" s="20"/>
      <c r="N122" s="2"/>
      <c r="O122" s="56"/>
    </row>
    <row r="123" spans="10:16" x14ac:dyDescent="0.25">
      <c r="J123" s="2"/>
      <c r="L123" s="2"/>
      <c r="M123" s="52"/>
      <c r="N123" s="2"/>
    </row>
    <row r="124" spans="10:16" x14ac:dyDescent="0.25">
      <c r="J124" s="2"/>
      <c r="K124" s="17"/>
      <c r="L124" s="57"/>
      <c r="M124" s="58"/>
      <c r="O124" s="48"/>
      <c r="P124" s="55"/>
    </row>
    <row r="127" spans="10:16" x14ac:dyDescent="0.25">
      <c r="O127" s="2"/>
    </row>
    <row r="128" spans="10:16" x14ac:dyDescent="0.25">
      <c r="O128" s="2"/>
      <c r="P128" s="20"/>
    </row>
    <row r="129" spans="13:16" x14ac:dyDescent="0.25">
      <c r="O129" s="2"/>
    </row>
    <row r="130" spans="13:16" x14ac:dyDescent="0.25">
      <c r="N130" s="24"/>
      <c r="O130" s="17"/>
    </row>
    <row r="131" spans="13:16" x14ac:dyDescent="0.25">
      <c r="N131" s="47"/>
      <c r="O131" s="48"/>
      <c r="P131" s="55"/>
    </row>
    <row r="136" spans="13:16" x14ac:dyDescent="0.25">
      <c r="O136" s="17"/>
    </row>
    <row r="137" spans="13:16" x14ac:dyDescent="0.25">
      <c r="M137" s="2"/>
      <c r="N137" s="2"/>
      <c r="O137" s="16"/>
    </row>
    <row r="138" spans="13:16" x14ac:dyDescent="0.25">
      <c r="M138" s="2"/>
      <c r="N138" s="2"/>
      <c r="O138" s="16"/>
    </row>
    <row r="139" spans="13:16" x14ac:dyDescent="0.25">
      <c r="M139" s="2"/>
      <c r="N139" s="24"/>
      <c r="O139" s="16"/>
    </row>
    <row r="140" spans="13:16" x14ac:dyDescent="0.25">
      <c r="M140" s="2"/>
      <c r="N140" s="2"/>
      <c r="O140" s="16"/>
      <c r="P140" s="20"/>
    </row>
    <row r="141" spans="13:16" x14ac:dyDescent="0.25">
      <c r="N141" s="47"/>
      <c r="O141" s="48"/>
      <c r="P141" s="49"/>
    </row>
    <row r="145" spans="13:16" x14ac:dyDescent="0.25">
      <c r="O145" s="17"/>
      <c r="P145" s="20"/>
    </row>
    <row r="146" spans="13:16" x14ac:dyDescent="0.25">
      <c r="N146" s="2"/>
      <c r="O146" s="17"/>
    </row>
    <row r="147" spans="13:16" x14ac:dyDescent="0.25">
      <c r="N147" s="24"/>
      <c r="O147" s="17"/>
    </row>
    <row r="148" spans="13:16" x14ac:dyDescent="0.25">
      <c r="N148" s="47"/>
      <c r="O148" s="48"/>
      <c r="P148" s="49"/>
    </row>
    <row r="150" spans="13:16" x14ac:dyDescent="0.25">
      <c r="M150" s="19"/>
    </row>
    <row r="151" spans="13:16" x14ac:dyDescent="0.25">
      <c r="M151" s="19"/>
    </row>
    <row r="152" spans="13:16" x14ac:dyDescent="0.25">
      <c r="O152" s="17"/>
    </row>
    <row r="153" spans="13:16" x14ac:dyDescent="0.25">
      <c r="M153" s="2"/>
      <c r="N153" s="50"/>
    </row>
    <row r="154" spans="13:16" x14ac:dyDescent="0.25">
      <c r="M154" s="2"/>
      <c r="O154" s="16"/>
    </row>
    <row r="155" spans="13:16" x14ac:dyDescent="0.25">
      <c r="M155" s="2"/>
      <c r="N155" s="47"/>
      <c r="O155" s="48"/>
      <c r="P155" s="49"/>
    </row>
    <row r="157" spans="13:16" x14ac:dyDescent="0.25">
      <c r="M157" s="19"/>
    </row>
    <row r="158" spans="13:16" x14ac:dyDescent="0.25">
      <c r="M158" s="19"/>
    </row>
    <row r="159" spans="13:16" x14ac:dyDescent="0.25">
      <c r="O159" s="17"/>
    </row>
    <row r="160" spans="13:16" x14ac:dyDescent="0.25">
      <c r="M160" s="2"/>
      <c r="N160" s="50"/>
      <c r="O160" s="16"/>
    </row>
    <row r="161" spans="13:16" x14ac:dyDescent="0.25">
      <c r="M161" s="2"/>
      <c r="N161" s="50"/>
      <c r="O161" s="16"/>
    </row>
    <row r="162" spans="13:16" x14ac:dyDescent="0.25">
      <c r="M162" s="2"/>
      <c r="N162" s="47"/>
      <c r="O162" s="48"/>
      <c r="P162" s="49"/>
    </row>
    <row r="164" spans="13:16" x14ac:dyDescent="0.25">
      <c r="M164" s="19"/>
    </row>
    <row r="165" spans="13:16" x14ac:dyDescent="0.25">
      <c r="M165" s="19"/>
    </row>
    <row r="166" spans="13:16" x14ac:dyDescent="0.25">
      <c r="O166" s="17"/>
    </row>
    <row r="167" spans="13:16" x14ac:dyDescent="0.25">
      <c r="M167" s="2"/>
      <c r="N167" s="50"/>
      <c r="O167" s="16"/>
    </row>
    <row r="168" spans="13:16" x14ac:dyDescent="0.25">
      <c r="M168" s="2"/>
      <c r="N168" s="50"/>
      <c r="O168" s="16"/>
    </row>
    <row r="169" spans="13:16" x14ac:dyDescent="0.25">
      <c r="M169" s="2"/>
      <c r="N169" s="47"/>
      <c r="O169" s="48"/>
      <c r="P169" s="49"/>
    </row>
  </sheetData>
  <mergeCells count="1">
    <mergeCell ref="N40:O40"/>
  </mergeCells>
  <phoneticPr fontId="2" type="noConversion"/>
  <conditionalFormatting sqref="R8">
    <cfRule type="expression" dxfId="4" priority="1" stopIfTrue="1">
      <formula>"left($T$16,8)=internal"</formula>
    </cfRule>
  </conditionalFormatting>
  <pageMargins left="0.47244094488188981" right="0.27559055118110237" top="0.82677165354330717" bottom="0.70866141732283472" header="0.35433070866141736" footer="0.59055118110236227"/>
  <pageSetup paperSize="9" scale="64" fitToWidth="2" orientation="portrait" r:id="rId1"/>
  <headerFooter alignWithMargins="0">
    <oddHeader>&amp;L
&amp;R&amp;A</oddHeader>
    <oddFooter>&amp;L&amp;D&amp;R&amp;Z&amp;F</oddFooter>
  </headerFooter>
  <colBreaks count="1" manualBreakCount="1">
    <brk id="17" max="82" man="1"/>
  </colBreaks>
  <drawing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B12CD2-1AE5-4281-A02F-499981264FB4}">
  <dimension ref="A1:U165"/>
  <sheetViews>
    <sheetView view="pageBreakPreview" zoomScaleNormal="75" zoomScaleSheetLayoutView="100" workbookViewId="0"/>
  </sheetViews>
  <sheetFormatPr defaultColWidth="9.109375" defaultRowHeight="13.2" x14ac:dyDescent="0.25"/>
  <cols>
    <col min="1" max="1" width="4" style="204" customWidth="1"/>
    <col min="2" max="7" width="9.109375" style="204"/>
    <col min="8" max="8" width="10.33203125" style="204" bestFit="1" customWidth="1"/>
    <col min="9" max="9" width="3.33203125" style="204" customWidth="1"/>
    <col min="10" max="13" width="10.6640625" style="204" customWidth="1"/>
    <col min="14" max="14" width="13.44140625" style="204" customWidth="1"/>
    <col min="15" max="16" width="10.6640625" style="204" customWidth="1"/>
    <col min="17" max="17" width="4.5546875" style="204" customWidth="1"/>
    <col min="18" max="18" width="3" style="204" customWidth="1"/>
    <col min="19" max="20" width="41.88671875" style="204" customWidth="1"/>
    <col min="21" max="21" width="48.5546875" style="204" customWidth="1"/>
    <col min="22" max="23" width="41.88671875" style="204" customWidth="1"/>
    <col min="24" max="16384" width="9.109375" style="204"/>
  </cols>
  <sheetData>
    <row r="1" spans="1:21" x14ac:dyDescent="0.25">
      <c r="B1" s="1" t="s">
        <v>146</v>
      </c>
      <c r="I1" s="290"/>
      <c r="J1" s="1" t="s">
        <v>147</v>
      </c>
      <c r="S1" s="280"/>
      <c r="T1" s="280"/>
      <c r="U1" s="384"/>
    </row>
    <row r="2" spans="1:21" x14ac:dyDescent="0.25">
      <c r="S2" s="200"/>
      <c r="T2" s="200"/>
      <c r="U2" s="200"/>
    </row>
    <row r="3" spans="1:21" x14ac:dyDescent="0.25">
      <c r="S3" s="200"/>
      <c r="T3" s="200"/>
      <c r="U3" s="200"/>
    </row>
    <row r="4" spans="1:21" x14ac:dyDescent="0.25">
      <c r="S4" s="200"/>
      <c r="T4" s="200"/>
      <c r="U4" s="200"/>
    </row>
    <row r="5" spans="1:21" x14ac:dyDescent="0.25">
      <c r="S5" s="200"/>
      <c r="T5" s="200"/>
      <c r="U5" s="200"/>
    </row>
    <row r="6" spans="1:21" ht="13.8" thickBot="1" x14ac:dyDescent="0.3">
      <c r="A6" s="204" t="str">
        <f>Introduction!A6</f>
        <v>V48</v>
      </c>
      <c r="S6" s="200"/>
      <c r="T6" s="200"/>
      <c r="U6" s="200"/>
    </row>
    <row r="7" spans="1:21" ht="22.2" customHeight="1" x14ac:dyDescent="0.4">
      <c r="B7" s="308" t="s">
        <v>86</v>
      </c>
      <c r="C7" s="294"/>
      <c r="D7" s="294"/>
      <c r="E7" s="294"/>
      <c r="F7" s="294"/>
      <c r="G7" s="294"/>
      <c r="H7" s="309"/>
      <c r="J7" s="293" t="s">
        <v>70</v>
      </c>
      <c r="K7" s="391" t="s">
        <v>145</v>
      </c>
      <c r="L7" s="294"/>
      <c r="M7" s="294"/>
      <c r="N7" s="295" t="s">
        <v>71</v>
      </c>
      <c r="O7" s="296"/>
      <c r="P7" s="297"/>
      <c r="S7" s="200"/>
      <c r="T7" s="200"/>
      <c r="U7" s="200"/>
    </row>
    <row r="8" spans="1:21" x14ac:dyDescent="0.25">
      <c r="B8" s="312" t="s">
        <v>79</v>
      </c>
      <c r="C8" s="313"/>
      <c r="H8" s="314"/>
      <c r="J8" s="298" t="s">
        <v>72</v>
      </c>
      <c r="K8" s="299"/>
      <c r="L8" s="299"/>
      <c r="M8" s="299"/>
      <c r="N8" s="300" t="s">
        <v>73</v>
      </c>
      <c r="O8" s="301"/>
      <c r="P8" s="302"/>
      <c r="S8" s="200"/>
      <c r="T8" s="200"/>
      <c r="U8" s="200"/>
    </row>
    <row r="9" spans="1:21" x14ac:dyDescent="0.25">
      <c r="B9" s="320"/>
      <c r="C9" s="313"/>
      <c r="H9" s="314"/>
      <c r="J9" s="298" t="s">
        <v>19</v>
      </c>
      <c r="K9" s="303" t="e">
        <f ca="1">MID(CELL("filename",B1),FIND("]",CELL("filename",B1))+1,255)</f>
        <v>#VALUE!</v>
      </c>
      <c r="L9" s="303"/>
      <c r="N9" s="300" t="s">
        <v>74</v>
      </c>
      <c r="O9" s="299"/>
      <c r="P9" s="302"/>
      <c r="S9" s="200"/>
      <c r="T9" s="200"/>
      <c r="U9" s="200"/>
    </row>
    <row r="10" spans="1:21" ht="13.8" thickBot="1" x14ac:dyDescent="0.3">
      <c r="B10" s="320"/>
      <c r="C10" s="313"/>
      <c r="H10" s="314"/>
      <c r="J10" s="304" t="s">
        <v>85</v>
      </c>
      <c r="K10" s="305"/>
      <c r="L10" s="305"/>
      <c r="M10" s="305"/>
      <c r="N10" s="306" t="s">
        <v>75</v>
      </c>
      <c r="O10" s="305"/>
      <c r="P10" s="307"/>
      <c r="S10" s="200"/>
      <c r="T10" s="200"/>
      <c r="U10" s="200"/>
    </row>
    <row r="11" spans="1:21" ht="13.8" thickBot="1" x14ac:dyDescent="0.3">
      <c r="B11" s="312"/>
      <c r="H11" s="314"/>
      <c r="S11" s="200"/>
      <c r="T11" s="200"/>
      <c r="U11" s="200"/>
    </row>
    <row r="12" spans="1:21" x14ac:dyDescent="0.25">
      <c r="B12" s="312"/>
      <c r="H12" s="314"/>
      <c r="J12" s="392" t="s">
        <v>36</v>
      </c>
      <c r="K12" s="294" t="s">
        <v>4</v>
      </c>
      <c r="L12" s="311" t="s">
        <v>5</v>
      </c>
      <c r="M12" s="395" t="s">
        <v>219</v>
      </c>
      <c r="N12" s="294" t="s">
        <v>6</v>
      </c>
      <c r="O12" s="395" t="s">
        <v>220</v>
      </c>
      <c r="P12" s="309" t="s">
        <v>7</v>
      </c>
      <c r="S12" s="200"/>
      <c r="T12" s="200"/>
      <c r="U12" s="200"/>
    </row>
    <row r="13" spans="1:21" x14ac:dyDescent="0.25">
      <c r="B13" s="312"/>
      <c r="H13" s="314"/>
      <c r="J13" s="315" t="s">
        <v>16</v>
      </c>
      <c r="K13" s="316">
        <v>16</v>
      </c>
      <c r="L13" s="316" t="s">
        <v>22</v>
      </c>
      <c r="M13" s="317" t="str">
        <f ca="1">LEFT(INDIRECT(J13&amp;K13),10)</f>
        <v/>
      </c>
      <c r="N13" s="318" t="e">
        <f ca="1">VALUE(RIGHT(LEFT(INDIRECT(J13&amp;K13),28),10))</f>
        <v>#VALUE!</v>
      </c>
      <c r="O13" s="318" t="e">
        <f ca="1">VALUE(RIGHT(INDIRECT(J13&amp;K13),8))</f>
        <v>#VALUE!</v>
      </c>
      <c r="P13" s="319"/>
      <c r="S13" s="200"/>
      <c r="T13" s="200"/>
      <c r="U13" s="200"/>
    </row>
    <row r="14" spans="1:21" x14ac:dyDescent="0.25">
      <c r="B14" s="312"/>
      <c r="H14" s="314"/>
      <c r="J14" s="315" t="s">
        <v>17</v>
      </c>
      <c r="K14" s="316">
        <v>16</v>
      </c>
      <c r="L14" s="316" t="s">
        <v>31</v>
      </c>
      <c r="M14" s="317" t="str">
        <f ca="1">LEFT(INDIRECT(J14&amp;K14),10)</f>
        <v/>
      </c>
      <c r="N14" s="318" t="e">
        <f ca="1">VALUE(RIGHT(LEFT(INDIRECT(J14&amp;K14),28),10))</f>
        <v>#VALUE!</v>
      </c>
      <c r="O14" s="318" t="e">
        <f ca="1">VALUE(RIGHT(INDIRECT(J14&amp;K14),8))</f>
        <v>#VALUE!</v>
      </c>
      <c r="P14" s="319"/>
      <c r="S14" s="200"/>
      <c r="T14" s="200"/>
      <c r="U14" s="200"/>
    </row>
    <row r="15" spans="1:21" ht="13.8" thickBot="1" x14ac:dyDescent="0.3">
      <c r="B15" s="312"/>
      <c r="H15" s="314"/>
      <c r="J15" s="321" t="s">
        <v>18</v>
      </c>
      <c r="K15" s="322">
        <v>16</v>
      </c>
      <c r="L15" s="323" t="s">
        <v>180</v>
      </c>
      <c r="M15" s="324" t="str">
        <f ca="1">LEFT(INDIRECT(J15&amp;K15),10)</f>
        <v/>
      </c>
      <c r="N15" s="325" t="e">
        <f ca="1">VALUE(RIGHT(LEFT(INDIRECT(J15&amp;K15),28),10))</f>
        <v>#VALUE!</v>
      </c>
      <c r="O15" s="325" t="e">
        <f ca="1">VALUE(RIGHT(INDIRECT(J15&amp;K15),8))</f>
        <v>#VALUE!</v>
      </c>
      <c r="P15" s="326" t="e">
        <f ca="1">IF(ISBLANK(L15),"",O15*N15/1000)</f>
        <v>#VALUE!</v>
      </c>
      <c r="S15" s="200"/>
      <c r="T15" s="200"/>
      <c r="U15" s="200"/>
    </row>
    <row r="16" spans="1:21" ht="13.8" thickBot="1" x14ac:dyDescent="0.3">
      <c r="B16" s="312"/>
      <c r="H16" s="314"/>
      <c r="R16" s="291"/>
      <c r="S16" s="280"/>
      <c r="T16" s="280"/>
      <c r="U16" s="384"/>
    </row>
    <row r="17" spans="2:21" x14ac:dyDescent="0.25">
      <c r="B17" s="312"/>
      <c r="H17" s="314"/>
      <c r="J17" s="392" t="s">
        <v>208</v>
      </c>
      <c r="K17" s="294"/>
      <c r="L17" s="294"/>
      <c r="M17" s="327" t="str">
        <f>L13</f>
        <v>Wall</v>
      </c>
      <c r="N17" s="294"/>
      <c r="O17" s="294"/>
      <c r="P17" s="309"/>
      <c r="R17" s="291"/>
      <c r="S17" s="280"/>
      <c r="T17" s="280"/>
      <c r="U17" s="384"/>
    </row>
    <row r="18" spans="2:21" x14ac:dyDescent="0.25">
      <c r="B18" s="312"/>
      <c r="H18" s="314"/>
      <c r="J18" s="312"/>
      <c r="K18" s="204" t="s">
        <v>23</v>
      </c>
      <c r="O18" s="316"/>
      <c r="P18" s="314"/>
      <c r="S18" s="200"/>
      <c r="T18" s="200"/>
      <c r="U18" s="200"/>
    </row>
    <row r="19" spans="2:21" x14ac:dyDescent="0.25">
      <c r="B19" s="312"/>
      <c r="H19" s="314"/>
      <c r="J19" s="312"/>
      <c r="K19" s="204" t="s">
        <v>10</v>
      </c>
      <c r="O19" s="316"/>
      <c r="P19" s="314"/>
      <c r="S19" s="200"/>
      <c r="T19" s="200"/>
      <c r="U19" s="200"/>
    </row>
    <row r="20" spans="2:21" x14ac:dyDescent="0.25">
      <c r="B20" s="312"/>
      <c r="H20" s="314"/>
      <c r="J20" s="312"/>
      <c r="N20" s="328"/>
      <c r="O20" s="329"/>
      <c r="P20" s="314"/>
      <c r="S20" s="200"/>
      <c r="T20" s="200"/>
      <c r="U20" s="200"/>
    </row>
    <row r="21" spans="2:21" ht="18" thickBot="1" x14ac:dyDescent="0.35">
      <c r="B21" s="312"/>
      <c r="H21" s="314"/>
      <c r="J21" s="330"/>
      <c r="K21" s="331"/>
      <c r="L21" s="331"/>
      <c r="M21" s="331"/>
      <c r="N21" s="332"/>
      <c r="O21" s="60" t="s">
        <v>210</v>
      </c>
      <c r="P21" s="333" t="str">
        <f>IF(O19="y",IF(O18="y",VALUE(O13),"n"),"none")</f>
        <v>none</v>
      </c>
      <c r="S21" s="200"/>
      <c r="T21" s="200"/>
      <c r="U21" s="200"/>
    </row>
    <row r="22" spans="2:21" ht="13.8" thickBot="1" x14ac:dyDescent="0.3">
      <c r="B22" s="312"/>
      <c r="H22" s="314"/>
      <c r="S22" s="200"/>
      <c r="T22" s="200"/>
      <c r="U22" s="200"/>
    </row>
    <row r="23" spans="2:21" x14ac:dyDescent="0.25">
      <c r="B23" s="312"/>
      <c r="H23" s="314"/>
      <c r="J23" s="392" t="s">
        <v>208</v>
      </c>
      <c r="K23" s="294"/>
      <c r="L23" s="294"/>
      <c r="M23" s="327" t="str">
        <f>IF(L14="","",L14)</f>
        <v>Floor</v>
      </c>
      <c r="N23" s="294"/>
      <c r="O23" s="294"/>
      <c r="P23" s="309"/>
      <c r="S23" s="200"/>
      <c r="T23" s="200"/>
      <c r="U23" s="200"/>
    </row>
    <row r="24" spans="2:21" x14ac:dyDescent="0.25">
      <c r="B24" s="312"/>
      <c r="H24" s="314"/>
      <c r="J24" s="312"/>
      <c r="K24" s="204" t="s">
        <v>25</v>
      </c>
      <c r="O24" s="316"/>
      <c r="P24" s="314"/>
      <c r="S24" s="200"/>
      <c r="T24" s="200"/>
      <c r="U24" s="200"/>
    </row>
    <row r="25" spans="2:21" x14ac:dyDescent="0.25">
      <c r="B25" s="312"/>
      <c r="H25" s="314"/>
      <c r="J25" s="312"/>
      <c r="K25" s="204" t="s">
        <v>10</v>
      </c>
      <c r="O25" s="316"/>
      <c r="P25" s="314"/>
      <c r="S25" s="200"/>
      <c r="T25" s="200"/>
      <c r="U25" s="200"/>
    </row>
    <row r="26" spans="2:21" x14ac:dyDescent="0.25">
      <c r="B26" s="312"/>
      <c r="H26" s="314"/>
      <c r="J26" s="312"/>
      <c r="N26" s="328"/>
      <c r="O26" s="329"/>
      <c r="P26" s="314"/>
      <c r="S26" s="200"/>
      <c r="T26" s="200"/>
      <c r="U26" s="200"/>
    </row>
    <row r="27" spans="2:21" x14ac:dyDescent="0.25">
      <c r="B27" s="312"/>
      <c r="H27" s="314"/>
      <c r="J27" s="312"/>
      <c r="N27" s="334"/>
      <c r="O27" s="48" t="s">
        <v>222</v>
      </c>
      <c r="P27" s="336" t="str">
        <f>IF(O25="y",IF(O24="y",VALUE(O14),"n"),"none")</f>
        <v>none</v>
      </c>
      <c r="S27" s="200"/>
      <c r="T27" s="200"/>
      <c r="U27" s="200"/>
    </row>
    <row r="28" spans="2:21" x14ac:dyDescent="0.25">
      <c r="B28" s="312"/>
      <c r="H28" s="314"/>
      <c r="J28" s="312" t="s">
        <v>223</v>
      </c>
      <c r="P28" s="314"/>
      <c r="S28" s="200"/>
      <c r="T28" s="200"/>
      <c r="U28" s="200"/>
    </row>
    <row r="29" spans="2:21" x14ac:dyDescent="0.25">
      <c r="B29" s="312"/>
      <c r="H29" s="314"/>
      <c r="J29" s="337" t="s">
        <v>181</v>
      </c>
      <c r="K29" s="338" t="s">
        <v>250</v>
      </c>
      <c r="L29" s="339">
        <v>4</v>
      </c>
      <c r="M29" s="204" t="s">
        <v>26</v>
      </c>
      <c r="N29" s="300" t="s">
        <v>227</v>
      </c>
      <c r="O29" s="339">
        <v>1</v>
      </c>
      <c r="P29" s="314" t="s">
        <v>27</v>
      </c>
      <c r="S29" s="200" t="s">
        <v>194</v>
      </c>
      <c r="T29" s="200"/>
      <c r="U29" s="200"/>
    </row>
    <row r="30" spans="2:21" x14ac:dyDescent="0.25">
      <c r="B30" s="312"/>
      <c r="H30" s="314"/>
      <c r="J30" s="340" t="s">
        <v>181</v>
      </c>
      <c r="K30" s="341" t="s">
        <v>226</v>
      </c>
      <c r="L30" s="339">
        <v>0</v>
      </c>
      <c r="M30" s="204" t="s">
        <v>28</v>
      </c>
      <c r="N30" s="300" t="s">
        <v>228</v>
      </c>
      <c r="O30" s="342">
        <v>2</v>
      </c>
      <c r="P30" s="314" t="s">
        <v>2</v>
      </c>
      <c r="S30" s="200"/>
      <c r="T30" s="200"/>
      <c r="U30" s="200"/>
    </row>
    <row r="31" spans="2:21" ht="13.8" thickBot="1" x14ac:dyDescent="0.3">
      <c r="B31" s="330"/>
      <c r="C31" s="331"/>
      <c r="D31" s="331"/>
      <c r="E31" s="331"/>
      <c r="F31" s="331"/>
      <c r="G31" s="331"/>
      <c r="H31" s="344"/>
      <c r="J31" s="312"/>
      <c r="K31" s="300" t="s">
        <v>29</v>
      </c>
      <c r="L31" s="343" t="e">
        <f>L30+O30*(1/P27+0.04)</f>
        <v>#VALUE!</v>
      </c>
      <c r="N31" s="300" t="s">
        <v>30</v>
      </c>
      <c r="O31" s="317">
        <f>L29/(0.5*O29)</f>
        <v>8</v>
      </c>
      <c r="P31" s="314"/>
      <c r="S31" s="200"/>
      <c r="T31" s="200"/>
      <c r="U31" s="200"/>
    </row>
    <row r="32" spans="2:21" ht="23.4" thickBot="1" x14ac:dyDescent="0.45">
      <c r="B32" s="308" t="s">
        <v>77</v>
      </c>
      <c r="C32" s="294"/>
      <c r="D32" s="294"/>
      <c r="E32" s="294"/>
      <c r="F32" s="294"/>
      <c r="G32" s="294"/>
      <c r="H32" s="309"/>
      <c r="J32" s="330"/>
      <c r="K32" s="331"/>
      <c r="L32" s="331"/>
      <c r="M32" s="331"/>
      <c r="N32" s="331"/>
      <c r="O32" s="60" t="s">
        <v>209</v>
      </c>
      <c r="P32" s="333" t="e">
        <f>IF(L31&lt;O31,2*O30/(PI()*O31+L31)*LN(PI()*O31/L31+1),O30/(0.457*O31+L31))</f>
        <v>#VALUE!</v>
      </c>
      <c r="S32" s="200"/>
      <c r="T32" s="200"/>
      <c r="U32" s="200"/>
    </row>
    <row r="33" spans="2:21" ht="13.8" thickBot="1" x14ac:dyDescent="0.3">
      <c r="B33" s="312" t="s">
        <v>78</v>
      </c>
      <c r="H33" s="314"/>
      <c r="J33" s="294"/>
      <c r="K33" s="294"/>
      <c r="L33" s="294"/>
      <c r="M33" s="294"/>
      <c r="N33" s="294"/>
      <c r="O33" s="294"/>
      <c r="S33" s="200"/>
      <c r="T33" s="200"/>
      <c r="U33" s="200"/>
    </row>
    <row r="34" spans="2:21" x14ac:dyDescent="0.25">
      <c r="B34" s="312"/>
      <c r="H34" s="314"/>
      <c r="J34" s="310" t="s">
        <v>182</v>
      </c>
      <c r="K34" s="294"/>
      <c r="L34" s="294"/>
      <c r="M34" s="295" t="s">
        <v>247</v>
      </c>
      <c r="N34" s="294" t="s">
        <v>41</v>
      </c>
      <c r="O34" s="385" t="s">
        <v>248</v>
      </c>
      <c r="P34" s="309"/>
      <c r="S34" s="200"/>
      <c r="T34" s="200"/>
      <c r="U34" s="200"/>
    </row>
    <row r="35" spans="2:21" x14ac:dyDescent="0.25">
      <c r="B35" s="312"/>
      <c r="H35" s="314"/>
      <c r="J35" s="312"/>
      <c r="M35" s="300" t="s">
        <v>3</v>
      </c>
      <c r="N35" s="204" t="s">
        <v>2</v>
      </c>
      <c r="O35" s="204" t="s">
        <v>1</v>
      </c>
      <c r="P35" s="314"/>
      <c r="S35" s="200"/>
      <c r="T35" s="200"/>
      <c r="U35" s="200"/>
    </row>
    <row r="36" spans="2:21" x14ac:dyDescent="0.25">
      <c r="B36" s="312"/>
      <c r="H36" s="314"/>
      <c r="J36" s="312"/>
      <c r="L36" s="218" t="s">
        <v>237</v>
      </c>
      <c r="M36" s="316"/>
      <c r="P36" s="314"/>
      <c r="S36" s="200"/>
      <c r="T36" s="200"/>
      <c r="U36" s="200"/>
    </row>
    <row r="37" spans="2:21" x14ac:dyDescent="0.25">
      <c r="B37" s="312"/>
      <c r="H37" s="314"/>
      <c r="J37" s="312"/>
      <c r="L37" s="204" t="s">
        <v>243</v>
      </c>
      <c r="M37" s="316"/>
      <c r="O37" s="329"/>
      <c r="P37" s="314"/>
      <c r="S37" s="200"/>
      <c r="T37" s="200"/>
      <c r="U37" s="200"/>
    </row>
    <row r="38" spans="2:21" x14ac:dyDescent="0.25">
      <c r="B38" s="312"/>
      <c r="H38" s="314"/>
      <c r="J38" s="312"/>
      <c r="L38" s="204" t="s">
        <v>43</v>
      </c>
      <c r="N38" s="345"/>
      <c r="P38" s="314"/>
      <c r="S38" s="200"/>
      <c r="T38" s="200"/>
      <c r="U38" s="200"/>
    </row>
    <row r="39" spans="2:21" x14ac:dyDescent="0.25">
      <c r="B39" s="312"/>
      <c r="H39" s="314"/>
      <c r="J39" s="312"/>
      <c r="L39" s="204" t="s">
        <v>44</v>
      </c>
      <c r="N39" s="316"/>
      <c r="O39" s="346"/>
      <c r="P39" s="314"/>
      <c r="S39" s="200"/>
      <c r="T39" s="200"/>
      <c r="U39" s="200"/>
    </row>
    <row r="40" spans="2:21" x14ac:dyDescent="0.25">
      <c r="B40" s="312"/>
      <c r="H40" s="314"/>
      <c r="J40" s="312"/>
      <c r="K40" s="204" t="s">
        <v>240</v>
      </c>
      <c r="N40" s="347">
        <v>0.04</v>
      </c>
      <c r="O40" s="346"/>
      <c r="P40" s="314"/>
      <c r="S40" s="200"/>
      <c r="T40" s="200"/>
      <c r="U40" s="200"/>
    </row>
    <row r="41" spans="2:21" x14ac:dyDescent="0.25">
      <c r="B41" s="312"/>
      <c r="H41" s="314"/>
      <c r="J41" s="312"/>
      <c r="K41" s="204" t="s">
        <v>241</v>
      </c>
      <c r="N41" s="347">
        <v>0.13</v>
      </c>
      <c r="O41" s="346"/>
      <c r="P41" s="314"/>
      <c r="S41" s="200"/>
      <c r="T41" s="200"/>
      <c r="U41" s="200"/>
    </row>
    <row r="42" spans="2:21" x14ac:dyDescent="0.25">
      <c r="B42" s="312"/>
      <c r="H42" s="314"/>
      <c r="J42" s="312" t="str">
        <f>IF(N39="y","Draw frame as a rectangle "&amp;M37&amp;" mm thick, "&amp;M36&amp;" mm wide and with a conductivity of ","")</f>
        <v/>
      </c>
      <c r="P42" s="348"/>
      <c r="S42" s="200"/>
      <c r="T42" s="200"/>
      <c r="U42" s="200"/>
    </row>
    <row r="43" spans="2:21" ht="16.2" thickBot="1" x14ac:dyDescent="0.35">
      <c r="B43" s="312"/>
      <c r="H43" s="314"/>
      <c r="J43" s="330"/>
      <c r="K43" s="331"/>
      <c r="L43" s="331"/>
      <c r="M43" s="349" t="s">
        <v>246</v>
      </c>
      <c r="N43" s="350" t="e">
        <f>IF(OR(N39&lt;&gt;"y",N38=""),#N/A,(1/(1/N38-N40-N41)*M37/1000))</f>
        <v>#N/A</v>
      </c>
      <c r="O43" s="349" t="s">
        <v>1</v>
      </c>
      <c r="P43" s="344"/>
      <c r="S43" s="200"/>
      <c r="T43" s="200"/>
      <c r="U43" s="200"/>
    </row>
    <row r="44" spans="2:21" ht="12.75" customHeight="1" thickBot="1" x14ac:dyDescent="0.3">
      <c r="B44" s="312"/>
      <c r="H44" s="314"/>
      <c r="S44" s="200"/>
      <c r="T44" s="200"/>
      <c r="U44" s="200"/>
    </row>
    <row r="45" spans="2:21" ht="12.75" customHeight="1" x14ac:dyDescent="0.25">
      <c r="B45" s="312"/>
      <c r="C45" s="300"/>
      <c r="D45" s="355"/>
      <c r="G45" s="300"/>
      <c r="H45" s="356"/>
      <c r="J45" s="310" t="s">
        <v>0</v>
      </c>
      <c r="K45" s="294"/>
      <c r="L45" s="294"/>
      <c r="M45" s="395" t="s">
        <v>221</v>
      </c>
      <c r="N45" s="294" t="s">
        <v>9</v>
      </c>
      <c r="O45" s="395" t="s">
        <v>217</v>
      </c>
      <c r="P45" s="394" t="s">
        <v>216</v>
      </c>
      <c r="S45" s="200"/>
      <c r="T45" s="200"/>
      <c r="U45" s="200"/>
    </row>
    <row r="46" spans="2:21" x14ac:dyDescent="0.25">
      <c r="B46" s="312"/>
      <c r="H46" s="314"/>
      <c r="J46" s="312"/>
      <c r="M46" s="204" t="s">
        <v>3</v>
      </c>
      <c r="N46" s="204" t="s">
        <v>2</v>
      </c>
      <c r="O46" s="204" t="s">
        <v>1</v>
      </c>
      <c r="P46" s="314" t="s">
        <v>1</v>
      </c>
      <c r="S46" s="200"/>
      <c r="T46" s="200"/>
      <c r="U46" s="200"/>
    </row>
    <row r="47" spans="2:21" x14ac:dyDescent="0.25">
      <c r="B47" s="312"/>
      <c r="H47" s="314"/>
      <c r="J47" s="315" t="str">
        <f>L15</f>
        <v>L2D All</v>
      </c>
      <c r="O47" s="351" t="e">
        <f ca="1">$P$15</f>
        <v>#VALUE!</v>
      </c>
      <c r="P47" s="314"/>
      <c r="S47" s="200"/>
      <c r="T47" s="200"/>
      <c r="U47" s="200"/>
    </row>
    <row r="48" spans="2:21" x14ac:dyDescent="0.25">
      <c r="B48" s="312"/>
      <c r="H48" s="314"/>
      <c r="J48" s="315" t="s">
        <v>249</v>
      </c>
      <c r="M48" s="352">
        <f>M36</f>
        <v>0</v>
      </c>
      <c r="N48" s="351">
        <f>N38</f>
        <v>0</v>
      </c>
      <c r="O48" s="351">
        <f>N48*M48/1000</f>
        <v>0</v>
      </c>
      <c r="P48" s="314"/>
      <c r="S48" s="200"/>
      <c r="T48" s="200"/>
      <c r="U48" s="200"/>
    </row>
    <row r="49" spans="2:21" x14ac:dyDescent="0.25">
      <c r="B49" s="312"/>
      <c r="H49" s="314"/>
      <c r="J49" s="315" t="str">
        <f>L14</f>
        <v>Floor</v>
      </c>
      <c r="K49" s="200" t="s">
        <v>215</v>
      </c>
      <c r="M49" s="353"/>
      <c r="N49" s="354" t="e">
        <f>P32</f>
        <v>#VALUE!</v>
      </c>
      <c r="O49" s="351">
        <f>IF(M49="",0,N49*M49/1000)</f>
        <v>0</v>
      </c>
      <c r="P49" s="314"/>
      <c r="S49" s="200"/>
      <c r="T49" s="200"/>
      <c r="U49" s="200"/>
    </row>
    <row r="50" spans="2:21" x14ac:dyDescent="0.25">
      <c r="B50" s="312"/>
      <c r="H50" s="314"/>
      <c r="J50" s="312"/>
      <c r="M50" s="290"/>
      <c r="N50" s="328"/>
      <c r="O50" s="357" t="e">
        <f ca="1">O47-O48-O49</f>
        <v>#VALUE!</v>
      </c>
      <c r="P50" s="314"/>
      <c r="S50" s="200"/>
      <c r="T50" s="200"/>
      <c r="U50" s="200"/>
    </row>
    <row r="51" spans="2:21" ht="23.4" thickBot="1" x14ac:dyDescent="0.45">
      <c r="B51" s="312"/>
      <c r="H51" s="314"/>
      <c r="J51" s="330"/>
      <c r="K51" s="331"/>
      <c r="L51" s="331"/>
      <c r="M51" s="59" t="s">
        <v>206</v>
      </c>
      <c r="N51" s="358" t="e">
        <f ca="1">O50</f>
        <v>#VALUE!</v>
      </c>
      <c r="O51" s="359"/>
      <c r="P51" s="360" t="s">
        <v>1</v>
      </c>
      <c r="S51" s="200"/>
      <c r="T51" s="200"/>
      <c r="U51" s="200"/>
    </row>
    <row r="52" spans="2:21" ht="13.8" thickBot="1" x14ac:dyDescent="0.3">
      <c r="B52" s="312"/>
      <c r="H52" s="314"/>
      <c r="S52" s="200"/>
      <c r="T52" s="200"/>
      <c r="U52" s="200"/>
    </row>
    <row r="53" spans="2:21" x14ac:dyDescent="0.25">
      <c r="B53" s="312"/>
      <c r="H53" s="314"/>
      <c r="J53" s="310" t="s">
        <v>0</v>
      </c>
      <c r="K53" s="294"/>
      <c r="L53" s="294"/>
      <c r="M53" s="395" t="s">
        <v>221</v>
      </c>
      <c r="N53" s="294" t="s">
        <v>9</v>
      </c>
      <c r="O53" s="395" t="s">
        <v>217</v>
      </c>
      <c r="P53" s="394" t="s">
        <v>216</v>
      </c>
      <c r="S53" s="200"/>
      <c r="T53" s="200"/>
      <c r="U53" s="200"/>
    </row>
    <row r="54" spans="2:21" x14ac:dyDescent="0.25">
      <c r="B54" s="312"/>
      <c r="H54" s="314"/>
      <c r="J54" s="312"/>
      <c r="M54" s="204" t="s">
        <v>3</v>
      </c>
      <c r="N54" s="204" t="s">
        <v>2</v>
      </c>
      <c r="O54" s="204" t="s">
        <v>1</v>
      </c>
      <c r="P54" s="314" t="s">
        <v>1</v>
      </c>
      <c r="S54" s="200"/>
      <c r="T54" s="200"/>
      <c r="U54" s="200"/>
    </row>
    <row r="55" spans="2:21" x14ac:dyDescent="0.25">
      <c r="B55" s="312"/>
      <c r="H55" s="314"/>
      <c r="J55" s="315" t="str">
        <f>L15</f>
        <v>L2D All</v>
      </c>
      <c r="O55" s="351" t="e">
        <f ca="1">$P$15</f>
        <v>#VALUE!</v>
      </c>
      <c r="P55" s="314"/>
      <c r="S55" s="200"/>
      <c r="T55" s="200"/>
      <c r="U55" s="200"/>
    </row>
    <row r="56" spans="2:21" ht="13.8" thickBot="1" x14ac:dyDescent="0.3">
      <c r="B56" s="330"/>
      <c r="C56" s="331"/>
      <c r="D56" s="331"/>
      <c r="E56" s="331"/>
      <c r="F56" s="331"/>
      <c r="G56" s="331"/>
      <c r="H56" s="344"/>
      <c r="J56" s="315" t="s">
        <v>183</v>
      </c>
      <c r="M56" s="361">
        <f>M36</f>
        <v>0</v>
      </c>
      <c r="N56" s="362">
        <f>N38</f>
        <v>0</v>
      </c>
      <c r="O56" s="351">
        <f>N56*M56/1000</f>
        <v>0</v>
      </c>
      <c r="P56" s="314"/>
      <c r="S56" s="200"/>
      <c r="T56" s="200"/>
      <c r="U56" s="200"/>
    </row>
    <row r="57" spans="2:21" ht="22.8" x14ac:dyDescent="0.4">
      <c r="B57" s="308" t="s">
        <v>97</v>
      </c>
      <c r="C57" s="294"/>
      <c r="D57" s="294"/>
      <c r="E57" s="294"/>
      <c r="F57" s="294"/>
      <c r="G57" s="294"/>
      <c r="H57" s="309"/>
      <c r="J57" s="315" t="str">
        <f>$M$17</f>
        <v>Wall</v>
      </c>
      <c r="K57" s="363" t="s">
        <v>218</v>
      </c>
      <c r="L57" s="363"/>
      <c r="M57" s="353"/>
      <c r="N57" s="364" t="str">
        <f>$P$21</f>
        <v>none</v>
      </c>
      <c r="O57" s="351">
        <f>IF(M57="",0,N57*M57/1000)</f>
        <v>0</v>
      </c>
      <c r="P57" s="314"/>
      <c r="S57" s="200"/>
      <c r="T57" s="200"/>
      <c r="U57" s="200"/>
    </row>
    <row r="58" spans="2:21" ht="12.75" customHeight="1" x14ac:dyDescent="0.25">
      <c r="B58" s="312"/>
      <c r="H58" s="314"/>
      <c r="J58" s="315" t="s">
        <v>31</v>
      </c>
      <c r="K58" s="200" t="s">
        <v>215</v>
      </c>
      <c r="M58" s="353"/>
      <c r="N58" s="354" t="e">
        <f>P32</f>
        <v>#VALUE!</v>
      </c>
      <c r="O58" s="351">
        <f>IF(M58="",0,N58*M58/1000)</f>
        <v>0</v>
      </c>
      <c r="P58" s="314"/>
      <c r="S58" s="200"/>
      <c r="T58" s="200"/>
      <c r="U58" s="200"/>
    </row>
    <row r="59" spans="2:21" x14ac:dyDescent="0.25">
      <c r="B59" s="312"/>
      <c r="H59" s="314"/>
      <c r="J59" s="312"/>
      <c r="N59" s="328"/>
      <c r="O59" s="357" t="e">
        <f ca="1">O55-O56-O57-O58</f>
        <v>#VALUE!</v>
      </c>
      <c r="P59" s="314"/>
      <c r="S59" s="200"/>
      <c r="T59" s="200"/>
      <c r="U59" s="200"/>
    </row>
    <row r="60" spans="2:21" ht="23.4" thickBot="1" x14ac:dyDescent="0.45">
      <c r="B60" s="312"/>
      <c r="H60" s="314"/>
      <c r="J60" s="330"/>
      <c r="K60" s="331"/>
      <c r="L60" s="365"/>
      <c r="M60" s="59" t="s">
        <v>207</v>
      </c>
      <c r="N60" s="358" t="e">
        <f ca="1">O59</f>
        <v>#VALUE!</v>
      </c>
      <c r="O60" s="359"/>
      <c r="P60" s="360" t="s">
        <v>1</v>
      </c>
      <c r="S60" s="200"/>
      <c r="T60" s="200"/>
      <c r="U60" s="200"/>
    </row>
    <row r="61" spans="2:21" ht="13.8" thickBot="1" x14ac:dyDescent="0.3">
      <c r="B61" s="312"/>
      <c r="H61" s="314"/>
      <c r="S61" s="200"/>
      <c r="T61" s="200"/>
      <c r="U61" s="200"/>
    </row>
    <row r="62" spans="2:21" ht="13.8" thickBot="1" x14ac:dyDescent="0.3">
      <c r="B62" s="312"/>
      <c r="H62" s="314"/>
      <c r="J62" s="366" t="s">
        <v>49</v>
      </c>
      <c r="K62" s="367"/>
      <c r="L62" s="367"/>
      <c r="M62" s="367"/>
      <c r="N62" s="393" t="s">
        <v>205</v>
      </c>
      <c r="O62" s="368"/>
      <c r="P62" s="369" t="s">
        <v>48</v>
      </c>
      <c r="S62" s="200"/>
      <c r="T62" s="200"/>
      <c r="U62" s="200"/>
    </row>
    <row r="63" spans="2:21" ht="13.8" thickBot="1" x14ac:dyDescent="0.3">
      <c r="B63" s="312"/>
      <c r="H63" s="314"/>
      <c r="S63" s="200"/>
      <c r="T63" s="200"/>
      <c r="U63" s="200"/>
    </row>
    <row r="64" spans="2:21" x14ac:dyDescent="0.25">
      <c r="B64" s="312"/>
      <c r="H64" s="314"/>
      <c r="J64" s="310"/>
      <c r="K64" s="294"/>
      <c r="L64" s="294"/>
      <c r="M64" s="294"/>
      <c r="N64" s="294"/>
      <c r="O64" s="294"/>
      <c r="P64" s="309"/>
      <c r="S64" s="200"/>
      <c r="T64" s="200"/>
      <c r="U64" s="200"/>
    </row>
    <row r="65" spans="2:21" x14ac:dyDescent="0.25">
      <c r="B65" s="312"/>
      <c r="H65" s="314"/>
      <c r="J65" s="312"/>
      <c r="P65" s="314"/>
      <c r="S65" s="200"/>
      <c r="T65" s="200"/>
      <c r="U65" s="200"/>
    </row>
    <row r="66" spans="2:21" x14ac:dyDescent="0.25">
      <c r="B66" s="312"/>
      <c r="H66" s="314"/>
      <c r="J66" s="312"/>
      <c r="P66" s="314"/>
      <c r="S66" s="200"/>
      <c r="T66" s="200"/>
      <c r="U66" s="200"/>
    </row>
    <row r="67" spans="2:21" x14ac:dyDescent="0.25">
      <c r="B67" s="312"/>
      <c r="H67" s="314"/>
      <c r="J67" s="312"/>
      <c r="P67" s="314"/>
      <c r="S67" s="200" t="s">
        <v>195</v>
      </c>
      <c r="T67" s="200"/>
      <c r="U67" s="200"/>
    </row>
    <row r="68" spans="2:21" x14ac:dyDescent="0.25">
      <c r="B68" s="312"/>
      <c r="H68" s="314"/>
      <c r="J68" s="312"/>
      <c r="P68" s="314"/>
      <c r="S68" s="200"/>
      <c r="T68" s="200"/>
      <c r="U68" s="200"/>
    </row>
    <row r="69" spans="2:21" x14ac:dyDescent="0.25">
      <c r="B69" s="312"/>
      <c r="H69" s="314"/>
      <c r="J69" s="312"/>
      <c r="P69" s="314"/>
      <c r="S69" s="200"/>
      <c r="T69" s="200"/>
      <c r="U69" s="200"/>
    </row>
    <row r="70" spans="2:21" x14ac:dyDescent="0.25">
      <c r="B70" s="312"/>
      <c r="C70" s="300"/>
      <c r="D70" s="355"/>
      <c r="G70" s="300"/>
      <c r="H70" s="356"/>
      <c r="J70" s="312"/>
      <c r="P70" s="314"/>
      <c r="S70" s="200"/>
      <c r="T70" s="200"/>
      <c r="U70" s="200"/>
    </row>
    <row r="71" spans="2:21" x14ac:dyDescent="0.25">
      <c r="B71" s="312"/>
      <c r="H71" s="314"/>
      <c r="J71" s="312"/>
      <c r="P71" s="314"/>
      <c r="S71" s="200"/>
      <c r="T71" s="200"/>
      <c r="U71" s="200"/>
    </row>
    <row r="72" spans="2:21" x14ac:dyDescent="0.25">
      <c r="B72" s="312"/>
      <c r="H72" s="314"/>
      <c r="J72" s="312"/>
      <c r="P72" s="314"/>
      <c r="S72" s="200"/>
      <c r="T72" s="200"/>
      <c r="U72" s="200"/>
    </row>
    <row r="73" spans="2:21" x14ac:dyDescent="0.25">
      <c r="B73" s="312"/>
      <c r="H73" s="314"/>
      <c r="J73" s="312"/>
      <c r="P73" s="314"/>
      <c r="S73" s="200"/>
      <c r="T73" s="200"/>
      <c r="U73" s="200"/>
    </row>
    <row r="74" spans="2:21" x14ac:dyDescent="0.25">
      <c r="B74" s="312"/>
      <c r="H74" s="314"/>
      <c r="J74" s="312"/>
      <c r="P74" s="314"/>
      <c r="S74" s="200"/>
      <c r="T74" s="200"/>
      <c r="U74" s="200"/>
    </row>
    <row r="75" spans="2:21" x14ac:dyDescent="0.25">
      <c r="B75" s="312"/>
      <c r="H75" s="314"/>
      <c r="J75" s="312"/>
      <c r="P75" s="314"/>
    </row>
    <row r="76" spans="2:21" x14ac:dyDescent="0.25">
      <c r="B76" s="312"/>
      <c r="H76" s="314"/>
      <c r="J76" s="312"/>
      <c r="P76" s="314"/>
    </row>
    <row r="77" spans="2:21" x14ac:dyDescent="0.25">
      <c r="B77" s="312"/>
      <c r="H77" s="314"/>
      <c r="J77" s="312"/>
      <c r="P77" s="314"/>
    </row>
    <row r="78" spans="2:21" x14ac:dyDescent="0.25">
      <c r="B78" s="312"/>
      <c r="H78" s="314"/>
      <c r="J78" s="312"/>
      <c r="P78" s="314"/>
    </row>
    <row r="79" spans="2:21" x14ac:dyDescent="0.25">
      <c r="B79" s="312"/>
      <c r="H79" s="314"/>
      <c r="J79" s="312"/>
      <c r="P79" s="314"/>
    </row>
    <row r="80" spans="2:21" x14ac:dyDescent="0.25">
      <c r="B80" s="312"/>
      <c r="H80" s="314"/>
      <c r="J80" s="312"/>
      <c r="P80" s="314"/>
    </row>
    <row r="81" spans="2:17" ht="13.8" thickBot="1" x14ac:dyDescent="0.3">
      <c r="B81" s="330"/>
      <c r="C81" s="331"/>
      <c r="D81" s="331"/>
      <c r="E81" s="331"/>
      <c r="F81" s="331"/>
      <c r="G81" s="331"/>
      <c r="H81" s="344"/>
      <c r="J81" s="330"/>
      <c r="K81" s="331"/>
      <c r="L81" s="331"/>
      <c r="M81" s="331"/>
      <c r="N81" s="331"/>
      <c r="O81" s="331"/>
      <c r="P81" s="344"/>
    </row>
    <row r="82" spans="2:17" x14ac:dyDescent="0.25">
      <c r="B82" s="294"/>
      <c r="C82" s="294"/>
      <c r="D82" s="294"/>
      <c r="E82" s="294"/>
      <c r="F82" s="294"/>
      <c r="G82" s="294"/>
      <c r="H82" s="294"/>
    </row>
    <row r="85" spans="2:17" x14ac:dyDescent="0.25">
      <c r="J85" s="334"/>
      <c r="K85" s="334"/>
      <c r="L85" s="334"/>
      <c r="M85" s="334"/>
      <c r="N85" s="334"/>
      <c r="O85" s="334"/>
      <c r="P85" s="334"/>
      <c r="Q85" s="334"/>
    </row>
    <row r="86" spans="2:17" x14ac:dyDescent="0.25">
      <c r="J86" s="334"/>
      <c r="K86" s="334"/>
      <c r="L86" s="334"/>
      <c r="M86" s="334"/>
      <c r="N86" s="334"/>
      <c r="O86" s="334"/>
      <c r="P86" s="334"/>
      <c r="Q86" s="334"/>
    </row>
    <row r="87" spans="2:17" x14ac:dyDescent="0.25">
      <c r="J87" s="379"/>
      <c r="K87" s="379"/>
      <c r="L87" s="379"/>
      <c r="M87" s="379"/>
      <c r="N87" s="379"/>
      <c r="O87" s="379"/>
      <c r="P87" s="379"/>
      <c r="Q87" s="379"/>
    </row>
    <row r="90" spans="2:17" x14ac:dyDescent="0.25">
      <c r="J90" s="300"/>
      <c r="K90" s="329"/>
      <c r="L90" s="300"/>
      <c r="M90" s="329"/>
      <c r="N90" s="300"/>
      <c r="O90" s="329"/>
    </row>
    <row r="91" spans="2:17" x14ac:dyDescent="0.25">
      <c r="K91" s="329"/>
      <c r="M91" s="329"/>
      <c r="O91" s="329"/>
    </row>
    <row r="92" spans="2:17" x14ac:dyDescent="0.25">
      <c r="N92" s="300"/>
    </row>
    <row r="93" spans="2:17" x14ac:dyDescent="0.25">
      <c r="K93" s="329"/>
      <c r="M93" s="300"/>
      <c r="O93" s="329"/>
    </row>
    <row r="94" spans="2:17" x14ac:dyDescent="0.25">
      <c r="L94" s="370"/>
      <c r="N94" s="334"/>
      <c r="O94" s="335"/>
      <c r="P94" s="371"/>
    </row>
    <row r="98" spans="10:16" x14ac:dyDescent="0.25">
      <c r="N98" s="300"/>
    </row>
    <row r="99" spans="10:16" x14ac:dyDescent="0.25">
      <c r="O99" s="372"/>
    </row>
    <row r="100" spans="10:16" x14ac:dyDescent="0.25">
      <c r="N100" s="290"/>
      <c r="O100" s="355"/>
    </row>
    <row r="101" spans="10:16" x14ac:dyDescent="0.25">
      <c r="N101" s="290"/>
      <c r="O101" s="355"/>
    </row>
    <row r="102" spans="10:16" x14ac:dyDescent="0.25">
      <c r="J102" s="290"/>
      <c r="L102" s="290"/>
      <c r="N102" s="290"/>
      <c r="O102" s="370"/>
    </row>
    <row r="103" spans="10:16" x14ac:dyDescent="0.25">
      <c r="J103" s="290"/>
      <c r="K103" s="329"/>
      <c r="L103" s="290"/>
      <c r="M103" s="370"/>
      <c r="N103" s="334"/>
      <c r="O103" s="335"/>
      <c r="P103" s="371"/>
    </row>
    <row r="107" spans="10:16" x14ac:dyDescent="0.25">
      <c r="J107" s="300"/>
      <c r="L107" s="300"/>
      <c r="N107" s="300"/>
      <c r="O107" s="372"/>
    </row>
    <row r="108" spans="10:16" x14ac:dyDescent="0.25">
      <c r="J108" s="300"/>
      <c r="L108" s="300"/>
      <c r="M108" s="370"/>
      <c r="N108" s="373"/>
    </row>
    <row r="109" spans="10:16" x14ac:dyDescent="0.25">
      <c r="J109" s="300"/>
      <c r="K109" s="370"/>
      <c r="L109" s="300"/>
      <c r="N109" s="335"/>
      <c r="O109" s="335"/>
      <c r="P109" s="371"/>
    </row>
    <row r="113" spans="10:16" x14ac:dyDescent="0.25">
      <c r="J113" s="290"/>
      <c r="L113" s="290"/>
      <c r="N113" s="290"/>
    </row>
    <row r="114" spans="10:16" x14ac:dyDescent="0.25">
      <c r="J114" s="290"/>
      <c r="L114" s="290"/>
      <c r="N114" s="290"/>
    </row>
    <row r="115" spans="10:16" x14ac:dyDescent="0.25">
      <c r="J115" s="290"/>
      <c r="L115" s="290"/>
      <c r="M115" s="372"/>
      <c r="N115" s="290"/>
      <c r="O115" s="355"/>
    </row>
    <row r="116" spans="10:16" x14ac:dyDescent="0.25">
      <c r="J116" s="290"/>
      <c r="L116" s="290"/>
      <c r="M116" s="372"/>
      <c r="N116" s="290"/>
      <c r="O116" s="355"/>
    </row>
    <row r="117" spans="10:16" x14ac:dyDescent="0.25">
      <c r="J117" s="290"/>
      <c r="K117" s="370"/>
      <c r="L117" s="290"/>
      <c r="M117" s="355"/>
      <c r="N117" s="290"/>
      <c r="O117" s="374"/>
    </row>
    <row r="118" spans="10:16" x14ac:dyDescent="0.25">
      <c r="J118" s="290"/>
      <c r="L118" s="290"/>
      <c r="M118" s="355"/>
      <c r="N118" s="290"/>
      <c r="O118" s="374"/>
    </row>
    <row r="119" spans="10:16" x14ac:dyDescent="0.25">
      <c r="J119" s="290"/>
      <c r="L119" s="290"/>
      <c r="M119" s="372"/>
      <c r="N119" s="290"/>
    </row>
    <row r="120" spans="10:16" x14ac:dyDescent="0.25">
      <c r="J120" s="290"/>
      <c r="K120" s="329"/>
      <c r="L120" s="375"/>
      <c r="M120" s="376"/>
      <c r="O120" s="335"/>
      <c r="P120" s="371"/>
    </row>
    <row r="123" spans="10:16" x14ac:dyDescent="0.25">
      <c r="O123" s="290"/>
    </row>
    <row r="124" spans="10:16" x14ac:dyDescent="0.25">
      <c r="O124" s="290"/>
      <c r="P124" s="355"/>
    </row>
    <row r="125" spans="10:16" x14ac:dyDescent="0.25">
      <c r="O125" s="290"/>
    </row>
    <row r="126" spans="10:16" x14ac:dyDescent="0.25">
      <c r="N126" s="328"/>
      <c r="O126" s="329"/>
    </row>
    <row r="127" spans="10:16" x14ac:dyDescent="0.25">
      <c r="N127" s="334"/>
      <c r="O127" s="335"/>
      <c r="P127" s="371"/>
    </row>
    <row r="132" spans="13:16" x14ac:dyDescent="0.25">
      <c r="O132" s="329"/>
    </row>
    <row r="133" spans="13:16" x14ac:dyDescent="0.25">
      <c r="M133" s="290"/>
      <c r="N133" s="290"/>
      <c r="O133" s="346"/>
    </row>
    <row r="134" spans="13:16" x14ac:dyDescent="0.25">
      <c r="M134" s="290"/>
      <c r="N134" s="290"/>
      <c r="O134" s="346"/>
    </row>
    <row r="135" spans="13:16" x14ac:dyDescent="0.25">
      <c r="M135" s="290"/>
      <c r="N135" s="328"/>
      <c r="O135" s="346"/>
    </row>
    <row r="136" spans="13:16" x14ac:dyDescent="0.25">
      <c r="M136" s="290"/>
      <c r="N136" s="290"/>
      <c r="O136" s="346"/>
      <c r="P136" s="355"/>
    </row>
    <row r="137" spans="13:16" x14ac:dyDescent="0.25">
      <c r="N137" s="334"/>
      <c r="O137" s="335"/>
      <c r="P137" s="377"/>
    </row>
    <row r="141" spans="13:16" x14ac:dyDescent="0.25">
      <c r="O141" s="329"/>
      <c r="P141" s="355"/>
    </row>
    <row r="142" spans="13:16" x14ac:dyDescent="0.25">
      <c r="N142" s="290"/>
      <c r="O142" s="329"/>
    </row>
    <row r="143" spans="13:16" x14ac:dyDescent="0.25">
      <c r="N143" s="328"/>
      <c r="O143" s="329"/>
    </row>
    <row r="144" spans="13:16" x14ac:dyDescent="0.25">
      <c r="N144" s="334"/>
      <c r="O144" s="335"/>
      <c r="P144" s="377"/>
    </row>
    <row r="146" spans="13:16" x14ac:dyDescent="0.25">
      <c r="M146" s="300"/>
    </row>
    <row r="147" spans="13:16" x14ac:dyDescent="0.25">
      <c r="M147" s="300"/>
    </row>
    <row r="148" spans="13:16" x14ac:dyDescent="0.25">
      <c r="O148" s="329"/>
    </row>
    <row r="149" spans="13:16" x14ac:dyDescent="0.25">
      <c r="M149" s="290"/>
      <c r="N149" s="378"/>
    </row>
    <row r="150" spans="13:16" x14ac:dyDescent="0.25">
      <c r="M150" s="290"/>
      <c r="O150" s="346"/>
    </row>
    <row r="151" spans="13:16" x14ac:dyDescent="0.25">
      <c r="M151" s="290"/>
      <c r="N151" s="334"/>
      <c r="O151" s="335"/>
      <c r="P151" s="377"/>
    </row>
    <row r="153" spans="13:16" x14ac:dyDescent="0.25">
      <c r="M153" s="300"/>
    </row>
    <row r="154" spans="13:16" x14ac:dyDescent="0.25">
      <c r="M154" s="300"/>
    </row>
    <row r="155" spans="13:16" x14ac:dyDescent="0.25">
      <c r="O155" s="329"/>
    </row>
    <row r="156" spans="13:16" x14ac:dyDescent="0.25">
      <c r="M156" s="290"/>
      <c r="N156" s="378"/>
      <c r="O156" s="346"/>
    </row>
    <row r="157" spans="13:16" x14ac:dyDescent="0.25">
      <c r="M157" s="290"/>
      <c r="N157" s="378"/>
      <c r="O157" s="346"/>
    </row>
    <row r="158" spans="13:16" x14ac:dyDescent="0.25">
      <c r="M158" s="290"/>
      <c r="N158" s="334"/>
      <c r="O158" s="335"/>
      <c r="P158" s="377"/>
    </row>
    <row r="160" spans="13:16" x14ac:dyDescent="0.25">
      <c r="M160" s="300"/>
    </row>
    <row r="161" spans="13:16" x14ac:dyDescent="0.25">
      <c r="M161" s="300"/>
    </row>
    <row r="162" spans="13:16" x14ac:dyDescent="0.25">
      <c r="O162" s="329"/>
    </row>
    <row r="163" spans="13:16" x14ac:dyDescent="0.25">
      <c r="M163" s="290"/>
      <c r="N163" s="378"/>
      <c r="O163" s="346"/>
    </row>
    <row r="164" spans="13:16" x14ac:dyDescent="0.25">
      <c r="M164" s="290"/>
      <c r="N164" s="378"/>
      <c r="O164" s="346"/>
    </row>
    <row r="165" spans="13:16" x14ac:dyDescent="0.25">
      <c r="M165" s="290"/>
      <c r="N165" s="334"/>
      <c r="O165" s="335"/>
      <c r="P165" s="377"/>
    </row>
  </sheetData>
  <conditionalFormatting sqref="M15">
    <cfRule type="cellIs" dxfId="3" priority="2" stopIfTrue="1" operator="notEqual">
      <formula>"Internal  "</formula>
    </cfRule>
  </conditionalFormatting>
  <conditionalFormatting sqref="R8">
    <cfRule type="expression" dxfId="2" priority="1" stopIfTrue="1">
      <formula>"left($T$16,8)=internal"</formula>
    </cfRule>
  </conditionalFormatting>
  <pageMargins left="0.47" right="0.27" top="0.83" bottom="0.7" header="0.35" footer="0.59"/>
  <pageSetup paperSize="9" scale="63" fitToWidth="2" orientation="portrait" r:id="rId1"/>
  <headerFooter alignWithMargins="0">
    <oddHeader>&amp;Lpeter warm
info@peterwarm.co.uk
01752 542 546&amp;R&amp;A</oddHeader>
    <oddFooter>&amp;L&amp;D&amp;R&amp;Z&amp;F</oddFooter>
  </headerFooter>
  <drawing r:id="rId2"/>
  <legacy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9DDEFD-2A7A-4544-8D0B-6F43D1044A18}">
  <dimension ref="A1:U168"/>
  <sheetViews>
    <sheetView view="pageBreakPreview" zoomScaleNormal="75" zoomScaleSheetLayoutView="100" workbookViewId="0"/>
  </sheetViews>
  <sheetFormatPr defaultColWidth="9.109375" defaultRowHeight="13.2" x14ac:dyDescent="0.25"/>
  <cols>
    <col min="1" max="1" width="4" style="204" customWidth="1"/>
    <col min="2" max="7" width="9.109375" style="204"/>
    <col min="8" max="8" width="10.33203125" style="204" bestFit="1" customWidth="1"/>
    <col min="9" max="9" width="3.33203125" style="204" customWidth="1"/>
    <col min="10" max="16" width="10.6640625" style="204" customWidth="1"/>
    <col min="17" max="17" width="4.5546875" style="204" customWidth="1"/>
    <col min="18" max="18" width="3" style="204" customWidth="1"/>
    <col min="19" max="21" width="36.44140625" style="204" customWidth="1"/>
    <col min="22" max="23" width="41.88671875" style="204" customWidth="1"/>
    <col min="24" max="16384" width="9.109375" style="204"/>
  </cols>
  <sheetData>
    <row r="1" spans="1:21" x14ac:dyDescent="0.25">
      <c r="B1" s="1" t="s">
        <v>146</v>
      </c>
      <c r="I1" s="290"/>
      <c r="J1" s="1" t="s">
        <v>147</v>
      </c>
      <c r="S1" s="291"/>
      <c r="T1" s="291"/>
      <c r="U1" s="292"/>
    </row>
    <row r="6" spans="1:21" ht="13.8" thickBot="1" x14ac:dyDescent="0.3">
      <c r="A6" s="204" t="str">
        <f>Introduction!A6</f>
        <v>V48</v>
      </c>
    </row>
    <row r="7" spans="1:21" ht="22.8" x14ac:dyDescent="0.4">
      <c r="B7" s="308" t="s">
        <v>86</v>
      </c>
      <c r="C7" s="294"/>
      <c r="D7" s="294"/>
      <c r="E7" s="294"/>
      <c r="F7" s="294"/>
      <c r="G7" s="294"/>
      <c r="H7" s="309"/>
      <c r="J7" s="293" t="s">
        <v>70</v>
      </c>
      <c r="K7" s="391" t="s">
        <v>145</v>
      </c>
      <c r="L7" s="294"/>
      <c r="M7" s="294"/>
      <c r="N7" s="295" t="s">
        <v>71</v>
      </c>
      <c r="O7" s="296"/>
      <c r="P7" s="297"/>
    </row>
    <row r="8" spans="1:21" x14ac:dyDescent="0.25">
      <c r="B8" s="312" t="s">
        <v>79</v>
      </c>
      <c r="C8" s="313"/>
      <c r="H8" s="314"/>
      <c r="J8" s="298" t="s">
        <v>72</v>
      </c>
      <c r="K8" s="299"/>
      <c r="L8" s="299"/>
      <c r="M8" s="299"/>
      <c r="N8" s="300" t="s">
        <v>73</v>
      </c>
      <c r="O8" s="301"/>
      <c r="P8" s="302"/>
    </row>
    <row r="9" spans="1:21" x14ac:dyDescent="0.25">
      <c r="B9" s="320"/>
      <c r="C9" s="313"/>
      <c r="H9" s="314"/>
      <c r="J9" s="298" t="s">
        <v>19</v>
      </c>
      <c r="K9" s="303" t="e">
        <f ca="1">MID(CELL("filename",B1),FIND("]",CELL("filename",B1))+1,255)</f>
        <v>#VALUE!</v>
      </c>
      <c r="L9" s="303"/>
      <c r="N9" s="300" t="s">
        <v>74</v>
      </c>
      <c r="O9" s="299"/>
      <c r="P9" s="302"/>
    </row>
    <row r="10" spans="1:21" ht="13.8" thickBot="1" x14ac:dyDescent="0.3">
      <c r="B10" s="320"/>
      <c r="C10" s="313"/>
      <c r="H10" s="314"/>
      <c r="J10" s="304" t="s">
        <v>85</v>
      </c>
      <c r="K10" s="305"/>
      <c r="L10" s="305"/>
      <c r="M10" s="305"/>
      <c r="N10" s="306" t="s">
        <v>75</v>
      </c>
      <c r="O10" s="305"/>
      <c r="P10" s="307"/>
    </row>
    <row r="11" spans="1:21" ht="13.8" thickBot="1" x14ac:dyDescent="0.3">
      <c r="B11" s="312"/>
      <c r="H11" s="314"/>
    </row>
    <row r="12" spans="1:21" x14ac:dyDescent="0.25">
      <c r="B12" s="312"/>
      <c r="H12" s="314"/>
      <c r="J12" s="392" t="s">
        <v>36</v>
      </c>
      <c r="K12" s="294" t="s">
        <v>4</v>
      </c>
      <c r="L12" s="311" t="s">
        <v>5</v>
      </c>
      <c r="M12" s="395" t="s">
        <v>219</v>
      </c>
      <c r="N12" s="294" t="s">
        <v>6</v>
      </c>
      <c r="O12" s="395" t="s">
        <v>220</v>
      </c>
      <c r="P12" s="309" t="s">
        <v>7</v>
      </c>
    </row>
    <row r="13" spans="1:21" x14ac:dyDescent="0.25">
      <c r="B13" s="312"/>
      <c r="H13" s="314"/>
      <c r="J13" s="315" t="s">
        <v>16</v>
      </c>
      <c r="K13" s="316">
        <v>16</v>
      </c>
      <c r="L13" s="318" t="s">
        <v>22</v>
      </c>
      <c r="M13" s="317" t="str">
        <f ca="1">LEFT(INDIRECT(J13&amp;K13),10)</f>
        <v/>
      </c>
      <c r="N13" s="318" t="e">
        <f ca="1">VALUE(RIGHT(LEFT(INDIRECT(J13&amp;K13),28),10))</f>
        <v>#VALUE!</v>
      </c>
      <c r="O13" s="318" t="e">
        <f ca="1">VALUE(RIGHT(INDIRECT(J13&amp;K13),8))</f>
        <v>#VALUE!</v>
      </c>
      <c r="P13" s="319"/>
    </row>
    <row r="14" spans="1:21" x14ac:dyDescent="0.25">
      <c r="B14" s="312"/>
      <c r="H14" s="314"/>
      <c r="J14" s="315" t="s">
        <v>17</v>
      </c>
      <c r="K14" s="316">
        <v>16</v>
      </c>
      <c r="L14" s="380" t="s">
        <v>24</v>
      </c>
      <c r="M14" s="317" t="str">
        <f ca="1">LEFT(INDIRECT(J14&amp;K14),10)</f>
        <v/>
      </c>
      <c r="N14" s="318" t="e">
        <f ca="1">VALUE(RIGHT(LEFT(INDIRECT(J14&amp;K14),28),10))</f>
        <v>#VALUE!</v>
      </c>
      <c r="O14" s="318" t="e">
        <f ca="1">VALUE(RIGHT(INDIRECT(J14&amp;K14),8))</f>
        <v>#VALUE!</v>
      </c>
      <c r="P14" s="319"/>
    </row>
    <row r="15" spans="1:21" ht="13.8" thickBot="1" x14ac:dyDescent="0.3">
      <c r="B15" s="312"/>
      <c r="H15" s="314"/>
      <c r="J15" s="321" t="s">
        <v>18</v>
      </c>
      <c r="K15" s="322">
        <v>16</v>
      </c>
      <c r="L15" s="323" t="s">
        <v>180</v>
      </c>
      <c r="M15" s="324" t="str">
        <f ca="1">LEFT(INDIRECT(J15&amp;K15),10)</f>
        <v/>
      </c>
      <c r="N15" s="325" t="e">
        <f ca="1">VALUE(RIGHT(LEFT(INDIRECT(J15&amp;K15),28),10))</f>
        <v>#VALUE!</v>
      </c>
      <c r="O15" s="325" t="e">
        <f ca="1">VALUE(RIGHT(INDIRECT(J15&amp;K15),8))</f>
        <v>#VALUE!</v>
      </c>
      <c r="P15" s="326" t="e">
        <f ca="1">IF(ISBLANK(L15),"",O15*N15/1000)</f>
        <v>#VALUE!</v>
      </c>
      <c r="R15" s="291"/>
      <c r="S15" s="291"/>
      <c r="T15" s="291"/>
      <c r="U15" s="292"/>
    </row>
    <row r="16" spans="1:21" ht="13.8" thickBot="1" x14ac:dyDescent="0.3">
      <c r="B16" s="312"/>
      <c r="H16" s="314"/>
      <c r="R16" s="291"/>
      <c r="S16" s="291"/>
      <c r="T16" s="291"/>
      <c r="U16" s="292"/>
    </row>
    <row r="17" spans="2:16" x14ac:dyDescent="0.25">
      <c r="B17" s="312"/>
      <c r="H17" s="314"/>
      <c r="J17" s="392" t="s">
        <v>208</v>
      </c>
      <c r="K17" s="294"/>
      <c r="L17" s="294"/>
      <c r="M17" s="327" t="str">
        <f>L13</f>
        <v>Wall</v>
      </c>
      <c r="N17" s="294"/>
      <c r="O17" s="294"/>
      <c r="P17" s="309"/>
    </row>
    <row r="18" spans="2:16" x14ac:dyDescent="0.25">
      <c r="B18" s="312"/>
      <c r="H18" s="314"/>
      <c r="J18" s="312"/>
      <c r="K18" s="204" t="s">
        <v>23</v>
      </c>
      <c r="O18" s="316"/>
      <c r="P18" s="314"/>
    </row>
    <row r="19" spans="2:16" x14ac:dyDescent="0.25">
      <c r="B19" s="312"/>
      <c r="H19" s="314"/>
      <c r="J19" s="312"/>
      <c r="K19" s="204" t="s">
        <v>10</v>
      </c>
      <c r="O19" s="316"/>
      <c r="P19" s="314"/>
    </row>
    <row r="20" spans="2:16" x14ac:dyDescent="0.25">
      <c r="B20" s="312"/>
      <c r="H20" s="314"/>
      <c r="J20" s="312"/>
      <c r="N20" s="328"/>
      <c r="O20" s="329"/>
      <c r="P20" s="314"/>
    </row>
    <row r="21" spans="2:16" ht="18" thickBot="1" x14ac:dyDescent="0.35">
      <c r="B21" s="312"/>
      <c r="H21" s="314"/>
      <c r="J21" s="330"/>
      <c r="K21" s="331"/>
      <c r="L21" s="331"/>
      <c r="M21" s="331"/>
      <c r="N21" s="332"/>
      <c r="O21" s="60" t="s">
        <v>210</v>
      </c>
      <c r="P21" s="333" t="str">
        <f>IF(O19="y",IF(O18="y",VALUE(O13),"n"),"none")</f>
        <v>none</v>
      </c>
    </row>
    <row r="22" spans="2:16" ht="13.8" thickBot="1" x14ac:dyDescent="0.3">
      <c r="B22" s="312"/>
      <c r="H22" s="314"/>
    </row>
    <row r="23" spans="2:16" x14ac:dyDescent="0.25">
      <c r="B23" s="312"/>
      <c r="H23" s="314"/>
      <c r="J23" s="392" t="s">
        <v>208</v>
      </c>
      <c r="K23" s="294"/>
      <c r="L23" s="294"/>
      <c r="M23" s="327" t="str">
        <f>IF(L14="","",L14)</f>
        <v>Floor Cassette</v>
      </c>
      <c r="N23" s="294"/>
      <c r="O23" s="294"/>
      <c r="P23" s="309"/>
    </row>
    <row r="24" spans="2:16" x14ac:dyDescent="0.25">
      <c r="B24" s="312"/>
      <c r="H24" s="314"/>
      <c r="J24" s="312"/>
      <c r="K24" s="204" t="s">
        <v>25</v>
      </c>
      <c r="O24" s="316"/>
      <c r="P24" s="314"/>
    </row>
    <row r="25" spans="2:16" x14ac:dyDescent="0.25">
      <c r="B25" s="312"/>
      <c r="H25" s="314"/>
      <c r="J25" s="312"/>
      <c r="K25" s="204" t="s">
        <v>10</v>
      </c>
      <c r="O25" s="316"/>
      <c r="P25" s="314"/>
    </row>
    <row r="26" spans="2:16" x14ac:dyDescent="0.25">
      <c r="B26" s="312"/>
      <c r="H26" s="314"/>
      <c r="J26" s="312"/>
      <c r="N26" s="328"/>
      <c r="O26" s="329"/>
      <c r="P26" s="314"/>
    </row>
    <row r="27" spans="2:16" x14ac:dyDescent="0.25">
      <c r="B27" s="312"/>
      <c r="H27" s="314"/>
      <c r="J27" s="312"/>
      <c r="N27" s="334"/>
      <c r="O27" s="48" t="s">
        <v>222</v>
      </c>
      <c r="P27" s="336" t="str">
        <f>IF(O25="y",IF(O24="y",VALUE(O14),"n"),"none")</f>
        <v>none</v>
      </c>
    </row>
    <row r="28" spans="2:16" x14ac:dyDescent="0.25">
      <c r="B28" s="312"/>
      <c r="H28" s="314"/>
      <c r="J28" s="312" t="s">
        <v>224</v>
      </c>
      <c r="P28" s="314"/>
    </row>
    <row r="29" spans="2:16" x14ac:dyDescent="0.25">
      <c r="B29" s="312"/>
      <c r="H29" s="314"/>
      <c r="J29" s="312"/>
      <c r="K29" s="300" t="s">
        <v>229</v>
      </c>
      <c r="L29" s="339">
        <v>1.5E-3</v>
      </c>
      <c r="N29" s="300" t="s">
        <v>232</v>
      </c>
      <c r="O29" s="339">
        <v>5</v>
      </c>
      <c r="P29" s="314"/>
    </row>
    <row r="30" spans="2:16" ht="13.8" thickBot="1" x14ac:dyDescent="0.3">
      <c r="B30" s="330"/>
      <c r="C30" s="331"/>
      <c r="D30" s="331"/>
      <c r="E30" s="331"/>
      <c r="F30" s="331"/>
      <c r="G30" s="331"/>
      <c r="H30" s="344"/>
      <c r="J30" s="312"/>
      <c r="K30" s="300" t="s">
        <v>230</v>
      </c>
      <c r="L30" s="339">
        <v>0.05</v>
      </c>
      <c r="N30" s="300" t="s">
        <v>228</v>
      </c>
      <c r="O30" s="342">
        <v>2</v>
      </c>
      <c r="P30" s="314" t="s">
        <v>2</v>
      </c>
    </row>
    <row r="31" spans="2:16" ht="22.8" x14ac:dyDescent="0.4">
      <c r="B31" s="308" t="s">
        <v>77</v>
      </c>
      <c r="C31" s="294"/>
      <c r="D31" s="294"/>
      <c r="E31" s="294"/>
      <c r="F31" s="294"/>
      <c r="G31" s="294"/>
      <c r="H31" s="309"/>
      <c r="J31" s="337" t="s">
        <v>181</v>
      </c>
      <c r="K31" s="338" t="s">
        <v>250</v>
      </c>
      <c r="L31" s="339">
        <v>4</v>
      </c>
      <c r="M31" s="204" t="s">
        <v>26</v>
      </c>
      <c r="N31" s="300" t="s">
        <v>227</v>
      </c>
      <c r="O31" s="339">
        <v>1</v>
      </c>
      <c r="P31" s="314" t="s">
        <v>27</v>
      </c>
    </row>
    <row r="32" spans="2:16" x14ac:dyDescent="0.25">
      <c r="B32" s="312" t="s">
        <v>78</v>
      </c>
      <c r="H32" s="314"/>
      <c r="J32" s="340" t="s">
        <v>181</v>
      </c>
      <c r="K32" s="341" t="s">
        <v>226</v>
      </c>
      <c r="L32" s="339">
        <v>0</v>
      </c>
      <c r="M32" s="204" t="s">
        <v>27</v>
      </c>
      <c r="N32" s="300" t="s">
        <v>32</v>
      </c>
      <c r="O32" s="339">
        <v>0</v>
      </c>
      <c r="P32" s="314"/>
    </row>
    <row r="33" spans="2:16" x14ac:dyDescent="0.25">
      <c r="B33" s="312"/>
      <c r="H33" s="314"/>
      <c r="J33" s="312"/>
      <c r="K33" s="300" t="s">
        <v>231</v>
      </c>
      <c r="L33" s="299">
        <v>0</v>
      </c>
      <c r="M33" s="204" t="s">
        <v>27</v>
      </c>
      <c r="N33" s="300" t="s">
        <v>33</v>
      </c>
      <c r="O33" s="299">
        <v>0</v>
      </c>
      <c r="P33" s="314"/>
    </row>
    <row r="34" spans="2:16" x14ac:dyDescent="0.25">
      <c r="B34" s="312"/>
      <c r="H34" s="314"/>
      <c r="J34" s="312"/>
      <c r="K34" s="300" t="s">
        <v>29</v>
      </c>
      <c r="L34" s="317">
        <f>L32+O30*(0.17+O32+0.04)</f>
        <v>0.42000000000000004</v>
      </c>
      <c r="N34" s="300" t="s">
        <v>30</v>
      </c>
      <c r="O34" s="317">
        <f>L31/(0.5*O31)</f>
        <v>8</v>
      </c>
      <c r="P34" s="314"/>
    </row>
    <row r="35" spans="2:16" x14ac:dyDescent="0.25">
      <c r="B35" s="312"/>
      <c r="H35" s="314"/>
      <c r="J35" s="312"/>
      <c r="K35" s="300" t="s">
        <v>34</v>
      </c>
      <c r="L35" s="343">
        <f>2*O30/(PI()*O34+L34)*LN(PI()*O34/L34+1)</f>
        <v>0.64310050035296384</v>
      </c>
      <c r="N35" s="300" t="s">
        <v>35</v>
      </c>
      <c r="O35" s="381">
        <f>0.59*L29*O29*L30*O31*1000*1.23</f>
        <v>0.27213749999999998</v>
      </c>
      <c r="P35" s="314"/>
    </row>
    <row r="36" spans="2:16" ht="17.399999999999999" x14ac:dyDescent="0.3">
      <c r="B36" s="312"/>
      <c r="H36" s="314"/>
      <c r="J36" s="312"/>
      <c r="O36" s="81" t="s">
        <v>212</v>
      </c>
      <c r="P36" s="382" t="e">
        <f>(L31*P27*20+0*(O35+L31*L35+L33*O31*O33))/(L31*P27+O35+L31*L35+L33*O31*O33)</f>
        <v>#VALUE!</v>
      </c>
    </row>
    <row r="37" spans="2:16" ht="18" thickBot="1" x14ac:dyDescent="0.35">
      <c r="B37" s="312"/>
      <c r="H37" s="314"/>
      <c r="J37" s="330"/>
      <c r="K37" s="331"/>
      <c r="L37" s="331"/>
      <c r="M37" s="331"/>
      <c r="N37" s="331"/>
      <c r="O37" s="60" t="s">
        <v>209</v>
      </c>
      <c r="P37" s="333" t="e">
        <f>P27*(L31*L35+L33*O31*O33+O35)/(L31*P27+O35+L31*L35+L33*O31*O33)</f>
        <v>#VALUE!</v>
      </c>
    </row>
    <row r="38" spans="2:16" ht="13.8" thickBot="1" x14ac:dyDescent="0.3">
      <c r="B38" s="312"/>
      <c r="H38" s="314"/>
    </row>
    <row r="39" spans="2:16" x14ac:dyDescent="0.25">
      <c r="B39" s="312"/>
      <c r="H39" s="314"/>
      <c r="J39" s="310" t="s">
        <v>182</v>
      </c>
      <c r="K39" s="294"/>
      <c r="L39" s="294"/>
      <c r="M39" s="295" t="s">
        <v>247</v>
      </c>
      <c r="N39" s="294" t="s">
        <v>41</v>
      </c>
      <c r="O39" s="385" t="s">
        <v>248</v>
      </c>
      <c r="P39" s="309"/>
    </row>
    <row r="40" spans="2:16" x14ac:dyDescent="0.25">
      <c r="B40" s="312"/>
      <c r="H40" s="314"/>
      <c r="J40" s="312"/>
      <c r="M40" s="300" t="s">
        <v>3</v>
      </c>
      <c r="N40" s="204" t="s">
        <v>2</v>
      </c>
      <c r="O40" s="204" t="s">
        <v>1</v>
      </c>
      <c r="P40" s="314"/>
    </row>
    <row r="41" spans="2:16" x14ac:dyDescent="0.25">
      <c r="B41" s="312"/>
      <c r="H41" s="314"/>
      <c r="J41" s="312"/>
      <c r="L41" s="218" t="s">
        <v>237</v>
      </c>
      <c r="M41" s="316"/>
      <c r="P41" s="314"/>
    </row>
    <row r="42" spans="2:16" x14ac:dyDescent="0.25">
      <c r="B42" s="312"/>
      <c r="H42" s="314"/>
      <c r="J42" s="312"/>
      <c r="L42" s="204" t="s">
        <v>243</v>
      </c>
      <c r="M42" s="316"/>
      <c r="O42" s="329"/>
      <c r="P42" s="314"/>
    </row>
    <row r="43" spans="2:16" x14ac:dyDescent="0.25">
      <c r="B43" s="312"/>
      <c r="H43" s="314"/>
      <c r="J43" s="312"/>
      <c r="L43" s="204" t="s">
        <v>43</v>
      </c>
      <c r="N43" s="345"/>
      <c r="P43" s="314"/>
    </row>
    <row r="44" spans="2:16" x14ac:dyDescent="0.25">
      <c r="B44" s="312"/>
      <c r="H44" s="314"/>
      <c r="J44" s="312"/>
      <c r="L44" s="204" t="s">
        <v>44</v>
      </c>
      <c r="N44" s="316"/>
      <c r="O44" s="346"/>
      <c r="P44" s="314"/>
    </row>
    <row r="45" spans="2:16" x14ac:dyDescent="0.25">
      <c r="B45" s="312"/>
      <c r="H45" s="314"/>
      <c r="J45" s="312"/>
      <c r="K45" s="204" t="s">
        <v>240</v>
      </c>
      <c r="N45" s="347">
        <v>0.04</v>
      </c>
      <c r="O45" s="346"/>
      <c r="P45" s="314"/>
    </row>
    <row r="46" spans="2:16" x14ac:dyDescent="0.25">
      <c r="B46" s="312"/>
      <c r="H46" s="314"/>
      <c r="J46" s="312"/>
      <c r="K46" s="204" t="s">
        <v>241</v>
      </c>
      <c r="N46" s="347">
        <v>0.13</v>
      </c>
      <c r="O46" s="346"/>
      <c r="P46" s="314"/>
    </row>
    <row r="47" spans="2:16" ht="24" customHeight="1" x14ac:dyDescent="0.25">
      <c r="B47" s="312"/>
      <c r="H47" s="314"/>
      <c r="J47" s="312" t="str">
        <f>IF(N44="y","Draw frame as a rectangle "&amp;M42&amp;" mm thick, "&amp;M41&amp;" mm wide and with a conductivity of ","")</f>
        <v/>
      </c>
      <c r="P47" s="348"/>
    </row>
    <row r="48" spans="2:16" ht="15.6" customHeight="1" thickBot="1" x14ac:dyDescent="0.35">
      <c r="B48" s="312"/>
      <c r="H48" s="314"/>
      <c r="J48" s="330"/>
      <c r="K48" s="331"/>
      <c r="L48" s="331"/>
      <c r="M48" s="349" t="s">
        <v>246</v>
      </c>
      <c r="N48" s="350" t="e">
        <f>IF(OR(N44&lt;&gt;"y",N43=""),#N/A,(1/(1/N43-N45-N46)*M42/1000))</f>
        <v>#N/A</v>
      </c>
      <c r="O48" s="349" t="s">
        <v>1</v>
      </c>
      <c r="P48" s="344"/>
    </row>
    <row r="49" spans="2:16" ht="12.75" customHeight="1" thickBot="1" x14ac:dyDescent="0.3">
      <c r="B49" s="312"/>
      <c r="C49" s="300"/>
      <c r="D49" s="355"/>
      <c r="G49" s="300"/>
      <c r="H49" s="356"/>
    </row>
    <row r="50" spans="2:16" x14ac:dyDescent="0.25">
      <c r="B50" s="312"/>
      <c r="H50" s="314"/>
      <c r="J50" s="310" t="s">
        <v>0</v>
      </c>
      <c r="K50" s="294"/>
      <c r="L50" s="294"/>
      <c r="M50" s="395" t="s">
        <v>221</v>
      </c>
      <c r="N50" s="294" t="s">
        <v>9</v>
      </c>
      <c r="O50" s="395" t="s">
        <v>217</v>
      </c>
      <c r="P50" s="394" t="s">
        <v>216</v>
      </c>
    </row>
    <row r="51" spans="2:16" x14ac:dyDescent="0.25">
      <c r="B51" s="312"/>
      <c r="H51" s="314"/>
      <c r="J51" s="312"/>
      <c r="M51" s="204" t="s">
        <v>3</v>
      </c>
      <c r="N51" s="204" t="s">
        <v>2</v>
      </c>
      <c r="O51" s="204" t="s">
        <v>1</v>
      </c>
      <c r="P51" s="314" t="s">
        <v>1</v>
      </c>
    </row>
    <row r="52" spans="2:16" x14ac:dyDescent="0.25">
      <c r="B52" s="312"/>
      <c r="H52" s="314"/>
      <c r="J52" s="315" t="str">
        <f>L15</f>
        <v>L2D All</v>
      </c>
      <c r="O52" s="351" t="e">
        <f ca="1">$P$15</f>
        <v>#VALUE!</v>
      </c>
      <c r="P52" s="314"/>
    </row>
    <row r="53" spans="2:16" x14ac:dyDescent="0.25">
      <c r="B53" s="312"/>
      <c r="H53" s="314"/>
      <c r="J53" s="315" t="s">
        <v>249</v>
      </c>
      <c r="M53" s="386">
        <f>M41</f>
        <v>0</v>
      </c>
      <c r="N53" s="362">
        <f>N43</f>
        <v>0</v>
      </c>
      <c r="O53" s="387">
        <f>N53*M53/1000</f>
        <v>0</v>
      </c>
      <c r="P53" s="314"/>
    </row>
    <row r="54" spans="2:16" x14ac:dyDescent="0.25">
      <c r="B54" s="312"/>
      <c r="H54" s="314"/>
      <c r="J54" s="315" t="s">
        <v>31</v>
      </c>
      <c r="K54" s="200" t="s">
        <v>215</v>
      </c>
      <c r="M54" s="353"/>
      <c r="N54" s="354" t="e">
        <f>$P$37</f>
        <v>#VALUE!</v>
      </c>
      <c r="O54" s="351">
        <f>IF(M54="",0,N54*M54/1000)</f>
        <v>0</v>
      </c>
      <c r="P54" s="314"/>
    </row>
    <row r="55" spans="2:16" x14ac:dyDescent="0.25">
      <c r="B55" s="312"/>
      <c r="H55" s="314"/>
      <c r="J55" s="312"/>
      <c r="M55" s="290"/>
      <c r="N55" s="328"/>
      <c r="O55" s="357" t="e">
        <f ca="1">O52-O53-O54</f>
        <v>#VALUE!</v>
      </c>
      <c r="P55" s="314"/>
    </row>
    <row r="56" spans="2:16" ht="23.4" thickBot="1" x14ac:dyDescent="0.45">
      <c r="B56" s="312"/>
      <c r="H56" s="314"/>
      <c r="J56" s="330"/>
      <c r="K56" s="331"/>
      <c r="L56" s="331"/>
      <c r="M56" s="59" t="s">
        <v>206</v>
      </c>
      <c r="N56" s="383" t="e">
        <f ca="1">O55</f>
        <v>#VALUE!</v>
      </c>
      <c r="O56" s="359"/>
      <c r="P56" s="360" t="s">
        <v>1</v>
      </c>
    </row>
    <row r="57" spans="2:16" ht="13.8" thickBot="1" x14ac:dyDescent="0.3">
      <c r="B57" s="312"/>
      <c r="H57" s="314"/>
    </row>
    <row r="58" spans="2:16" x14ac:dyDescent="0.25">
      <c r="B58" s="312"/>
      <c r="H58" s="314"/>
      <c r="J58" s="310" t="s">
        <v>0</v>
      </c>
      <c r="K58" s="294"/>
      <c r="L58" s="294"/>
      <c r="M58" s="395" t="s">
        <v>221</v>
      </c>
      <c r="N58" s="294" t="s">
        <v>9</v>
      </c>
      <c r="O58" s="395" t="s">
        <v>217</v>
      </c>
      <c r="P58" s="394" t="s">
        <v>216</v>
      </c>
    </row>
    <row r="59" spans="2:16" x14ac:dyDescent="0.25">
      <c r="B59" s="312"/>
      <c r="H59" s="314"/>
      <c r="J59" s="312"/>
      <c r="M59" s="204" t="s">
        <v>3</v>
      </c>
      <c r="N59" s="204" t="s">
        <v>2</v>
      </c>
      <c r="O59" s="204" t="s">
        <v>1</v>
      </c>
      <c r="P59" s="314" t="s">
        <v>1</v>
      </c>
    </row>
    <row r="60" spans="2:16" ht="13.8" thickBot="1" x14ac:dyDescent="0.3">
      <c r="B60" s="330"/>
      <c r="C60" s="331"/>
      <c r="D60" s="331"/>
      <c r="E60" s="331"/>
      <c r="F60" s="331"/>
      <c r="G60" s="331"/>
      <c r="H60" s="344"/>
      <c r="J60" s="315" t="str">
        <f>L15</f>
        <v>L2D All</v>
      </c>
      <c r="O60" s="351" t="e">
        <f ca="1">$P$15</f>
        <v>#VALUE!</v>
      </c>
      <c r="P60" s="314"/>
    </row>
    <row r="61" spans="2:16" ht="22.8" x14ac:dyDescent="0.4">
      <c r="B61" s="308" t="s">
        <v>97</v>
      </c>
      <c r="C61" s="294"/>
      <c r="D61" s="294"/>
      <c r="E61" s="294"/>
      <c r="F61" s="294"/>
      <c r="G61" s="294"/>
      <c r="H61" s="309"/>
      <c r="J61" s="315" t="s">
        <v>249</v>
      </c>
      <c r="M61" s="386">
        <f>M41</f>
        <v>0</v>
      </c>
      <c r="N61" s="362">
        <f>N43</f>
        <v>0</v>
      </c>
      <c r="O61" s="387">
        <f>N61*M61/1000</f>
        <v>0</v>
      </c>
      <c r="P61" s="314"/>
    </row>
    <row r="62" spans="2:16" ht="12.75" customHeight="1" x14ac:dyDescent="0.25">
      <c r="B62" s="312"/>
      <c r="H62" s="314"/>
      <c r="J62" s="315" t="str">
        <f>$M$17</f>
        <v>Wall</v>
      </c>
      <c r="K62" s="363" t="s">
        <v>218</v>
      </c>
      <c r="L62" s="363"/>
      <c r="M62" s="353"/>
      <c r="N62" s="364" t="str">
        <f>$P$21</f>
        <v>none</v>
      </c>
      <c r="O62" s="351">
        <f>IF(M62="",0,N62*M62/1000)</f>
        <v>0</v>
      </c>
      <c r="P62" s="314"/>
    </row>
    <row r="63" spans="2:16" x14ac:dyDescent="0.25">
      <c r="B63" s="312"/>
      <c r="H63" s="314"/>
      <c r="J63" s="315" t="s">
        <v>31</v>
      </c>
      <c r="K63" s="200" t="s">
        <v>215</v>
      </c>
      <c r="M63" s="353"/>
      <c r="N63" s="354" t="e">
        <f>$P$37</f>
        <v>#VALUE!</v>
      </c>
      <c r="O63" s="351">
        <f>IF(M63="",0,N63*M63/1000)</f>
        <v>0</v>
      </c>
      <c r="P63" s="314"/>
    </row>
    <row r="64" spans="2:16" x14ac:dyDescent="0.25">
      <c r="B64" s="312"/>
      <c r="H64" s="314"/>
      <c r="J64" s="312"/>
      <c r="N64" s="328"/>
      <c r="O64" s="357" t="e">
        <f ca="1">O60-O61-O62-O63</f>
        <v>#VALUE!</v>
      </c>
      <c r="P64" s="314"/>
    </row>
    <row r="65" spans="2:16" ht="23.4" thickBot="1" x14ac:dyDescent="0.45">
      <c r="B65" s="312"/>
      <c r="H65" s="314"/>
      <c r="J65" s="330"/>
      <c r="K65" s="331"/>
      <c r="L65" s="365"/>
      <c r="M65" s="59" t="s">
        <v>207</v>
      </c>
      <c r="N65" s="383" t="e">
        <f ca="1">O64</f>
        <v>#VALUE!</v>
      </c>
      <c r="O65" s="359"/>
      <c r="P65" s="360" t="s">
        <v>1</v>
      </c>
    </row>
    <row r="66" spans="2:16" ht="13.8" thickBot="1" x14ac:dyDescent="0.3">
      <c r="B66" s="312"/>
      <c r="H66" s="314"/>
    </row>
    <row r="67" spans="2:16" ht="13.8" thickBot="1" x14ac:dyDescent="0.3">
      <c r="B67" s="312"/>
      <c r="H67" s="314"/>
      <c r="J67" s="366" t="s">
        <v>49</v>
      </c>
      <c r="K67" s="367"/>
      <c r="L67" s="367"/>
      <c r="M67" s="367"/>
      <c r="N67" s="393" t="s">
        <v>205</v>
      </c>
      <c r="O67" s="368"/>
      <c r="P67" s="369" t="s">
        <v>48</v>
      </c>
    </row>
    <row r="68" spans="2:16" ht="13.8" thickBot="1" x14ac:dyDescent="0.3">
      <c r="B68" s="312"/>
      <c r="H68" s="314"/>
    </row>
    <row r="69" spans="2:16" x14ac:dyDescent="0.25">
      <c r="B69" s="312"/>
      <c r="H69" s="314"/>
      <c r="J69" s="310"/>
      <c r="K69" s="294"/>
      <c r="L69" s="294"/>
      <c r="M69" s="294"/>
      <c r="N69" s="294"/>
      <c r="O69" s="294"/>
      <c r="P69" s="309"/>
    </row>
    <row r="70" spans="2:16" x14ac:dyDescent="0.25">
      <c r="B70" s="312"/>
      <c r="H70" s="314"/>
      <c r="J70" s="312"/>
      <c r="P70" s="314"/>
    </row>
    <row r="71" spans="2:16" x14ac:dyDescent="0.25">
      <c r="B71" s="312"/>
      <c r="H71" s="314"/>
      <c r="J71" s="312"/>
      <c r="P71" s="314"/>
    </row>
    <row r="72" spans="2:16" x14ac:dyDescent="0.25">
      <c r="B72" s="312"/>
      <c r="H72" s="314"/>
      <c r="J72" s="312"/>
      <c r="P72" s="314"/>
    </row>
    <row r="73" spans="2:16" x14ac:dyDescent="0.25">
      <c r="B73" s="312"/>
      <c r="H73" s="314"/>
      <c r="J73" s="312"/>
      <c r="P73" s="314"/>
    </row>
    <row r="74" spans="2:16" x14ac:dyDescent="0.25">
      <c r="B74" s="312"/>
      <c r="C74" s="300"/>
      <c r="D74" s="355"/>
      <c r="G74" s="300"/>
      <c r="H74" s="356"/>
      <c r="J74" s="312"/>
      <c r="P74" s="314"/>
    </row>
    <row r="75" spans="2:16" x14ac:dyDescent="0.25">
      <c r="B75" s="312"/>
      <c r="H75" s="314"/>
      <c r="J75" s="312"/>
      <c r="P75" s="314"/>
    </row>
    <row r="76" spans="2:16" x14ac:dyDescent="0.25">
      <c r="B76" s="312"/>
      <c r="H76" s="314"/>
      <c r="J76" s="312"/>
      <c r="P76" s="314"/>
    </row>
    <row r="77" spans="2:16" x14ac:dyDescent="0.25">
      <c r="B77" s="312"/>
      <c r="H77" s="314"/>
      <c r="J77" s="312"/>
      <c r="P77" s="314"/>
    </row>
    <row r="78" spans="2:16" x14ac:dyDescent="0.25">
      <c r="B78" s="312"/>
      <c r="H78" s="314"/>
      <c r="J78" s="312"/>
      <c r="P78" s="314"/>
    </row>
    <row r="79" spans="2:16" x14ac:dyDescent="0.25">
      <c r="B79" s="312"/>
      <c r="H79" s="314"/>
      <c r="J79" s="312"/>
      <c r="P79" s="314"/>
    </row>
    <row r="80" spans="2:16" x14ac:dyDescent="0.25">
      <c r="B80" s="312"/>
      <c r="H80" s="314"/>
      <c r="J80" s="312"/>
      <c r="P80" s="314"/>
    </row>
    <row r="81" spans="2:16" x14ac:dyDescent="0.25">
      <c r="B81" s="312"/>
      <c r="H81" s="314"/>
      <c r="J81" s="312"/>
      <c r="P81" s="314"/>
    </row>
    <row r="82" spans="2:16" x14ac:dyDescent="0.25">
      <c r="B82" s="312"/>
      <c r="H82" s="314"/>
      <c r="J82" s="312"/>
      <c r="P82" s="314"/>
    </row>
    <row r="83" spans="2:16" x14ac:dyDescent="0.25">
      <c r="B83" s="312"/>
      <c r="H83" s="314"/>
      <c r="J83" s="312"/>
      <c r="P83" s="314"/>
    </row>
    <row r="84" spans="2:16" x14ac:dyDescent="0.25">
      <c r="B84" s="312"/>
      <c r="H84" s="314"/>
      <c r="J84" s="312"/>
      <c r="P84" s="314"/>
    </row>
    <row r="85" spans="2:16" ht="13.8" thickBot="1" x14ac:dyDescent="0.3">
      <c r="B85" s="330"/>
      <c r="C85" s="331"/>
      <c r="D85" s="331"/>
      <c r="E85" s="331"/>
      <c r="F85" s="331"/>
      <c r="G85" s="331"/>
      <c r="H85" s="344"/>
      <c r="J85" s="330"/>
      <c r="K85" s="331"/>
      <c r="L85" s="331"/>
      <c r="M85" s="331"/>
      <c r="N85" s="331"/>
      <c r="O85" s="331"/>
      <c r="P85" s="344"/>
    </row>
    <row r="86" spans="2:16" x14ac:dyDescent="0.25">
      <c r="B86" s="294"/>
      <c r="C86" s="294"/>
      <c r="D86" s="294"/>
      <c r="E86" s="294"/>
      <c r="F86" s="294"/>
      <c r="G86" s="294"/>
      <c r="H86" s="294"/>
    </row>
    <row r="93" spans="2:16" x14ac:dyDescent="0.25">
      <c r="J93" s="300"/>
      <c r="K93" s="329"/>
      <c r="L93" s="300"/>
      <c r="M93" s="329"/>
      <c r="N93" s="300"/>
      <c r="O93" s="329"/>
    </row>
    <row r="94" spans="2:16" x14ac:dyDescent="0.25">
      <c r="K94" s="329"/>
      <c r="M94" s="329"/>
      <c r="O94" s="329"/>
    </row>
    <row r="95" spans="2:16" x14ac:dyDescent="0.25">
      <c r="N95" s="300"/>
    </row>
    <row r="96" spans="2:16" x14ac:dyDescent="0.25">
      <c r="K96" s="329"/>
      <c r="M96" s="300"/>
      <c r="O96" s="329"/>
    </row>
    <row r="97" spans="10:16" x14ac:dyDescent="0.25">
      <c r="L97" s="370"/>
      <c r="N97" s="334"/>
      <c r="O97" s="335"/>
      <c r="P97" s="371"/>
    </row>
    <row r="101" spans="10:16" x14ac:dyDescent="0.25">
      <c r="N101" s="300"/>
    </row>
    <row r="102" spans="10:16" x14ac:dyDescent="0.25">
      <c r="O102" s="372"/>
    </row>
    <row r="103" spans="10:16" x14ac:dyDescent="0.25">
      <c r="N103" s="290"/>
      <c r="O103" s="355"/>
    </row>
    <row r="104" spans="10:16" x14ac:dyDescent="0.25">
      <c r="N104" s="290"/>
      <c r="O104" s="355"/>
    </row>
    <row r="105" spans="10:16" x14ac:dyDescent="0.25">
      <c r="J105" s="290"/>
      <c r="L105" s="290"/>
      <c r="N105" s="290"/>
      <c r="O105" s="370"/>
    </row>
    <row r="106" spans="10:16" x14ac:dyDescent="0.25">
      <c r="J106" s="290"/>
      <c r="K106" s="329"/>
      <c r="L106" s="290"/>
      <c r="M106" s="370"/>
      <c r="N106" s="334"/>
      <c r="O106" s="335"/>
      <c r="P106" s="371"/>
    </row>
    <row r="110" spans="10:16" x14ac:dyDescent="0.25">
      <c r="J110" s="300"/>
      <c r="L110" s="300"/>
      <c r="N110" s="300"/>
      <c r="O110" s="372"/>
    </row>
    <row r="111" spans="10:16" x14ac:dyDescent="0.25">
      <c r="J111" s="300"/>
      <c r="L111" s="300"/>
      <c r="M111" s="370"/>
      <c r="N111" s="373"/>
    </row>
    <row r="112" spans="10:16" x14ac:dyDescent="0.25">
      <c r="J112" s="300"/>
      <c r="K112" s="370"/>
      <c r="L112" s="300"/>
      <c r="N112" s="335"/>
      <c r="O112" s="335"/>
      <c r="P112" s="371"/>
    </row>
    <row r="116" spans="10:16" x14ac:dyDescent="0.25">
      <c r="J116" s="290"/>
      <c r="L116" s="290"/>
      <c r="N116" s="290"/>
    </row>
    <row r="117" spans="10:16" x14ac:dyDescent="0.25">
      <c r="J117" s="290"/>
      <c r="L117" s="290"/>
      <c r="N117" s="290"/>
    </row>
    <row r="118" spans="10:16" x14ac:dyDescent="0.25">
      <c r="J118" s="290"/>
      <c r="L118" s="290"/>
      <c r="M118" s="372"/>
      <c r="N118" s="290"/>
      <c r="O118" s="355"/>
    </row>
    <row r="119" spans="10:16" x14ac:dyDescent="0.25">
      <c r="J119" s="290"/>
      <c r="L119" s="290"/>
      <c r="M119" s="372"/>
      <c r="N119" s="290"/>
      <c r="O119" s="355"/>
    </row>
    <row r="120" spans="10:16" x14ac:dyDescent="0.25">
      <c r="J120" s="290"/>
      <c r="K120" s="370"/>
      <c r="L120" s="290"/>
      <c r="M120" s="355"/>
      <c r="N120" s="290"/>
      <c r="O120" s="374"/>
    </row>
    <row r="121" spans="10:16" x14ac:dyDescent="0.25">
      <c r="J121" s="290"/>
      <c r="L121" s="290"/>
      <c r="M121" s="355"/>
      <c r="N121" s="290"/>
      <c r="O121" s="374"/>
    </row>
    <row r="122" spans="10:16" x14ac:dyDescent="0.25">
      <c r="J122" s="290"/>
      <c r="L122" s="290"/>
      <c r="M122" s="372"/>
      <c r="N122" s="290"/>
    </row>
    <row r="123" spans="10:16" x14ac:dyDescent="0.25">
      <c r="J123" s="290"/>
      <c r="K123" s="329"/>
      <c r="L123" s="375"/>
      <c r="M123" s="376"/>
      <c r="O123" s="335"/>
      <c r="P123" s="371"/>
    </row>
    <row r="126" spans="10:16" x14ac:dyDescent="0.25">
      <c r="O126" s="290"/>
    </row>
    <row r="127" spans="10:16" x14ac:dyDescent="0.25">
      <c r="O127" s="290"/>
      <c r="P127" s="355"/>
    </row>
    <row r="128" spans="10:16" x14ac:dyDescent="0.25">
      <c r="O128" s="290"/>
    </row>
    <row r="129" spans="13:16" x14ac:dyDescent="0.25">
      <c r="N129" s="328"/>
      <c r="O129" s="329"/>
    </row>
    <row r="130" spans="13:16" x14ac:dyDescent="0.25">
      <c r="N130" s="334"/>
      <c r="O130" s="335"/>
      <c r="P130" s="371"/>
    </row>
    <row r="135" spans="13:16" x14ac:dyDescent="0.25">
      <c r="O135" s="329"/>
    </row>
    <row r="136" spans="13:16" x14ac:dyDescent="0.25">
      <c r="M136" s="290"/>
      <c r="N136" s="290"/>
      <c r="O136" s="346"/>
    </row>
    <row r="137" spans="13:16" x14ac:dyDescent="0.25">
      <c r="M137" s="290"/>
      <c r="N137" s="290"/>
      <c r="O137" s="346"/>
    </row>
    <row r="138" spans="13:16" x14ac:dyDescent="0.25">
      <c r="M138" s="290"/>
      <c r="N138" s="328"/>
      <c r="O138" s="346"/>
    </row>
    <row r="139" spans="13:16" x14ac:dyDescent="0.25">
      <c r="M139" s="290"/>
      <c r="N139" s="290"/>
      <c r="O139" s="346"/>
      <c r="P139" s="355"/>
    </row>
    <row r="140" spans="13:16" x14ac:dyDescent="0.25">
      <c r="N140" s="334"/>
      <c r="O140" s="335"/>
      <c r="P140" s="377"/>
    </row>
    <row r="144" spans="13:16" x14ac:dyDescent="0.25">
      <c r="O144" s="329"/>
      <c r="P144" s="355"/>
    </row>
    <row r="145" spans="13:16" x14ac:dyDescent="0.25">
      <c r="N145" s="290"/>
      <c r="O145" s="329"/>
    </row>
    <row r="146" spans="13:16" x14ac:dyDescent="0.25">
      <c r="N146" s="328"/>
      <c r="O146" s="329"/>
    </row>
    <row r="147" spans="13:16" x14ac:dyDescent="0.25">
      <c r="N147" s="334"/>
      <c r="O147" s="335"/>
      <c r="P147" s="377"/>
    </row>
    <row r="149" spans="13:16" x14ac:dyDescent="0.25">
      <c r="M149" s="300"/>
    </row>
    <row r="150" spans="13:16" x14ac:dyDescent="0.25">
      <c r="M150" s="300"/>
    </row>
    <row r="151" spans="13:16" x14ac:dyDescent="0.25">
      <c r="O151" s="329"/>
    </row>
    <row r="152" spans="13:16" x14ac:dyDescent="0.25">
      <c r="M152" s="290"/>
      <c r="N152" s="378"/>
    </row>
    <row r="153" spans="13:16" x14ac:dyDescent="0.25">
      <c r="M153" s="290"/>
      <c r="O153" s="346"/>
    </row>
    <row r="154" spans="13:16" x14ac:dyDescent="0.25">
      <c r="M154" s="290"/>
      <c r="N154" s="334"/>
      <c r="O154" s="335"/>
      <c r="P154" s="377"/>
    </row>
    <row r="156" spans="13:16" x14ac:dyDescent="0.25">
      <c r="M156" s="300"/>
    </row>
    <row r="157" spans="13:16" x14ac:dyDescent="0.25">
      <c r="M157" s="300"/>
    </row>
    <row r="158" spans="13:16" x14ac:dyDescent="0.25">
      <c r="O158" s="329"/>
    </row>
    <row r="159" spans="13:16" x14ac:dyDescent="0.25">
      <c r="M159" s="290"/>
      <c r="N159" s="378"/>
      <c r="O159" s="346"/>
    </row>
    <row r="160" spans="13:16" x14ac:dyDescent="0.25">
      <c r="M160" s="290"/>
      <c r="N160" s="378"/>
      <c r="O160" s="346"/>
    </row>
    <row r="161" spans="13:16" x14ac:dyDescent="0.25">
      <c r="M161" s="290"/>
      <c r="N161" s="334"/>
      <c r="O161" s="335"/>
      <c r="P161" s="377"/>
    </row>
    <row r="163" spans="13:16" x14ac:dyDescent="0.25">
      <c r="M163" s="300"/>
    </row>
    <row r="164" spans="13:16" x14ac:dyDescent="0.25">
      <c r="M164" s="300"/>
    </row>
    <row r="165" spans="13:16" x14ac:dyDescent="0.25">
      <c r="O165" s="329"/>
    </row>
    <row r="166" spans="13:16" x14ac:dyDescent="0.25">
      <c r="M166" s="290"/>
      <c r="N166" s="378"/>
      <c r="O166" s="346"/>
    </row>
    <row r="167" spans="13:16" x14ac:dyDescent="0.25">
      <c r="M167" s="290"/>
      <c r="N167" s="378"/>
      <c r="O167" s="346"/>
    </row>
    <row r="168" spans="13:16" x14ac:dyDescent="0.25">
      <c r="M168" s="290"/>
      <c r="N168" s="334"/>
      <c r="O168" s="335"/>
      <c r="P168" s="377"/>
    </row>
  </sheetData>
  <conditionalFormatting sqref="M15">
    <cfRule type="cellIs" dxfId="1" priority="2" stopIfTrue="1" operator="notEqual">
      <formula>"Internal  "</formula>
    </cfRule>
  </conditionalFormatting>
  <conditionalFormatting sqref="R8">
    <cfRule type="expression" dxfId="0" priority="1" stopIfTrue="1">
      <formula>"left($T$16,8)=internal"</formula>
    </cfRule>
  </conditionalFormatting>
  <dataValidations disablePrompts="1" count="1">
    <dataValidation type="list" allowBlank="1" showInputMessage="1" showErrorMessage="1" sqref="M17" xr:uid="{58BBE0B6-DC22-4D2C-912F-23E9B42C67A0}">
      <formula1>$L$13:$L$15</formula1>
    </dataValidation>
  </dataValidations>
  <pageMargins left="0.47" right="0.27" top="0.83" bottom="0.7" header="0.35" footer="0.59"/>
  <pageSetup paperSize="9" scale="60" fitToWidth="2" orientation="portrait" r:id="rId1"/>
  <headerFooter alignWithMargins="0">
    <oddHeader>&amp;Lpeter warm
info@peterwarm.co.uk
01752 542 546&amp;R&amp;A</oddHeader>
    <oddFooter>&amp;L&amp;D&amp;R&amp;Z&amp;F</oddFooter>
  </headerFooter>
  <colBreaks count="1" manualBreakCount="1">
    <brk id="17" max="82" man="1"/>
  </colBreaks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H50"/>
  <sheetViews>
    <sheetView view="pageBreakPreview" zoomScaleNormal="75" zoomScaleSheetLayoutView="100" workbookViewId="0">
      <selection activeCell="B1" sqref="B1"/>
    </sheetView>
  </sheetViews>
  <sheetFormatPr defaultColWidth="9.109375" defaultRowHeight="13.2" x14ac:dyDescent="0.25"/>
  <cols>
    <col min="1" max="1" width="5.109375" style="1" customWidth="1"/>
    <col min="2" max="2" width="10.5546875" style="1" customWidth="1"/>
    <col min="3" max="3" width="13.5546875" style="1" customWidth="1"/>
    <col min="4" max="7" width="10.5546875" style="1" customWidth="1"/>
    <col min="8" max="8" width="12.88671875" style="1" customWidth="1"/>
    <col min="9" max="9" width="4" style="1" customWidth="1"/>
    <col min="10" max="16384" width="9.109375" style="1"/>
  </cols>
  <sheetData>
    <row r="1" spans="1:8" ht="13.8" thickBot="1" x14ac:dyDescent="0.3"/>
    <row r="2" spans="1:8" x14ac:dyDescent="0.25">
      <c r="B2" s="25"/>
      <c r="C2" s="26"/>
      <c r="D2" s="26"/>
      <c r="E2" s="26"/>
      <c r="F2" s="26"/>
      <c r="G2" s="26"/>
      <c r="H2" s="27"/>
    </row>
    <row r="3" spans="1:8" x14ac:dyDescent="0.25">
      <c r="B3" s="28"/>
      <c r="C3" s="43"/>
      <c r="D3"/>
      <c r="E3"/>
      <c r="F3"/>
      <c r="G3"/>
      <c r="H3" s="29"/>
    </row>
    <row r="4" spans="1:8" x14ac:dyDescent="0.25">
      <c r="B4" s="28"/>
      <c r="C4"/>
      <c r="D4"/>
      <c r="E4"/>
      <c r="F4"/>
      <c r="G4"/>
      <c r="H4" s="29"/>
    </row>
    <row r="5" spans="1:8" x14ac:dyDescent="0.25">
      <c r="B5" s="28"/>
      <c r="C5"/>
      <c r="D5"/>
      <c r="E5"/>
      <c r="F5"/>
      <c r="G5"/>
      <c r="H5" s="29"/>
    </row>
    <row r="6" spans="1:8" x14ac:dyDescent="0.25">
      <c r="A6" s="1" t="str">
        <f>Introduction!A6</f>
        <v>V48</v>
      </c>
      <c r="B6" s="28"/>
      <c r="C6"/>
      <c r="D6"/>
      <c r="E6"/>
      <c r="F6"/>
      <c r="G6"/>
      <c r="H6" s="29"/>
    </row>
    <row r="7" spans="1:8" x14ac:dyDescent="0.25">
      <c r="B7" s="28"/>
      <c r="C7"/>
      <c r="D7"/>
      <c r="E7"/>
      <c r="F7"/>
      <c r="G7"/>
      <c r="H7" s="29"/>
    </row>
    <row r="8" spans="1:8" x14ac:dyDescent="0.25">
      <c r="B8" s="28"/>
      <c r="C8"/>
      <c r="D8"/>
      <c r="E8"/>
      <c r="F8"/>
      <c r="G8"/>
      <c r="H8" s="29"/>
    </row>
    <row r="9" spans="1:8" x14ac:dyDescent="0.25">
      <c r="B9" s="28"/>
      <c r="C9"/>
      <c r="D9"/>
      <c r="E9"/>
      <c r="F9"/>
      <c r="G9"/>
      <c r="H9" s="29"/>
    </row>
    <row r="10" spans="1:8" x14ac:dyDescent="0.25">
      <c r="B10" s="28"/>
      <c r="C10"/>
      <c r="D10"/>
      <c r="E10"/>
      <c r="F10"/>
      <c r="G10"/>
      <c r="H10" s="29"/>
    </row>
    <row r="11" spans="1:8" x14ac:dyDescent="0.25">
      <c r="B11" s="28"/>
      <c r="C11"/>
      <c r="D11"/>
      <c r="E11"/>
      <c r="F11"/>
      <c r="G11"/>
      <c r="H11" s="29"/>
    </row>
    <row r="12" spans="1:8" x14ac:dyDescent="0.25">
      <c r="B12" s="28"/>
      <c r="C12"/>
      <c r="D12"/>
      <c r="E12"/>
      <c r="F12"/>
      <c r="G12"/>
      <c r="H12" s="29"/>
    </row>
    <row r="13" spans="1:8" x14ac:dyDescent="0.25">
      <c r="B13" s="28"/>
      <c r="C13"/>
      <c r="D13"/>
      <c r="E13"/>
      <c r="F13"/>
      <c r="G13"/>
      <c r="H13" s="29"/>
    </row>
    <row r="14" spans="1:8" x14ac:dyDescent="0.25">
      <c r="B14" s="28"/>
      <c r="C14"/>
      <c r="D14"/>
      <c r="E14"/>
      <c r="F14"/>
      <c r="G14"/>
      <c r="H14" s="29"/>
    </row>
    <row r="15" spans="1:8" x14ac:dyDescent="0.25">
      <c r="B15" s="28"/>
      <c r="C15"/>
      <c r="D15"/>
      <c r="E15"/>
      <c r="F15"/>
      <c r="G15"/>
      <c r="H15" s="29"/>
    </row>
    <row r="16" spans="1:8" x14ac:dyDescent="0.25">
      <c r="B16" s="28"/>
      <c r="C16"/>
      <c r="D16"/>
      <c r="E16"/>
      <c r="F16"/>
      <c r="G16"/>
      <c r="H16" s="29"/>
    </row>
    <row r="17" spans="2:8" x14ac:dyDescent="0.25">
      <c r="B17" s="28"/>
      <c r="C17"/>
      <c r="D17"/>
      <c r="E17"/>
      <c r="F17"/>
      <c r="G17"/>
      <c r="H17" s="29"/>
    </row>
    <row r="18" spans="2:8" x14ac:dyDescent="0.25">
      <c r="B18" s="28"/>
      <c r="C18"/>
      <c r="D18"/>
      <c r="E18"/>
      <c r="F18"/>
      <c r="G18"/>
      <c r="H18" s="29"/>
    </row>
    <row r="19" spans="2:8" x14ac:dyDescent="0.25">
      <c r="B19" s="28"/>
      <c r="C19"/>
      <c r="D19"/>
      <c r="E19"/>
      <c r="F19"/>
      <c r="G19"/>
      <c r="H19" s="29"/>
    </row>
    <row r="20" spans="2:8" x14ac:dyDescent="0.25">
      <c r="B20" s="28"/>
      <c r="C20"/>
      <c r="D20"/>
      <c r="E20"/>
      <c r="F20"/>
      <c r="G20"/>
      <c r="H20" s="29"/>
    </row>
    <row r="21" spans="2:8" x14ac:dyDescent="0.25">
      <c r="B21" s="28"/>
      <c r="C21"/>
      <c r="D21"/>
      <c r="E21"/>
      <c r="F21"/>
      <c r="G21"/>
      <c r="H21" s="29"/>
    </row>
    <row r="22" spans="2:8" x14ac:dyDescent="0.25">
      <c r="B22" s="28"/>
      <c r="C22"/>
      <c r="D22"/>
      <c r="E22"/>
      <c r="F22"/>
      <c r="G22"/>
      <c r="H22" s="29"/>
    </row>
    <row r="23" spans="2:8" x14ac:dyDescent="0.25">
      <c r="B23" s="28"/>
      <c r="C23"/>
      <c r="D23"/>
      <c r="E23"/>
      <c r="F23"/>
      <c r="G23"/>
      <c r="H23" s="29"/>
    </row>
    <row r="24" spans="2:8" x14ac:dyDescent="0.25">
      <c r="B24" s="28"/>
      <c r="C24"/>
      <c r="D24"/>
      <c r="E24"/>
      <c r="F24"/>
      <c r="G24"/>
      <c r="H24" s="29"/>
    </row>
    <row r="25" spans="2:8" x14ac:dyDescent="0.25">
      <c r="B25" s="28"/>
      <c r="C25"/>
      <c r="D25"/>
      <c r="E25"/>
      <c r="F25"/>
      <c r="G25"/>
      <c r="H25" s="29"/>
    </row>
    <row r="26" spans="2:8" x14ac:dyDescent="0.25">
      <c r="B26" s="28"/>
      <c r="C26"/>
      <c r="D26"/>
      <c r="E26"/>
      <c r="F26"/>
      <c r="G26"/>
      <c r="H26" s="29"/>
    </row>
    <row r="27" spans="2:8" x14ac:dyDescent="0.25">
      <c r="B27" s="28"/>
      <c r="C27"/>
      <c r="D27"/>
      <c r="E27"/>
      <c r="F27"/>
      <c r="G27"/>
      <c r="H27" s="29"/>
    </row>
    <row r="28" spans="2:8" x14ac:dyDescent="0.25">
      <c r="B28" s="28"/>
      <c r="C28"/>
      <c r="D28"/>
      <c r="E28"/>
      <c r="F28"/>
      <c r="G28"/>
      <c r="H28" s="29"/>
    </row>
    <row r="29" spans="2:8" x14ac:dyDescent="0.25">
      <c r="B29" s="28"/>
      <c r="C29"/>
      <c r="D29"/>
      <c r="E29"/>
      <c r="F29"/>
      <c r="G29"/>
      <c r="H29" s="29"/>
    </row>
    <row r="30" spans="2:8" x14ac:dyDescent="0.25">
      <c r="B30" s="28"/>
      <c r="C30" s="1" t="s">
        <v>99</v>
      </c>
      <c r="D30"/>
      <c r="E30"/>
      <c r="F30"/>
      <c r="G30"/>
      <c r="H30" s="29"/>
    </row>
    <row r="31" spans="2:8" x14ac:dyDescent="0.25">
      <c r="B31" s="28"/>
      <c r="C31"/>
      <c r="D31"/>
      <c r="E31"/>
      <c r="F31"/>
      <c r="G31"/>
      <c r="H31" s="29"/>
    </row>
    <row r="32" spans="2:8" x14ac:dyDescent="0.25">
      <c r="B32" s="28"/>
      <c r="C32"/>
      <c r="D32"/>
      <c r="E32"/>
      <c r="F32"/>
      <c r="G32"/>
      <c r="H32" s="29"/>
    </row>
    <row r="33" spans="2:8" x14ac:dyDescent="0.25">
      <c r="B33" s="28"/>
      <c r="C33"/>
      <c r="D33"/>
      <c r="E33"/>
      <c r="F33"/>
      <c r="G33"/>
      <c r="H33" s="29"/>
    </row>
    <row r="34" spans="2:8" x14ac:dyDescent="0.25">
      <c r="B34" s="28"/>
      <c r="C34"/>
      <c r="D34"/>
      <c r="E34"/>
      <c r="F34"/>
      <c r="G34"/>
      <c r="H34" s="29"/>
    </row>
    <row r="35" spans="2:8" x14ac:dyDescent="0.25">
      <c r="B35" s="28"/>
      <c r="C35"/>
      <c r="D35"/>
      <c r="E35"/>
      <c r="F35"/>
      <c r="G35"/>
      <c r="H35" s="29"/>
    </row>
    <row r="36" spans="2:8" x14ac:dyDescent="0.25">
      <c r="B36" s="28"/>
      <c r="C36"/>
      <c r="D36"/>
      <c r="E36"/>
      <c r="F36"/>
      <c r="G36"/>
      <c r="H36" s="29"/>
    </row>
    <row r="37" spans="2:8" x14ac:dyDescent="0.25">
      <c r="B37" s="28"/>
      <c r="C37"/>
      <c r="D37"/>
      <c r="E37"/>
      <c r="F37"/>
      <c r="G37"/>
      <c r="H37" s="29"/>
    </row>
    <row r="38" spans="2:8" ht="13.8" thickBot="1" x14ac:dyDescent="0.3">
      <c r="B38" s="30"/>
      <c r="C38" s="31"/>
      <c r="D38" s="31"/>
      <c r="E38" s="31"/>
      <c r="F38" s="31"/>
      <c r="G38" s="31"/>
      <c r="H38" s="32"/>
    </row>
    <row r="39" spans="2:8" ht="13.8" thickBot="1" x14ac:dyDescent="0.3">
      <c r="B39"/>
      <c r="C39"/>
      <c r="D39"/>
      <c r="E39"/>
      <c r="F39"/>
      <c r="G39"/>
      <c r="H39"/>
    </row>
    <row r="40" spans="2:8" ht="12.75" customHeight="1" x14ac:dyDescent="0.25">
      <c r="B40" s="33" t="s">
        <v>46</v>
      </c>
      <c r="C40" s="34"/>
      <c r="D40" s="408" t="s">
        <v>47</v>
      </c>
      <c r="E40" s="408"/>
      <c r="F40" s="34" t="s">
        <v>21</v>
      </c>
      <c r="G40" s="408" t="s">
        <v>12</v>
      </c>
      <c r="H40" s="409"/>
    </row>
    <row r="41" spans="2:8" x14ac:dyDescent="0.25">
      <c r="B41" s="35"/>
      <c r="C41" s="36" t="s">
        <v>15</v>
      </c>
      <c r="D41" s="410"/>
      <c r="E41" s="410"/>
      <c r="F41" s="36"/>
      <c r="G41" s="410"/>
      <c r="H41" s="411"/>
    </row>
    <row r="42" spans="2:8" x14ac:dyDescent="0.25">
      <c r="B42" s="35" t="s">
        <v>13</v>
      </c>
      <c r="C42" s="36"/>
      <c r="D42" s="410"/>
      <c r="E42" s="410"/>
      <c r="F42" s="36"/>
      <c r="G42" s="410"/>
      <c r="H42" s="411"/>
    </row>
    <row r="43" spans="2:8" x14ac:dyDescent="0.25">
      <c r="B43" s="35" t="s">
        <v>14</v>
      </c>
      <c r="C43" s="36"/>
      <c r="D43" s="410"/>
      <c r="E43" s="410"/>
      <c r="F43" s="39"/>
      <c r="G43" s="410"/>
      <c r="H43" s="411"/>
    </row>
    <row r="44" spans="2:8" ht="13.8" thickBot="1" x14ac:dyDescent="0.3">
      <c r="B44" s="37"/>
      <c r="C44" s="38" t="s">
        <v>20</v>
      </c>
      <c r="D44" s="406"/>
      <c r="E44" s="406"/>
      <c r="F44" s="40"/>
      <c r="G44" s="406"/>
      <c r="H44" s="407"/>
    </row>
    <row r="46" spans="2:8" x14ac:dyDescent="0.25">
      <c r="B46" s="41"/>
      <c r="D46" s="41"/>
      <c r="E46" s="41"/>
      <c r="F46" s="41"/>
    </row>
    <row r="47" spans="2:8" x14ac:dyDescent="0.25">
      <c r="F47" s="42"/>
    </row>
    <row r="50" ht="12.75" customHeight="1" x14ac:dyDescent="0.25"/>
  </sheetData>
  <mergeCells count="10">
    <mergeCell ref="D44:E44"/>
    <mergeCell ref="G44:H44"/>
    <mergeCell ref="G40:H40"/>
    <mergeCell ref="G41:H41"/>
    <mergeCell ref="G42:H42"/>
    <mergeCell ref="G43:H43"/>
    <mergeCell ref="D40:E40"/>
    <mergeCell ref="D41:E41"/>
    <mergeCell ref="D42:E42"/>
    <mergeCell ref="D43:E43"/>
  </mergeCells>
  <phoneticPr fontId="2" type="noConversion"/>
  <pageMargins left="0.47244094488188981" right="0.27559055118110237" top="0.82677165354330717" bottom="0.70866141732283472" header="0.35433070866141736" footer="0.59055118110236227"/>
  <pageSetup paperSize="9" scale="91" orientation="portrait" r:id="rId1"/>
  <headerFooter alignWithMargins="0">
    <oddHeader>&amp;R&amp;A</oddHeader>
    <oddFooter>&amp;L&amp;D&amp;R&amp;Z&amp;F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H49"/>
  <sheetViews>
    <sheetView view="pageBreakPreview" zoomScaleNormal="75" zoomScaleSheetLayoutView="100" workbookViewId="0">
      <selection activeCell="P19" sqref="P19"/>
    </sheetView>
  </sheetViews>
  <sheetFormatPr defaultColWidth="9.109375" defaultRowHeight="13.2" x14ac:dyDescent="0.25"/>
  <cols>
    <col min="1" max="1" width="5.109375" style="1" customWidth="1"/>
    <col min="2" max="2" width="10.5546875" style="1" customWidth="1"/>
    <col min="3" max="3" width="13.109375" style="1" customWidth="1"/>
    <col min="4" max="7" width="10.5546875" style="1" customWidth="1"/>
    <col min="8" max="8" width="12.88671875" style="1" customWidth="1"/>
    <col min="9" max="9" width="4" style="1" customWidth="1"/>
    <col min="10" max="16384" width="9.109375" style="1"/>
  </cols>
  <sheetData>
    <row r="1" spans="1:8" ht="13.8" thickBot="1" x14ac:dyDescent="0.3"/>
    <row r="2" spans="1:8" x14ac:dyDescent="0.25">
      <c r="B2" s="25"/>
      <c r="C2" s="26"/>
      <c r="D2" s="26"/>
      <c r="E2" s="26"/>
      <c r="F2" s="26"/>
      <c r="G2" s="26"/>
      <c r="H2" s="27"/>
    </row>
    <row r="3" spans="1:8" x14ac:dyDescent="0.25">
      <c r="B3" s="28"/>
      <c r="C3" s="43" t="e">
        <f ca="1">MID(CELL("filename",$A$1),FIND("]",CELL("filename",$A$1))+1,255)</f>
        <v>#VALUE!</v>
      </c>
      <c r="D3"/>
      <c r="E3"/>
      <c r="F3"/>
      <c r="G3"/>
      <c r="H3" s="29"/>
    </row>
    <row r="4" spans="1:8" x14ac:dyDescent="0.25">
      <c r="B4" s="28"/>
      <c r="C4"/>
      <c r="D4"/>
      <c r="E4"/>
      <c r="F4"/>
      <c r="G4"/>
      <c r="H4" s="29"/>
    </row>
    <row r="5" spans="1:8" x14ac:dyDescent="0.25">
      <c r="B5" s="28"/>
      <c r="C5"/>
      <c r="D5"/>
      <c r="E5"/>
      <c r="F5"/>
      <c r="G5"/>
      <c r="H5" s="29"/>
    </row>
    <row r="6" spans="1:8" x14ac:dyDescent="0.25">
      <c r="A6" s="200" t="str">
        <f>Introduction!A6</f>
        <v>V48</v>
      </c>
      <c r="B6" s="28"/>
      <c r="C6"/>
      <c r="D6"/>
      <c r="E6"/>
      <c r="F6"/>
      <c r="G6"/>
      <c r="H6" s="29"/>
    </row>
    <row r="7" spans="1:8" x14ac:dyDescent="0.25">
      <c r="B7" s="28"/>
      <c r="C7"/>
      <c r="D7"/>
      <c r="E7"/>
      <c r="F7"/>
      <c r="G7"/>
      <c r="H7" s="29"/>
    </row>
    <row r="8" spans="1:8" x14ac:dyDescent="0.25">
      <c r="B8" s="28"/>
      <c r="C8"/>
      <c r="D8"/>
      <c r="E8"/>
      <c r="F8"/>
      <c r="G8"/>
      <c r="H8" s="29"/>
    </row>
    <row r="9" spans="1:8" x14ac:dyDescent="0.25">
      <c r="B9" s="28"/>
      <c r="C9"/>
      <c r="D9"/>
      <c r="E9"/>
      <c r="F9"/>
      <c r="G9"/>
      <c r="H9" s="29"/>
    </row>
    <row r="10" spans="1:8" x14ac:dyDescent="0.25">
      <c r="B10" s="28"/>
      <c r="C10"/>
      <c r="D10"/>
      <c r="E10"/>
      <c r="F10"/>
      <c r="G10"/>
      <c r="H10" s="29"/>
    </row>
    <row r="11" spans="1:8" x14ac:dyDescent="0.25">
      <c r="B11" s="28"/>
      <c r="C11"/>
      <c r="D11"/>
      <c r="E11"/>
      <c r="F11"/>
      <c r="G11"/>
      <c r="H11" s="29"/>
    </row>
    <row r="12" spans="1:8" x14ac:dyDescent="0.25">
      <c r="B12" s="28"/>
      <c r="C12"/>
      <c r="D12"/>
      <c r="E12"/>
      <c r="F12"/>
      <c r="G12"/>
      <c r="H12" s="29"/>
    </row>
    <row r="13" spans="1:8" x14ac:dyDescent="0.25">
      <c r="B13" s="28"/>
      <c r="C13"/>
      <c r="D13"/>
      <c r="E13"/>
      <c r="F13"/>
      <c r="G13"/>
      <c r="H13" s="29"/>
    </row>
    <row r="14" spans="1:8" x14ac:dyDescent="0.25">
      <c r="B14" s="28"/>
      <c r="C14"/>
      <c r="D14"/>
      <c r="E14"/>
      <c r="F14"/>
      <c r="G14"/>
      <c r="H14" s="29"/>
    </row>
    <row r="15" spans="1:8" x14ac:dyDescent="0.25">
      <c r="B15" s="28"/>
      <c r="C15"/>
      <c r="D15"/>
      <c r="E15"/>
      <c r="F15"/>
      <c r="G15"/>
      <c r="H15" s="29"/>
    </row>
    <row r="16" spans="1:8" x14ac:dyDescent="0.25">
      <c r="B16" s="28"/>
      <c r="C16"/>
      <c r="D16"/>
      <c r="E16"/>
      <c r="F16"/>
      <c r="G16"/>
      <c r="H16" s="29"/>
    </row>
    <row r="17" spans="2:8" x14ac:dyDescent="0.25">
      <c r="B17" s="28"/>
      <c r="C17"/>
      <c r="D17"/>
      <c r="E17"/>
      <c r="F17"/>
      <c r="G17"/>
      <c r="H17" s="29"/>
    </row>
    <row r="18" spans="2:8" x14ac:dyDescent="0.25">
      <c r="B18" s="28"/>
      <c r="C18"/>
      <c r="D18"/>
      <c r="E18"/>
      <c r="F18"/>
      <c r="G18"/>
      <c r="H18" s="29"/>
    </row>
    <row r="19" spans="2:8" x14ac:dyDescent="0.25">
      <c r="B19" s="28"/>
      <c r="C19"/>
      <c r="D19"/>
      <c r="E19"/>
      <c r="F19"/>
      <c r="G19"/>
      <c r="H19" s="29"/>
    </row>
    <row r="20" spans="2:8" x14ac:dyDescent="0.25">
      <c r="B20" s="28"/>
      <c r="C20"/>
      <c r="D20"/>
      <c r="E20"/>
      <c r="F20"/>
      <c r="G20"/>
      <c r="H20" s="29"/>
    </row>
    <row r="21" spans="2:8" x14ac:dyDescent="0.25">
      <c r="B21" s="28"/>
      <c r="C21"/>
      <c r="D21"/>
      <c r="E21"/>
      <c r="F21"/>
      <c r="G21"/>
      <c r="H21" s="29"/>
    </row>
    <row r="22" spans="2:8" x14ac:dyDescent="0.25">
      <c r="B22" s="28"/>
      <c r="C22"/>
      <c r="D22"/>
      <c r="E22"/>
      <c r="F22"/>
      <c r="G22"/>
      <c r="H22" s="29"/>
    </row>
    <row r="23" spans="2:8" x14ac:dyDescent="0.25">
      <c r="B23" s="28"/>
      <c r="C23"/>
      <c r="D23"/>
      <c r="E23"/>
      <c r="F23"/>
      <c r="G23"/>
      <c r="H23" s="29"/>
    </row>
    <row r="24" spans="2:8" x14ac:dyDescent="0.25">
      <c r="B24" s="28"/>
      <c r="C24"/>
      <c r="D24"/>
      <c r="E24"/>
      <c r="F24"/>
      <c r="G24"/>
      <c r="H24" s="29"/>
    </row>
    <row r="25" spans="2:8" x14ac:dyDescent="0.25">
      <c r="B25" s="28"/>
      <c r="C25"/>
      <c r="D25"/>
      <c r="E25"/>
      <c r="F25"/>
      <c r="G25"/>
      <c r="H25" s="29"/>
    </row>
    <row r="26" spans="2:8" x14ac:dyDescent="0.25">
      <c r="B26" s="28"/>
      <c r="C26"/>
      <c r="D26"/>
      <c r="E26"/>
      <c r="F26"/>
      <c r="G26"/>
      <c r="H26" s="29"/>
    </row>
    <row r="27" spans="2:8" x14ac:dyDescent="0.25">
      <c r="B27" s="28"/>
      <c r="C27"/>
      <c r="D27"/>
      <c r="E27"/>
      <c r="F27"/>
      <c r="G27"/>
      <c r="H27" s="29"/>
    </row>
    <row r="28" spans="2:8" x14ac:dyDescent="0.25">
      <c r="B28" s="28"/>
      <c r="C28"/>
      <c r="D28"/>
      <c r="E28"/>
      <c r="F28"/>
      <c r="G28"/>
      <c r="H28" s="29"/>
    </row>
    <row r="29" spans="2:8" x14ac:dyDescent="0.25">
      <c r="B29" s="28"/>
      <c r="C29"/>
      <c r="D29"/>
      <c r="E29"/>
      <c r="F29"/>
      <c r="G29"/>
      <c r="H29" s="29"/>
    </row>
    <row r="30" spans="2:8" x14ac:dyDescent="0.25">
      <c r="B30" s="28"/>
      <c r="C30"/>
      <c r="D30"/>
      <c r="E30"/>
      <c r="F30"/>
      <c r="G30"/>
      <c r="H30" s="29"/>
    </row>
    <row r="31" spans="2:8" x14ac:dyDescent="0.25">
      <c r="B31" s="28"/>
      <c r="C31"/>
      <c r="D31"/>
      <c r="E31"/>
      <c r="F31"/>
      <c r="G31"/>
      <c r="H31" s="29"/>
    </row>
    <row r="32" spans="2:8" x14ac:dyDescent="0.25">
      <c r="B32" s="28"/>
      <c r="C32"/>
      <c r="D32"/>
      <c r="E32"/>
      <c r="F32"/>
      <c r="G32"/>
      <c r="H32" s="29"/>
    </row>
    <row r="33" spans="2:8" x14ac:dyDescent="0.25">
      <c r="B33" s="28"/>
      <c r="C33"/>
      <c r="D33"/>
      <c r="E33"/>
      <c r="F33"/>
      <c r="G33"/>
      <c r="H33" s="29"/>
    </row>
    <row r="34" spans="2:8" x14ac:dyDescent="0.25">
      <c r="B34" s="28"/>
      <c r="C34"/>
      <c r="D34"/>
      <c r="E34"/>
      <c r="F34"/>
      <c r="G34"/>
      <c r="H34" s="29"/>
    </row>
    <row r="35" spans="2:8" x14ac:dyDescent="0.25">
      <c r="B35" s="28"/>
      <c r="C35"/>
      <c r="D35"/>
      <c r="E35"/>
      <c r="F35"/>
      <c r="G35"/>
      <c r="H35" s="29"/>
    </row>
    <row r="36" spans="2:8" x14ac:dyDescent="0.25">
      <c r="B36" s="28"/>
      <c r="C36"/>
      <c r="D36"/>
      <c r="E36"/>
      <c r="F36"/>
      <c r="G36"/>
      <c r="H36" s="29"/>
    </row>
    <row r="37" spans="2:8" x14ac:dyDescent="0.25">
      <c r="B37" s="28"/>
      <c r="C37"/>
      <c r="D37"/>
      <c r="E37"/>
      <c r="F37"/>
      <c r="G37"/>
      <c r="H37" s="29"/>
    </row>
    <row r="38" spans="2:8" ht="13.8" thickBot="1" x14ac:dyDescent="0.3">
      <c r="B38" s="30"/>
      <c r="C38" s="31"/>
      <c r="D38" s="31"/>
      <c r="E38" s="31"/>
      <c r="F38" s="31"/>
      <c r="G38" s="31"/>
      <c r="H38" s="32"/>
    </row>
    <row r="39" spans="2:8" ht="13.8" thickBot="1" x14ac:dyDescent="0.3">
      <c r="B39"/>
      <c r="C39"/>
      <c r="D39"/>
      <c r="E39"/>
      <c r="F39"/>
      <c r="G39"/>
      <c r="H39"/>
    </row>
    <row r="40" spans="2:8" ht="12.75" customHeight="1" x14ac:dyDescent="0.25">
      <c r="B40" s="33" t="s">
        <v>46</v>
      </c>
      <c r="C40" s="34"/>
      <c r="D40" s="408" t="s">
        <v>47</v>
      </c>
      <c r="E40" s="408"/>
      <c r="F40" s="34" t="s">
        <v>21</v>
      </c>
      <c r="G40" s="408" t="s">
        <v>12</v>
      </c>
      <c r="H40" s="409"/>
    </row>
    <row r="41" spans="2:8" ht="12.75" customHeight="1" x14ac:dyDescent="0.25">
      <c r="B41" s="35"/>
      <c r="C41" s="36" t="s">
        <v>15</v>
      </c>
      <c r="D41" s="410"/>
      <c r="E41" s="410"/>
      <c r="F41" s="36"/>
      <c r="G41" s="410"/>
      <c r="H41" s="411"/>
    </row>
    <row r="42" spans="2:8" ht="12.75" customHeight="1" x14ac:dyDescent="0.25">
      <c r="B42" s="35" t="s">
        <v>13</v>
      </c>
      <c r="C42" s="36"/>
      <c r="D42" s="410"/>
      <c r="E42" s="410"/>
      <c r="F42" s="36"/>
      <c r="G42" s="410"/>
      <c r="H42" s="411"/>
    </row>
    <row r="43" spans="2:8" ht="13.8" thickBot="1" x14ac:dyDescent="0.3">
      <c r="B43" s="37"/>
      <c r="C43" s="38" t="s">
        <v>20</v>
      </c>
      <c r="D43" s="406"/>
      <c r="E43" s="406"/>
      <c r="F43" s="40"/>
      <c r="G43" s="406"/>
      <c r="H43" s="407"/>
    </row>
    <row r="45" spans="2:8" x14ac:dyDescent="0.25">
      <c r="B45" s="41"/>
      <c r="D45" s="41"/>
      <c r="E45" s="41"/>
      <c r="F45" s="41"/>
    </row>
    <row r="46" spans="2:8" x14ac:dyDescent="0.25">
      <c r="F46" s="42"/>
    </row>
    <row r="49" ht="12.75" customHeight="1" x14ac:dyDescent="0.25"/>
  </sheetData>
  <mergeCells count="8">
    <mergeCell ref="D43:E43"/>
    <mergeCell ref="G43:H43"/>
    <mergeCell ref="G40:H40"/>
    <mergeCell ref="G41:H41"/>
    <mergeCell ref="G42:H42"/>
    <mergeCell ref="D40:E40"/>
    <mergeCell ref="D41:E41"/>
    <mergeCell ref="D42:E42"/>
  </mergeCells>
  <phoneticPr fontId="2" type="noConversion"/>
  <pageMargins left="0.47244094488188981" right="0.27559055118110237" top="0.82677165354330717" bottom="0.70866141732283472" header="0.35433070866141736" footer="0.59055118110236227"/>
  <pageSetup paperSize="9" scale="91" orientation="portrait" r:id="rId1"/>
  <headerFooter alignWithMargins="0">
    <oddHeader>&amp;R&amp;A</oddHeader>
    <oddFooter>&amp;L&amp;D&amp;R&amp;Z&amp;F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3"/>
  <dimension ref="A1:U162"/>
  <sheetViews>
    <sheetView view="pageBreakPreview" zoomScaleNormal="75" zoomScaleSheetLayoutView="100" workbookViewId="0">
      <selection activeCell="J1" sqref="J1"/>
    </sheetView>
  </sheetViews>
  <sheetFormatPr defaultColWidth="9.109375" defaultRowHeight="13.2" x14ac:dyDescent="0.25"/>
  <cols>
    <col min="1" max="1" width="4" style="1" customWidth="1"/>
    <col min="2" max="7" width="9.109375" style="1"/>
    <col min="8" max="8" width="10.44140625" style="1" bestFit="1" customWidth="1"/>
    <col min="9" max="9" width="3.44140625" style="1" customWidth="1"/>
    <col min="10" max="16" width="10.5546875" style="1" customWidth="1"/>
    <col min="17" max="17" width="4.5546875" style="1" customWidth="1"/>
    <col min="18" max="18" width="3" style="1" customWidth="1"/>
    <col min="19" max="23" width="41.88671875" style="1" customWidth="1"/>
    <col min="24" max="16384" width="9.109375" style="1"/>
  </cols>
  <sheetData>
    <row r="1" spans="1:21" x14ac:dyDescent="0.25">
      <c r="B1" s="1" t="s">
        <v>146</v>
      </c>
      <c r="J1" s="1" t="s">
        <v>147</v>
      </c>
      <c r="S1" s="3"/>
      <c r="T1" s="3"/>
      <c r="U1" s="4"/>
    </row>
    <row r="6" spans="1:21" ht="13.8" thickBot="1" x14ac:dyDescent="0.3">
      <c r="A6" s="2" t="str">
        <f>Introduction!A6</f>
        <v>V48</v>
      </c>
      <c r="J6" s="1" t="s">
        <v>127</v>
      </c>
    </row>
    <row r="7" spans="1:21" ht="22.8" x14ac:dyDescent="0.4">
      <c r="B7" s="106" t="s">
        <v>86</v>
      </c>
      <c r="C7" s="6"/>
      <c r="D7" s="6"/>
      <c r="E7" s="6"/>
      <c r="F7" s="6"/>
      <c r="G7" s="6"/>
      <c r="H7" s="7"/>
      <c r="I7" s="2"/>
      <c r="J7" s="100" t="s">
        <v>70</v>
      </c>
      <c r="K7" s="388" t="s">
        <v>145</v>
      </c>
      <c r="L7" s="6"/>
      <c r="M7" s="6"/>
      <c r="N7" s="85" t="s">
        <v>71</v>
      </c>
      <c r="O7" s="103"/>
      <c r="P7" s="105"/>
    </row>
    <row r="8" spans="1:21" x14ac:dyDescent="0.25">
      <c r="B8" s="9" t="s">
        <v>79</v>
      </c>
      <c r="C8" s="108"/>
      <c r="H8" s="10"/>
      <c r="I8" s="2"/>
      <c r="J8" s="101" t="s">
        <v>72</v>
      </c>
      <c r="K8" s="18"/>
      <c r="L8" s="18"/>
      <c r="M8" s="18"/>
      <c r="N8" s="19" t="s">
        <v>73</v>
      </c>
      <c r="O8" s="104"/>
      <c r="P8" s="44"/>
    </row>
    <row r="9" spans="1:21" x14ac:dyDescent="0.25">
      <c r="B9" s="107"/>
      <c r="C9" s="108"/>
      <c r="H9" s="10"/>
      <c r="I9" s="2"/>
      <c r="J9" s="101" t="s">
        <v>19</v>
      </c>
      <c r="K9" s="43" t="e">
        <f ca="1">MID(CELL("filename",B1),FIND("]",CELL("filename",B1))+1,255)</f>
        <v>#VALUE!</v>
      </c>
      <c r="L9" s="43"/>
      <c r="N9" s="19" t="s">
        <v>74</v>
      </c>
      <c r="O9" s="18"/>
      <c r="P9" s="44"/>
    </row>
    <row r="10" spans="1:21" ht="13.8" thickBot="1" x14ac:dyDescent="0.3">
      <c r="B10" s="107"/>
      <c r="C10" s="108"/>
      <c r="H10" s="10"/>
      <c r="I10" s="2"/>
      <c r="J10" s="102" t="s">
        <v>85</v>
      </c>
      <c r="K10" s="45"/>
      <c r="L10" s="45"/>
      <c r="M10" s="45"/>
      <c r="N10" s="110" t="s">
        <v>75</v>
      </c>
      <c r="O10" s="45"/>
      <c r="P10" s="46"/>
    </row>
    <row r="11" spans="1:21" ht="13.8" thickBot="1" x14ac:dyDescent="0.3">
      <c r="B11" s="9"/>
      <c r="H11" s="10"/>
      <c r="I11" s="2"/>
    </row>
    <row r="12" spans="1:21" x14ac:dyDescent="0.25">
      <c r="B12" s="9"/>
      <c r="H12" s="10"/>
      <c r="J12" s="392" t="s">
        <v>36</v>
      </c>
      <c r="K12" s="6" t="s">
        <v>4</v>
      </c>
      <c r="L12" s="8" t="s">
        <v>5</v>
      </c>
      <c r="M12" s="395" t="s">
        <v>219</v>
      </c>
      <c r="N12" s="6" t="s">
        <v>6</v>
      </c>
      <c r="O12" s="395" t="s">
        <v>220</v>
      </c>
      <c r="P12" s="7" t="s">
        <v>7</v>
      </c>
    </row>
    <row r="13" spans="1:21" x14ac:dyDescent="0.25">
      <c r="B13" s="9"/>
      <c r="H13" s="10"/>
      <c r="J13" s="63" t="s">
        <v>16</v>
      </c>
      <c r="K13" s="11">
        <v>16</v>
      </c>
      <c r="L13" s="282"/>
      <c r="M13" s="22" t="str">
        <f ca="1">LEFT(INDIRECT(J13&amp;K13),10)</f>
        <v/>
      </c>
      <c r="N13" s="70" t="e">
        <f ca="1">VALUE(RIGHT(LEFT(INDIRECT(J13&amp;K13),28),10))</f>
        <v>#VALUE!</v>
      </c>
      <c r="O13" s="70" t="e">
        <f ca="1">VALUE(RIGHT(INDIRECT(J13&amp;K13),8))</f>
        <v>#VALUE!</v>
      </c>
      <c r="P13" s="71"/>
    </row>
    <row r="14" spans="1:21" x14ac:dyDescent="0.25">
      <c r="B14" s="9"/>
      <c r="H14" s="10"/>
      <c r="J14" s="63" t="s">
        <v>17</v>
      </c>
      <c r="K14" s="11">
        <v>16</v>
      </c>
      <c r="L14" s="282"/>
      <c r="M14" s="22" t="str">
        <f ca="1">LEFT(INDIRECT(J14&amp;K14),10)</f>
        <v/>
      </c>
      <c r="N14" s="70" t="e">
        <f ca="1">VALUE(RIGHT(LEFT(INDIRECT(J14&amp;K14),28),10))</f>
        <v>#VALUE!</v>
      </c>
      <c r="O14" s="70" t="e">
        <f ca="1">VALUE(RIGHT(INDIRECT(J14&amp;K14),8))</f>
        <v>#VALUE!</v>
      </c>
      <c r="P14" s="71"/>
    </row>
    <row r="15" spans="1:21" ht="13.8" thickBot="1" x14ac:dyDescent="0.3">
      <c r="B15" s="9"/>
      <c r="H15" s="10"/>
      <c r="J15" s="69" t="s">
        <v>18</v>
      </c>
      <c r="K15" s="15">
        <v>16</v>
      </c>
      <c r="L15" s="73" t="s">
        <v>8</v>
      </c>
      <c r="M15" s="23" t="str">
        <f ca="1">LEFT(INDIRECT(J15&amp;K15),10)</f>
        <v/>
      </c>
      <c r="N15" s="74" t="e">
        <f ca="1">VALUE(RIGHT(LEFT(INDIRECT(J15&amp;K15),28),10))</f>
        <v>#VALUE!</v>
      </c>
      <c r="O15" s="74" t="e">
        <f ca="1">VALUE(RIGHT(INDIRECT(J15&amp;K15),8))</f>
        <v>#VALUE!</v>
      </c>
      <c r="P15" s="72" t="e">
        <f ca="1">IF(ISBLANK(L15),"",O15*N15/1000)</f>
        <v>#VALUE!</v>
      </c>
    </row>
    <row r="16" spans="1:21" ht="13.8" thickBot="1" x14ac:dyDescent="0.3">
      <c r="B16" s="9"/>
      <c r="H16" s="10"/>
      <c r="S16" s="3"/>
      <c r="T16" s="3"/>
      <c r="U16" s="4"/>
    </row>
    <row r="17" spans="2:21" x14ac:dyDescent="0.25">
      <c r="B17" s="9"/>
      <c r="H17" s="10"/>
      <c r="J17" s="392" t="s">
        <v>208</v>
      </c>
      <c r="K17" s="6"/>
      <c r="L17" s="6"/>
      <c r="M17" s="68" t="str">
        <f>IF(L13="","",L13)</f>
        <v/>
      </c>
      <c r="N17" s="6"/>
      <c r="O17" s="6"/>
      <c r="P17" s="7"/>
      <c r="S17" s="3"/>
      <c r="T17" s="3"/>
      <c r="U17" s="4"/>
    </row>
    <row r="18" spans="2:21" x14ac:dyDescent="0.25">
      <c r="B18" s="9"/>
      <c r="H18" s="10"/>
      <c r="J18" s="9"/>
      <c r="K18" s="1" t="s">
        <v>23</v>
      </c>
      <c r="O18" s="282"/>
      <c r="P18" s="10"/>
    </row>
    <row r="19" spans="2:21" x14ac:dyDescent="0.25">
      <c r="B19" s="9"/>
      <c r="H19" s="10"/>
      <c r="J19" s="9"/>
      <c r="K19" s="1" t="s">
        <v>10</v>
      </c>
      <c r="O19" s="282"/>
      <c r="P19" s="10"/>
    </row>
    <row r="20" spans="2:21" x14ac:dyDescent="0.25">
      <c r="B20" s="9"/>
      <c r="H20" s="10"/>
      <c r="J20" s="9"/>
      <c r="N20" s="24"/>
      <c r="O20" s="17"/>
      <c r="P20" s="10"/>
    </row>
    <row r="21" spans="2:21" ht="18" thickBot="1" x14ac:dyDescent="0.35">
      <c r="B21" s="9"/>
      <c r="H21" s="10"/>
      <c r="J21" s="12"/>
      <c r="K21" s="13"/>
      <c r="L21" s="13"/>
      <c r="M21" s="13"/>
      <c r="N21" s="51"/>
      <c r="O21" s="60" t="s">
        <v>210</v>
      </c>
      <c r="P21" s="67" t="str">
        <f>IF(O19="y",IF(O18="y",VALUE(O13),"n"),"none")</f>
        <v>none</v>
      </c>
    </row>
    <row r="22" spans="2:21" ht="13.8" thickBot="1" x14ac:dyDescent="0.3">
      <c r="B22" s="9"/>
      <c r="H22" s="10"/>
    </row>
    <row r="23" spans="2:21" x14ac:dyDescent="0.25">
      <c r="B23" s="9"/>
      <c r="H23" s="10"/>
      <c r="J23" s="392" t="s">
        <v>208</v>
      </c>
      <c r="K23" s="6"/>
      <c r="L23" s="6"/>
      <c r="M23" s="68" t="str">
        <f>IF(L14="","",L14)</f>
        <v/>
      </c>
      <c r="N23" s="6"/>
      <c r="O23" s="6"/>
      <c r="P23" s="7"/>
    </row>
    <row r="24" spans="2:21" x14ac:dyDescent="0.25">
      <c r="B24" s="9"/>
      <c r="H24" s="10"/>
      <c r="J24" s="9"/>
      <c r="K24" s="1" t="s">
        <v>11</v>
      </c>
      <c r="O24" s="282"/>
      <c r="P24" s="10"/>
    </row>
    <row r="25" spans="2:21" x14ac:dyDescent="0.25">
      <c r="B25" s="9"/>
      <c r="H25" s="10"/>
      <c r="J25" s="9"/>
      <c r="K25" s="1" t="s">
        <v>10</v>
      </c>
      <c r="O25" s="282"/>
      <c r="P25" s="10"/>
    </row>
    <row r="26" spans="2:21" x14ac:dyDescent="0.25">
      <c r="B26" s="9"/>
      <c r="H26" s="10"/>
      <c r="J26" s="9"/>
      <c r="N26" s="24"/>
      <c r="O26" s="17"/>
      <c r="P26" s="10"/>
    </row>
    <row r="27" spans="2:21" ht="18" thickBot="1" x14ac:dyDescent="0.35">
      <c r="B27" s="9"/>
      <c r="H27" s="10"/>
      <c r="J27" s="12"/>
      <c r="K27" s="13"/>
      <c r="L27" s="13"/>
      <c r="M27" s="13"/>
      <c r="N27" s="51"/>
      <c r="O27" s="60" t="s">
        <v>210</v>
      </c>
      <c r="P27" s="67" t="str">
        <f>IF(O25="y",IF(O24="y",VALUE(O14),"n"),"none")</f>
        <v>none</v>
      </c>
    </row>
    <row r="28" spans="2:21" ht="13.8" thickBot="1" x14ac:dyDescent="0.3">
      <c r="B28" s="9"/>
      <c r="H28" s="10"/>
    </row>
    <row r="29" spans="2:21" x14ac:dyDescent="0.25">
      <c r="B29" s="9"/>
      <c r="H29" s="10"/>
      <c r="J29" s="5" t="s">
        <v>0</v>
      </c>
      <c r="K29" s="6"/>
      <c r="L29" s="6"/>
      <c r="M29" s="395" t="s">
        <v>221</v>
      </c>
      <c r="N29" s="6" t="s">
        <v>9</v>
      </c>
      <c r="O29" s="395" t="s">
        <v>217</v>
      </c>
      <c r="P29" s="394" t="s">
        <v>216</v>
      </c>
    </row>
    <row r="30" spans="2:21" x14ac:dyDescent="0.25">
      <c r="B30" s="9"/>
      <c r="H30" s="10"/>
      <c r="J30" s="9"/>
      <c r="M30" s="1" t="s">
        <v>3</v>
      </c>
      <c r="N30" s="1" t="s">
        <v>2</v>
      </c>
      <c r="O30" s="1" t="s">
        <v>1</v>
      </c>
      <c r="P30" s="10" t="s">
        <v>1</v>
      </c>
    </row>
    <row r="31" spans="2:21" ht="13.8" thickBot="1" x14ac:dyDescent="0.3">
      <c r="B31" s="12"/>
      <c r="C31" s="13"/>
      <c r="D31" s="13"/>
      <c r="E31" s="13"/>
      <c r="F31" s="13"/>
      <c r="G31" s="13"/>
      <c r="H31" s="14"/>
      <c r="J31" s="9" t="s">
        <v>8</v>
      </c>
      <c r="O31" s="115" t="e">
        <f ca="1">P15</f>
        <v>#VALUE!</v>
      </c>
      <c r="P31" s="10"/>
    </row>
    <row r="32" spans="2:21" ht="22.8" x14ac:dyDescent="0.4">
      <c r="B32" s="106" t="s">
        <v>77</v>
      </c>
      <c r="C32" s="6"/>
      <c r="D32" s="6"/>
      <c r="E32" s="6"/>
      <c r="F32" s="6"/>
      <c r="G32" s="6"/>
      <c r="H32" s="7"/>
      <c r="J32" s="289" t="str">
        <f>$M$17</f>
        <v/>
      </c>
      <c r="K32" s="200" t="s">
        <v>215</v>
      </c>
      <c r="M32" s="62"/>
      <c r="N32" s="91" t="str">
        <f>P21</f>
        <v>none</v>
      </c>
      <c r="O32" s="115">
        <f>IF(M32="",0,N32*M32/1000)</f>
        <v>0</v>
      </c>
      <c r="P32" s="10"/>
    </row>
    <row r="33" spans="2:16" x14ac:dyDescent="0.25">
      <c r="B33" s="9" t="s">
        <v>78</v>
      </c>
      <c r="H33" s="10"/>
      <c r="J33" s="289" t="str">
        <f>$M$23</f>
        <v/>
      </c>
      <c r="K33" s="200" t="s">
        <v>215</v>
      </c>
      <c r="M33" s="62"/>
      <c r="N33" s="91" t="str">
        <f>P27</f>
        <v>none</v>
      </c>
      <c r="O33" s="115">
        <f>IF(M33="",0,N33*M33/1000)</f>
        <v>0</v>
      </c>
      <c r="P33" s="10"/>
    </row>
    <row r="34" spans="2:16" x14ac:dyDescent="0.25">
      <c r="B34" s="9"/>
      <c r="H34" s="10"/>
      <c r="J34" s="9"/>
      <c r="M34" s="2"/>
      <c r="N34" s="24"/>
      <c r="O34" s="114" t="e">
        <f ca="1">O31-O32-O33</f>
        <v>#VALUE!</v>
      </c>
      <c r="P34" s="10"/>
    </row>
    <row r="35" spans="2:16" ht="23.4" thickBot="1" x14ac:dyDescent="0.45">
      <c r="B35" s="9"/>
      <c r="H35" s="10"/>
      <c r="J35" s="12"/>
      <c r="K35" s="13"/>
      <c r="L35" s="13"/>
      <c r="M35" s="59" t="s">
        <v>206</v>
      </c>
      <c r="N35" s="412" t="e">
        <f ca="1">O34</f>
        <v>#VALUE!</v>
      </c>
      <c r="O35" s="412"/>
      <c r="P35" s="61" t="s">
        <v>1</v>
      </c>
    </row>
    <row r="36" spans="2:16" ht="13.8" thickBot="1" x14ac:dyDescent="0.3">
      <c r="B36" s="9"/>
      <c r="H36" s="10"/>
    </row>
    <row r="37" spans="2:16" x14ac:dyDescent="0.25">
      <c r="B37" s="9"/>
      <c r="H37" s="10"/>
      <c r="J37" s="5" t="s">
        <v>0</v>
      </c>
      <c r="K37" s="6"/>
      <c r="L37" s="6"/>
      <c r="M37" s="395" t="s">
        <v>221</v>
      </c>
      <c r="N37" s="6" t="s">
        <v>9</v>
      </c>
      <c r="O37" s="395" t="s">
        <v>217</v>
      </c>
      <c r="P37" s="394" t="s">
        <v>216</v>
      </c>
    </row>
    <row r="38" spans="2:16" x14ac:dyDescent="0.25">
      <c r="B38" s="9"/>
      <c r="H38" s="10"/>
      <c r="J38" s="9"/>
      <c r="M38" s="1" t="s">
        <v>3</v>
      </c>
      <c r="N38" s="1" t="s">
        <v>2</v>
      </c>
      <c r="O38" s="1" t="s">
        <v>1</v>
      </c>
      <c r="P38" s="10" t="s">
        <v>1</v>
      </c>
    </row>
    <row r="39" spans="2:16" x14ac:dyDescent="0.25">
      <c r="B39" s="9"/>
      <c r="H39" s="10"/>
      <c r="J39" s="9" t="s">
        <v>8</v>
      </c>
      <c r="O39" s="111" t="e">
        <f ca="1">P15</f>
        <v>#VALUE!</v>
      </c>
      <c r="P39" s="10"/>
    </row>
    <row r="40" spans="2:16" x14ac:dyDescent="0.25">
      <c r="B40" s="9"/>
      <c r="H40" s="10"/>
      <c r="J40" s="289" t="str">
        <f>$M$17</f>
        <v/>
      </c>
      <c r="K40" s="200" t="s">
        <v>215</v>
      </c>
      <c r="M40" s="62"/>
      <c r="N40" s="91" t="str">
        <f>P21</f>
        <v>none</v>
      </c>
      <c r="O40" s="115">
        <f>IF(M40="",0,N40*M40/1000)</f>
        <v>0</v>
      </c>
      <c r="P40" s="10"/>
    </row>
    <row r="41" spans="2:16" x14ac:dyDescent="0.25">
      <c r="B41" s="9"/>
      <c r="H41" s="10"/>
      <c r="J41" s="289" t="str">
        <f>$M$23</f>
        <v/>
      </c>
      <c r="K41" s="200" t="s">
        <v>215</v>
      </c>
      <c r="M41" s="62"/>
      <c r="N41" s="91" t="str">
        <f>P27</f>
        <v>none</v>
      </c>
      <c r="O41" s="115">
        <f>IF(M41="",0,N41*M41/1000)</f>
        <v>0</v>
      </c>
      <c r="P41" s="10"/>
    </row>
    <row r="42" spans="2:16" x14ac:dyDescent="0.25">
      <c r="B42" s="9"/>
      <c r="H42" s="10"/>
      <c r="J42" s="9"/>
      <c r="O42" s="20" t="e">
        <f ca="1">O39-O40-O41</f>
        <v>#VALUE!</v>
      </c>
      <c r="P42" s="10"/>
    </row>
    <row r="43" spans="2:16" ht="24" customHeight="1" thickBot="1" x14ac:dyDescent="0.45">
      <c r="B43" s="9"/>
      <c r="H43" s="10"/>
      <c r="J43" s="12"/>
      <c r="K43" s="13"/>
      <c r="L43" s="13"/>
      <c r="M43" s="59" t="s">
        <v>207</v>
      </c>
      <c r="N43" s="412" t="e">
        <f ca="1">O42</f>
        <v>#VALUE!</v>
      </c>
      <c r="O43" s="412"/>
      <c r="P43" s="61" t="s">
        <v>1</v>
      </c>
    </row>
    <row r="44" spans="2:16" ht="12.75" customHeight="1" thickBot="1" x14ac:dyDescent="0.3">
      <c r="B44" s="9"/>
      <c r="H44" s="10"/>
    </row>
    <row r="45" spans="2:16" ht="12.75" customHeight="1" thickBot="1" x14ac:dyDescent="0.3">
      <c r="B45" s="9"/>
      <c r="C45" s="19"/>
      <c r="D45" s="20"/>
      <c r="G45" s="19"/>
      <c r="H45" s="21"/>
      <c r="J45" s="95" t="s">
        <v>49</v>
      </c>
      <c r="K45" s="96"/>
      <c r="L45" s="96"/>
      <c r="M45" s="96"/>
      <c r="N45" s="393" t="s">
        <v>205</v>
      </c>
      <c r="O45" s="97"/>
      <c r="P45" s="98" t="s">
        <v>48</v>
      </c>
    </row>
    <row r="46" spans="2:16" x14ac:dyDescent="0.25">
      <c r="B46" s="9"/>
      <c r="H46" s="10"/>
      <c r="N46" s="24"/>
      <c r="O46" s="17"/>
    </row>
    <row r="47" spans="2:16" x14ac:dyDescent="0.25">
      <c r="B47" s="9"/>
      <c r="H47" s="10"/>
      <c r="N47" s="47"/>
      <c r="O47" s="48"/>
      <c r="P47" s="49"/>
    </row>
    <row r="48" spans="2:16" x14ac:dyDescent="0.25">
      <c r="B48" s="9"/>
      <c r="H48" s="10"/>
    </row>
    <row r="49" spans="2:16" x14ac:dyDescent="0.25">
      <c r="B49" s="9"/>
      <c r="H49" s="10"/>
    </row>
    <row r="50" spans="2:16" x14ac:dyDescent="0.25">
      <c r="B50" s="9"/>
      <c r="H50" s="10"/>
    </row>
    <row r="51" spans="2:16" x14ac:dyDescent="0.25">
      <c r="B51" s="9"/>
      <c r="H51" s="10"/>
    </row>
    <row r="52" spans="2:16" x14ac:dyDescent="0.25">
      <c r="B52" s="9"/>
      <c r="H52" s="10"/>
    </row>
    <row r="53" spans="2:16" x14ac:dyDescent="0.25">
      <c r="B53" s="9"/>
      <c r="H53" s="10"/>
    </row>
    <row r="54" spans="2:16" x14ac:dyDescent="0.25">
      <c r="B54" s="9"/>
      <c r="H54" s="10"/>
    </row>
    <row r="55" spans="2:16" x14ac:dyDescent="0.25">
      <c r="B55" s="9"/>
      <c r="H55" s="10"/>
    </row>
    <row r="56" spans="2:16" ht="13.8" thickBot="1" x14ac:dyDescent="0.3">
      <c r="B56" s="12"/>
      <c r="C56" s="13"/>
      <c r="D56" s="13"/>
      <c r="E56" s="13"/>
      <c r="F56" s="13"/>
      <c r="G56" s="13"/>
      <c r="H56" s="14"/>
    </row>
    <row r="57" spans="2:16" ht="22.8" x14ac:dyDescent="0.4">
      <c r="B57" s="106" t="s">
        <v>97</v>
      </c>
      <c r="C57" s="6"/>
      <c r="D57" s="6"/>
      <c r="E57" s="6"/>
      <c r="F57" s="6"/>
      <c r="G57" s="6"/>
      <c r="H57" s="7"/>
      <c r="J57" s="106" t="s">
        <v>76</v>
      </c>
      <c r="K57" s="6"/>
      <c r="L57" s="6"/>
      <c r="M57" s="6"/>
      <c r="N57" s="6"/>
      <c r="O57" s="6"/>
      <c r="P57" s="7"/>
    </row>
    <row r="58" spans="2:16" ht="12.75" customHeight="1" x14ac:dyDescent="0.25">
      <c r="B58" s="9"/>
      <c r="H58" s="10"/>
      <c r="J58" s="9"/>
      <c r="P58" s="10"/>
    </row>
    <row r="59" spans="2:16" x14ac:dyDescent="0.25">
      <c r="B59" s="9"/>
      <c r="H59" s="10"/>
      <c r="J59" s="9"/>
      <c r="P59" s="10"/>
    </row>
    <row r="60" spans="2:16" x14ac:dyDescent="0.25">
      <c r="B60" s="9"/>
      <c r="H60" s="10"/>
      <c r="J60" s="9"/>
      <c r="K60" s="47"/>
      <c r="P60" s="10"/>
    </row>
    <row r="61" spans="2:16" x14ac:dyDescent="0.25">
      <c r="B61" s="9"/>
      <c r="H61" s="10"/>
      <c r="J61" s="9"/>
      <c r="K61" s="47"/>
      <c r="P61" s="10"/>
    </row>
    <row r="62" spans="2:16" x14ac:dyDescent="0.25">
      <c r="B62" s="9"/>
      <c r="H62" s="10"/>
      <c r="J62" s="9"/>
      <c r="K62" s="47"/>
      <c r="P62" s="10"/>
    </row>
    <row r="63" spans="2:16" x14ac:dyDescent="0.25">
      <c r="B63" s="9"/>
      <c r="H63" s="10"/>
      <c r="J63" s="9"/>
      <c r="K63" s="47"/>
      <c r="P63" s="10"/>
    </row>
    <row r="64" spans="2:16" x14ac:dyDescent="0.25">
      <c r="B64" s="9"/>
      <c r="H64" s="10"/>
      <c r="J64" s="9"/>
      <c r="K64" s="47"/>
      <c r="P64" s="10"/>
    </row>
    <row r="65" spans="2:16" x14ac:dyDescent="0.25">
      <c r="B65" s="9"/>
      <c r="H65" s="10"/>
      <c r="J65" s="9"/>
      <c r="K65" s="47"/>
      <c r="P65" s="10"/>
    </row>
    <row r="66" spans="2:16" x14ac:dyDescent="0.25">
      <c r="B66" s="9"/>
      <c r="H66" s="10"/>
      <c r="J66" s="9"/>
      <c r="K66" s="47"/>
      <c r="P66" s="10"/>
    </row>
    <row r="67" spans="2:16" x14ac:dyDescent="0.25">
      <c r="B67" s="9"/>
      <c r="H67" s="10"/>
      <c r="J67" s="9"/>
      <c r="K67" s="47"/>
      <c r="P67" s="10"/>
    </row>
    <row r="68" spans="2:16" x14ac:dyDescent="0.25">
      <c r="B68" s="9"/>
      <c r="H68" s="10"/>
      <c r="J68" s="9"/>
      <c r="K68" s="47"/>
      <c r="P68" s="10"/>
    </row>
    <row r="69" spans="2:16" x14ac:dyDescent="0.25">
      <c r="B69" s="9"/>
      <c r="H69" s="10"/>
      <c r="J69" s="9"/>
      <c r="K69" s="47"/>
      <c r="P69" s="10"/>
    </row>
    <row r="70" spans="2:16" x14ac:dyDescent="0.25">
      <c r="B70" s="9"/>
      <c r="C70" s="19"/>
      <c r="D70" s="20"/>
      <c r="G70" s="19"/>
      <c r="H70" s="21"/>
      <c r="J70" s="9"/>
      <c r="K70" s="47"/>
      <c r="P70" s="10"/>
    </row>
    <row r="71" spans="2:16" x14ac:dyDescent="0.25">
      <c r="B71" s="9"/>
      <c r="H71" s="10"/>
      <c r="J71" s="9"/>
      <c r="K71" s="47"/>
      <c r="P71" s="10"/>
    </row>
    <row r="72" spans="2:16" x14ac:dyDescent="0.25">
      <c r="B72" s="9"/>
      <c r="H72" s="10"/>
      <c r="J72" s="9"/>
      <c r="P72" s="10"/>
    </row>
    <row r="73" spans="2:16" x14ac:dyDescent="0.25">
      <c r="B73" s="9"/>
      <c r="H73" s="10"/>
      <c r="J73" s="9"/>
      <c r="P73" s="10"/>
    </row>
    <row r="74" spans="2:16" x14ac:dyDescent="0.25">
      <c r="B74" s="9"/>
      <c r="H74" s="10"/>
      <c r="J74" s="9"/>
      <c r="P74" s="10"/>
    </row>
    <row r="75" spans="2:16" x14ac:dyDescent="0.25">
      <c r="B75" s="9"/>
      <c r="H75" s="10"/>
      <c r="J75" s="9"/>
      <c r="P75" s="10"/>
    </row>
    <row r="76" spans="2:16" x14ac:dyDescent="0.25">
      <c r="B76" s="9"/>
      <c r="H76" s="10"/>
      <c r="J76" s="9"/>
      <c r="P76" s="10"/>
    </row>
    <row r="77" spans="2:16" x14ac:dyDescent="0.25">
      <c r="B77" s="9"/>
      <c r="H77" s="10"/>
      <c r="J77" s="9"/>
      <c r="P77" s="10"/>
    </row>
    <row r="78" spans="2:16" x14ac:dyDescent="0.25">
      <c r="B78" s="9"/>
      <c r="H78" s="10"/>
      <c r="J78" s="9"/>
      <c r="P78" s="10"/>
    </row>
    <row r="79" spans="2:16" x14ac:dyDescent="0.25">
      <c r="B79" s="9"/>
      <c r="H79" s="10"/>
      <c r="J79" s="9"/>
      <c r="P79" s="10"/>
    </row>
    <row r="80" spans="2:16" x14ac:dyDescent="0.25">
      <c r="B80" s="9"/>
      <c r="H80" s="10"/>
      <c r="J80" s="9"/>
      <c r="P80" s="10"/>
    </row>
    <row r="81" spans="2:16" ht="13.8" thickBot="1" x14ac:dyDescent="0.3">
      <c r="B81" s="12"/>
      <c r="C81" s="13"/>
      <c r="D81" s="13"/>
      <c r="E81" s="13"/>
      <c r="F81" s="13"/>
      <c r="G81" s="13"/>
      <c r="H81" s="14"/>
      <c r="J81" s="12"/>
      <c r="K81" s="13"/>
      <c r="L81" s="13"/>
      <c r="M81" s="13"/>
      <c r="N81" s="13"/>
      <c r="O81" s="13"/>
      <c r="P81" s="14"/>
    </row>
    <row r="82" spans="2:16" x14ac:dyDescent="0.25">
      <c r="B82" s="6"/>
      <c r="C82" s="6"/>
      <c r="D82" s="6"/>
      <c r="E82" s="6"/>
      <c r="F82" s="6"/>
      <c r="G82" s="6"/>
      <c r="H82" s="6"/>
    </row>
    <row r="87" spans="2:16" x14ac:dyDescent="0.25">
      <c r="J87" s="19"/>
      <c r="K87" s="17"/>
      <c r="L87" s="19"/>
      <c r="M87" s="17"/>
      <c r="N87" s="19"/>
      <c r="O87" s="17"/>
    </row>
    <row r="88" spans="2:16" x14ac:dyDescent="0.25">
      <c r="K88" s="17"/>
      <c r="M88" s="17"/>
      <c r="O88" s="17"/>
    </row>
    <row r="89" spans="2:16" x14ac:dyDescent="0.25">
      <c r="N89" s="19"/>
    </row>
    <row r="90" spans="2:16" x14ac:dyDescent="0.25">
      <c r="K90" s="17"/>
      <c r="M90" s="19"/>
      <c r="O90" s="17"/>
    </row>
    <row r="91" spans="2:16" x14ac:dyDescent="0.25">
      <c r="L91" s="53"/>
      <c r="N91" s="47"/>
      <c r="O91" s="48"/>
      <c r="P91" s="55"/>
    </row>
    <row r="95" spans="2:16" x14ac:dyDescent="0.25">
      <c r="N95" s="19"/>
    </row>
    <row r="96" spans="2:16" x14ac:dyDescent="0.25">
      <c r="O96" s="52"/>
    </row>
    <row r="97" spans="10:16" x14ac:dyDescent="0.25">
      <c r="N97" s="2"/>
      <c r="O97" s="20"/>
    </row>
    <row r="98" spans="10:16" x14ac:dyDescent="0.25">
      <c r="N98" s="2"/>
      <c r="O98" s="20"/>
    </row>
    <row r="99" spans="10:16" x14ac:dyDescent="0.25">
      <c r="J99" s="2"/>
      <c r="L99" s="2"/>
      <c r="N99" s="2"/>
      <c r="O99" s="53"/>
    </row>
    <row r="100" spans="10:16" x14ac:dyDescent="0.25">
      <c r="J100" s="2"/>
      <c r="K100" s="17"/>
      <c r="L100" s="2"/>
      <c r="M100" s="53"/>
      <c r="N100" s="47"/>
      <c r="O100" s="48"/>
      <c r="P100" s="55"/>
    </row>
    <row r="104" spans="10:16" x14ac:dyDescent="0.25">
      <c r="J104" s="19"/>
      <c r="L104" s="19"/>
      <c r="N104" s="19"/>
      <c r="O104" s="52"/>
    </row>
    <row r="105" spans="10:16" x14ac:dyDescent="0.25">
      <c r="J105" s="19"/>
      <c r="L105" s="19"/>
      <c r="M105" s="53"/>
      <c r="N105" s="54"/>
    </row>
    <row r="106" spans="10:16" x14ac:dyDescent="0.25">
      <c r="J106" s="19"/>
      <c r="K106" s="53"/>
      <c r="L106" s="19"/>
      <c r="N106" s="48"/>
      <c r="O106" s="48"/>
      <c r="P106" s="55"/>
    </row>
    <row r="110" spans="10:16" x14ac:dyDescent="0.25">
      <c r="J110" s="2"/>
      <c r="L110" s="2"/>
      <c r="N110" s="2"/>
    </row>
    <row r="111" spans="10:16" x14ac:dyDescent="0.25">
      <c r="J111" s="2"/>
      <c r="L111" s="2"/>
      <c r="N111" s="2"/>
    </row>
    <row r="112" spans="10:16" x14ac:dyDescent="0.25">
      <c r="J112" s="2"/>
      <c r="L112" s="2"/>
      <c r="M112" s="52"/>
      <c r="N112" s="2"/>
      <c r="O112" s="20"/>
    </row>
    <row r="113" spans="10:16" x14ac:dyDescent="0.25">
      <c r="J113" s="2"/>
      <c r="L113" s="2"/>
      <c r="M113" s="52"/>
      <c r="N113" s="2"/>
      <c r="O113" s="20"/>
    </row>
    <row r="114" spans="10:16" x14ac:dyDescent="0.25">
      <c r="J114" s="2"/>
      <c r="K114" s="53"/>
      <c r="L114" s="2"/>
      <c r="M114" s="20"/>
      <c r="N114" s="2"/>
      <c r="O114" s="56"/>
    </row>
    <row r="115" spans="10:16" x14ac:dyDescent="0.25">
      <c r="J115" s="2"/>
      <c r="L115" s="2"/>
      <c r="M115" s="20"/>
      <c r="N115" s="2"/>
      <c r="O115" s="56"/>
    </row>
    <row r="116" spans="10:16" x14ac:dyDescent="0.25">
      <c r="J116" s="2"/>
      <c r="L116" s="2"/>
      <c r="M116" s="52"/>
      <c r="N116" s="2"/>
    </row>
    <row r="117" spans="10:16" x14ac:dyDescent="0.25">
      <c r="J117" s="2"/>
      <c r="K117" s="17"/>
      <c r="L117" s="57"/>
      <c r="M117" s="58"/>
      <c r="O117" s="48"/>
      <c r="P117" s="55"/>
    </row>
    <row r="120" spans="10:16" x14ac:dyDescent="0.25">
      <c r="O120" s="2"/>
    </row>
    <row r="121" spans="10:16" x14ac:dyDescent="0.25">
      <c r="O121" s="2"/>
      <c r="P121" s="20"/>
    </row>
    <row r="122" spans="10:16" x14ac:dyDescent="0.25">
      <c r="O122" s="2"/>
    </row>
    <row r="123" spans="10:16" x14ac:dyDescent="0.25">
      <c r="N123" s="24"/>
      <c r="O123" s="17"/>
    </row>
    <row r="124" spans="10:16" x14ac:dyDescent="0.25">
      <c r="N124" s="47"/>
      <c r="O124" s="48"/>
      <c r="P124" s="55"/>
    </row>
    <row r="129" spans="13:16" x14ac:dyDescent="0.25">
      <c r="O129" s="17"/>
    </row>
    <row r="130" spans="13:16" x14ac:dyDescent="0.25">
      <c r="M130" s="2"/>
      <c r="N130" s="2"/>
      <c r="O130" s="16"/>
    </row>
    <row r="131" spans="13:16" x14ac:dyDescent="0.25">
      <c r="M131" s="2"/>
      <c r="N131" s="2"/>
      <c r="O131" s="16"/>
    </row>
    <row r="132" spans="13:16" x14ac:dyDescent="0.25">
      <c r="M132" s="2"/>
      <c r="N132" s="24"/>
      <c r="O132" s="16"/>
    </row>
    <row r="133" spans="13:16" x14ac:dyDescent="0.25">
      <c r="M133" s="2"/>
      <c r="N133" s="2"/>
      <c r="O133" s="16"/>
      <c r="P133" s="20"/>
    </row>
    <row r="134" spans="13:16" x14ac:dyDescent="0.25">
      <c r="N134" s="47"/>
      <c r="O134" s="48"/>
      <c r="P134" s="49"/>
    </row>
    <row r="138" spans="13:16" x14ac:dyDescent="0.25">
      <c r="O138" s="17"/>
      <c r="P138" s="20"/>
    </row>
    <row r="139" spans="13:16" x14ac:dyDescent="0.25">
      <c r="N139" s="2"/>
      <c r="O139" s="17"/>
    </row>
    <row r="140" spans="13:16" x14ac:dyDescent="0.25">
      <c r="N140" s="24"/>
      <c r="O140" s="17"/>
    </row>
    <row r="141" spans="13:16" x14ac:dyDescent="0.25">
      <c r="N141" s="47"/>
      <c r="O141" s="48"/>
      <c r="P141" s="49"/>
    </row>
    <row r="143" spans="13:16" x14ac:dyDescent="0.25">
      <c r="M143" s="19"/>
    </row>
    <row r="144" spans="13:16" x14ac:dyDescent="0.25">
      <c r="M144" s="19"/>
    </row>
    <row r="145" spans="13:16" x14ac:dyDescent="0.25">
      <c r="O145" s="17"/>
    </row>
    <row r="146" spans="13:16" x14ac:dyDescent="0.25">
      <c r="M146" s="2"/>
      <c r="N146" s="50"/>
    </row>
    <row r="147" spans="13:16" x14ac:dyDescent="0.25">
      <c r="M147" s="2"/>
      <c r="O147" s="16"/>
    </row>
    <row r="148" spans="13:16" x14ac:dyDescent="0.25">
      <c r="M148" s="2"/>
      <c r="N148" s="47"/>
      <c r="O148" s="48"/>
      <c r="P148" s="49"/>
    </row>
    <row r="150" spans="13:16" x14ac:dyDescent="0.25">
      <c r="M150" s="19"/>
    </row>
    <row r="151" spans="13:16" x14ac:dyDescent="0.25">
      <c r="M151" s="19"/>
    </row>
    <row r="152" spans="13:16" x14ac:dyDescent="0.25">
      <c r="O152" s="17"/>
    </row>
    <row r="153" spans="13:16" x14ac:dyDescent="0.25">
      <c r="M153" s="2"/>
      <c r="N153" s="50"/>
      <c r="O153" s="16"/>
    </row>
    <row r="154" spans="13:16" x14ac:dyDescent="0.25">
      <c r="M154" s="2"/>
      <c r="N154" s="50"/>
      <c r="O154" s="16"/>
    </row>
    <row r="155" spans="13:16" x14ac:dyDescent="0.25">
      <c r="M155" s="2"/>
      <c r="N155" s="47"/>
      <c r="O155" s="48"/>
      <c r="P155" s="49"/>
    </row>
    <row r="157" spans="13:16" x14ac:dyDescent="0.25">
      <c r="M157" s="19"/>
    </row>
    <row r="158" spans="13:16" x14ac:dyDescent="0.25">
      <c r="M158" s="19"/>
    </row>
    <row r="159" spans="13:16" x14ac:dyDescent="0.25">
      <c r="O159" s="17"/>
    </row>
    <row r="160" spans="13:16" x14ac:dyDescent="0.25">
      <c r="M160" s="2"/>
      <c r="N160" s="50"/>
      <c r="O160" s="16"/>
    </row>
    <row r="161" spans="13:16" x14ac:dyDescent="0.25">
      <c r="M161" s="2"/>
      <c r="N161" s="50"/>
      <c r="O161" s="16"/>
    </row>
    <row r="162" spans="13:16" x14ac:dyDescent="0.25">
      <c r="M162" s="2"/>
      <c r="N162" s="47"/>
      <c r="O162" s="48"/>
      <c r="P162" s="49"/>
    </row>
  </sheetData>
  <mergeCells count="2">
    <mergeCell ref="N35:O35"/>
    <mergeCell ref="N43:O43"/>
  </mergeCells>
  <phoneticPr fontId="2" type="noConversion"/>
  <conditionalFormatting sqref="R8">
    <cfRule type="expression" dxfId="14" priority="1" stopIfTrue="1">
      <formula>"left($T$16,8)=internal"</formula>
    </cfRule>
  </conditionalFormatting>
  <pageMargins left="0.47244094488188981" right="0.27559055118110237" top="0.82677165354330717" bottom="0.70866141732283472" header="0.35433070866141736" footer="0.59055118110236227"/>
  <pageSetup paperSize="9" scale="63" fitToWidth="2" orientation="portrait" r:id="rId1"/>
  <headerFooter alignWithMargins="0">
    <oddHeader>&amp;L
&amp;R&amp;A</oddHeader>
    <oddFooter>&amp;L&amp;D&amp;R&amp;Z&amp;F</oddFooter>
  </headerFooter>
  <colBreaks count="1" manualBreakCount="1">
    <brk id="17" max="84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U157"/>
  <sheetViews>
    <sheetView view="pageBreakPreview" zoomScaleNormal="75" zoomScaleSheetLayoutView="100" workbookViewId="0"/>
  </sheetViews>
  <sheetFormatPr defaultColWidth="9.109375" defaultRowHeight="13.2" x14ac:dyDescent="0.25"/>
  <cols>
    <col min="1" max="1" width="4" style="1" customWidth="1"/>
    <col min="2" max="7" width="9.109375" style="1"/>
    <col min="8" max="8" width="10.44140625" style="1" bestFit="1" customWidth="1"/>
    <col min="9" max="9" width="3.44140625" style="1" customWidth="1"/>
    <col min="10" max="16" width="10.5546875" style="1" customWidth="1"/>
    <col min="17" max="17" width="4.5546875" style="1" customWidth="1"/>
    <col min="18" max="18" width="3" style="1" customWidth="1"/>
    <col min="19" max="23" width="41.88671875" style="1" customWidth="1"/>
    <col min="24" max="16384" width="9.109375" style="1"/>
  </cols>
  <sheetData>
    <row r="1" spans="1:21" x14ac:dyDescent="0.25">
      <c r="B1" s="1" t="s">
        <v>146</v>
      </c>
      <c r="J1" s="1" t="s">
        <v>147</v>
      </c>
      <c r="S1" s="3"/>
      <c r="T1" s="3"/>
      <c r="U1" s="4"/>
    </row>
    <row r="6" spans="1:21" ht="13.8" thickBot="1" x14ac:dyDescent="0.3">
      <c r="A6" s="1" t="str">
        <f>Introduction!A6</f>
        <v>V48</v>
      </c>
      <c r="I6" s="2"/>
      <c r="J6" s="1" t="s">
        <v>128</v>
      </c>
    </row>
    <row r="7" spans="1:21" ht="22.8" x14ac:dyDescent="0.4">
      <c r="B7" s="106" t="s">
        <v>86</v>
      </c>
      <c r="C7" s="6"/>
      <c r="D7" s="6"/>
      <c r="E7" s="6"/>
      <c r="F7" s="6"/>
      <c r="G7" s="6"/>
      <c r="H7" s="7"/>
      <c r="J7" s="100" t="s">
        <v>70</v>
      </c>
      <c r="K7" s="388" t="s">
        <v>145</v>
      </c>
      <c r="L7" s="6"/>
      <c r="M7" s="6"/>
      <c r="N7" s="85" t="s">
        <v>71</v>
      </c>
      <c r="O7" s="103"/>
      <c r="P7" s="105"/>
    </row>
    <row r="8" spans="1:21" x14ac:dyDescent="0.25">
      <c r="B8" s="9" t="s">
        <v>79</v>
      </c>
      <c r="C8" s="108"/>
      <c r="H8" s="10"/>
      <c r="J8" s="101" t="s">
        <v>72</v>
      </c>
      <c r="K8" s="18"/>
      <c r="L8" s="18"/>
      <c r="M8" s="18"/>
      <c r="N8" s="19" t="s">
        <v>73</v>
      </c>
      <c r="O8" s="104"/>
      <c r="P8" s="44"/>
    </row>
    <row r="9" spans="1:21" x14ac:dyDescent="0.25">
      <c r="B9" s="107"/>
      <c r="C9" s="108"/>
      <c r="H9" s="10"/>
      <c r="J9" s="101" t="s">
        <v>19</v>
      </c>
      <c r="K9" s="43" t="e">
        <f ca="1">MID(CELL("filename",C6),FIND("]",CELL("filename",C6))+1,255)</f>
        <v>#VALUE!</v>
      </c>
      <c r="N9" s="19" t="s">
        <v>74</v>
      </c>
      <c r="O9" s="18"/>
      <c r="P9" s="44"/>
    </row>
    <row r="10" spans="1:21" ht="13.8" thickBot="1" x14ac:dyDescent="0.3">
      <c r="B10" s="107"/>
      <c r="C10" s="108"/>
      <c r="H10" s="10"/>
      <c r="J10" s="102" t="s">
        <v>85</v>
      </c>
      <c r="K10" s="45"/>
      <c r="L10" s="45"/>
      <c r="M10" s="45"/>
      <c r="N10" s="110" t="s">
        <v>75</v>
      </c>
      <c r="O10" s="45"/>
      <c r="P10" s="46"/>
    </row>
    <row r="11" spans="1:21" ht="13.8" thickBot="1" x14ac:dyDescent="0.3">
      <c r="B11" s="9"/>
      <c r="H11" s="10"/>
    </row>
    <row r="12" spans="1:21" x14ac:dyDescent="0.25">
      <c r="B12" s="9"/>
      <c r="H12" s="10"/>
      <c r="J12" s="392" t="s">
        <v>36</v>
      </c>
      <c r="K12" s="6" t="s">
        <v>4</v>
      </c>
      <c r="L12" s="8" t="s">
        <v>5</v>
      </c>
      <c r="M12" s="395" t="s">
        <v>219</v>
      </c>
      <c r="N12" s="6" t="s">
        <v>6</v>
      </c>
      <c r="O12" s="395" t="s">
        <v>220</v>
      </c>
      <c r="P12" s="7" t="s">
        <v>7</v>
      </c>
    </row>
    <row r="13" spans="1:21" x14ac:dyDescent="0.25">
      <c r="B13" s="9"/>
      <c r="H13" s="10"/>
      <c r="J13" s="63" t="s">
        <v>16</v>
      </c>
      <c r="K13" s="11">
        <v>16</v>
      </c>
      <c r="L13" s="11" t="s">
        <v>22</v>
      </c>
      <c r="M13" s="22" t="str">
        <f ca="1">LEFT(INDIRECT(J13&amp;K13),10)</f>
        <v/>
      </c>
      <c r="N13" s="70" t="e">
        <f ca="1">VALUE(RIGHT(LEFT(INDIRECT(J13&amp;K13),28),10))</f>
        <v>#VALUE!</v>
      </c>
      <c r="O13" s="70" t="e">
        <f ca="1">VALUE(RIGHT(INDIRECT(J13&amp;K13),8))</f>
        <v>#VALUE!</v>
      </c>
      <c r="P13" s="71"/>
    </row>
    <row r="14" spans="1:21" x14ac:dyDescent="0.25">
      <c r="B14" s="9"/>
      <c r="H14" s="10"/>
      <c r="J14" s="63" t="s">
        <v>17</v>
      </c>
      <c r="K14" s="11">
        <v>16</v>
      </c>
      <c r="L14" s="75" t="s">
        <v>24</v>
      </c>
      <c r="M14" s="22" t="str">
        <f ca="1">LEFT(INDIRECT(J14&amp;K14),10)</f>
        <v/>
      </c>
      <c r="N14" s="70" t="e">
        <f ca="1">VALUE(RIGHT(LEFT(INDIRECT(J14&amp;K14),28),10))</f>
        <v>#VALUE!</v>
      </c>
      <c r="O14" s="70" t="e">
        <f ca="1">VALUE(RIGHT(INDIRECT(J14&amp;K14),8))</f>
        <v>#VALUE!</v>
      </c>
      <c r="P14" s="71"/>
    </row>
    <row r="15" spans="1:21" ht="13.8" thickBot="1" x14ac:dyDescent="0.3">
      <c r="B15" s="9"/>
      <c r="H15" s="10"/>
      <c r="J15" s="69" t="s">
        <v>18</v>
      </c>
      <c r="K15" s="15">
        <v>16</v>
      </c>
      <c r="L15" s="73" t="s">
        <v>8</v>
      </c>
      <c r="M15" s="23" t="str">
        <f ca="1">LEFT(INDIRECT(J15&amp;K15),10)</f>
        <v/>
      </c>
      <c r="N15" s="74" t="e">
        <f ca="1">VALUE(RIGHT(LEFT(INDIRECT(J15&amp;K15),28),10))</f>
        <v>#VALUE!</v>
      </c>
      <c r="O15" s="74" t="e">
        <f ca="1">VALUE(RIGHT(INDIRECT(J15&amp;K15),8))</f>
        <v>#VALUE!</v>
      </c>
      <c r="P15" s="72" t="e">
        <f ca="1">IF(ISBLANK(L15),"",O15*N15/1000)</f>
        <v>#VALUE!</v>
      </c>
    </row>
    <row r="16" spans="1:21" ht="13.8" thickBot="1" x14ac:dyDescent="0.3">
      <c r="B16" s="9"/>
      <c r="H16" s="10"/>
      <c r="S16" s="3"/>
      <c r="T16" s="3"/>
      <c r="U16" s="4"/>
    </row>
    <row r="17" spans="2:21" x14ac:dyDescent="0.25">
      <c r="B17" s="9"/>
      <c r="H17" s="10"/>
      <c r="J17" s="392" t="s">
        <v>208</v>
      </c>
      <c r="K17" s="6"/>
      <c r="L17" s="6"/>
      <c r="M17" s="68" t="str">
        <f>IF(L13="","",L13)</f>
        <v>Wall</v>
      </c>
      <c r="N17" s="6"/>
      <c r="O17" s="6"/>
      <c r="P17" s="7"/>
      <c r="S17" s="3"/>
      <c r="T17" s="3"/>
      <c r="U17" s="4"/>
    </row>
    <row r="18" spans="2:21" x14ac:dyDescent="0.25">
      <c r="B18" s="9"/>
      <c r="H18" s="10"/>
      <c r="J18" s="9"/>
      <c r="K18" s="1" t="s">
        <v>23</v>
      </c>
      <c r="O18" s="11"/>
      <c r="P18" s="10"/>
    </row>
    <row r="19" spans="2:21" x14ac:dyDescent="0.25">
      <c r="B19" s="9"/>
      <c r="H19" s="10"/>
      <c r="J19" s="9"/>
      <c r="K19" s="1" t="s">
        <v>10</v>
      </c>
      <c r="O19" s="11"/>
      <c r="P19" s="10"/>
    </row>
    <row r="20" spans="2:21" x14ac:dyDescent="0.25">
      <c r="B20" s="9"/>
      <c r="H20" s="10"/>
      <c r="J20" s="9"/>
      <c r="N20" s="24"/>
      <c r="O20" s="17"/>
      <c r="P20" s="10"/>
    </row>
    <row r="21" spans="2:21" ht="18" thickBot="1" x14ac:dyDescent="0.35">
      <c r="B21" s="9"/>
      <c r="H21" s="10"/>
      <c r="J21" s="12"/>
      <c r="K21" s="13"/>
      <c r="L21" s="13"/>
      <c r="M21" s="13"/>
      <c r="N21" s="51"/>
      <c r="O21" s="60" t="s">
        <v>210</v>
      </c>
      <c r="P21" s="67" t="str">
        <f>IF(O19="y",IF(O18="y",VALUE(O13),"n"),"none")</f>
        <v>none</v>
      </c>
    </row>
    <row r="22" spans="2:21" ht="13.8" thickBot="1" x14ac:dyDescent="0.3">
      <c r="B22" s="9"/>
      <c r="H22" s="10"/>
    </row>
    <row r="23" spans="2:21" x14ac:dyDescent="0.25">
      <c r="B23" s="9"/>
      <c r="H23" s="10"/>
      <c r="J23" s="392" t="s">
        <v>208</v>
      </c>
      <c r="K23" s="6"/>
      <c r="L23" s="6"/>
      <c r="M23" s="68" t="str">
        <f>IF(L14="","",L14)</f>
        <v>Floor Cassette</v>
      </c>
      <c r="N23" s="6"/>
      <c r="O23" s="6"/>
      <c r="P23" s="7"/>
    </row>
    <row r="24" spans="2:21" x14ac:dyDescent="0.25">
      <c r="B24" s="9"/>
      <c r="H24" s="10"/>
      <c r="J24" s="9"/>
      <c r="K24" s="1" t="s">
        <v>25</v>
      </c>
      <c r="O24" s="282"/>
      <c r="P24" s="10"/>
    </row>
    <row r="25" spans="2:21" x14ac:dyDescent="0.25">
      <c r="B25" s="9"/>
      <c r="H25" s="10"/>
      <c r="J25" s="9"/>
      <c r="K25" s="1" t="s">
        <v>10</v>
      </c>
      <c r="O25" s="282"/>
      <c r="P25" s="10"/>
    </row>
    <row r="26" spans="2:21" x14ac:dyDescent="0.25">
      <c r="B26" s="9"/>
      <c r="H26" s="10"/>
      <c r="J26" s="9"/>
      <c r="N26" s="24"/>
      <c r="O26" s="17"/>
      <c r="P26" s="10"/>
    </row>
    <row r="27" spans="2:21" x14ac:dyDescent="0.25">
      <c r="B27" s="9"/>
      <c r="H27" s="10"/>
      <c r="J27" s="9"/>
      <c r="N27" s="47"/>
      <c r="O27" s="48" t="s">
        <v>222</v>
      </c>
      <c r="P27" s="76" t="str">
        <f>IF(O25="y",IF(O24="y",VALUE(O14),"n"),"none")</f>
        <v>none</v>
      </c>
    </row>
    <row r="28" spans="2:21" x14ac:dyDescent="0.25">
      <c r="B28" s="9"/>
      <c r="H28" s="10"/>
      <c r="J28" s="396" t="s">
        <v>223</v>
      </c>
      <c r="P28" s="10"/>
    </row>
    <row r="29" spans="2:21" x14ac:dyDescent="0.25">
      <c r="B29" s="9"/>
      <c r="H29" s="10"/>
      <c r="J29" s="9"/>
      <c r="K29" s="199" t="s">
        <v>225</v>
      </c>
      <c r="L29" s="77">
        <v>4</v>
      </c>
      <c r="M29" s="1" t="s">
        <v>26</v>
      </c>
      <c r="N29" s="199" t="s">
        <v>227</v>
      </c>
      <c r="O29" s="77">
        <v>1</v>
      </c>
      <c r="P29" s="10" t="s">
        <v>27</v>
      </c>
    </row>
    <row r="30" spans="2:21" x14ac:dyDescent="0.25">
      <c r="B30" s="9"/>
      <c r="H30" s="10"/>
      <c r="J30" s="9"/>
      <c r="K30" s="199" t="s">
        <v>226</v>
      </c>
      <c r="L30" s="77">
        <v>0</v>
      </c>
      <c r="M30" s="1" t="s">
        <v>28</v>
      </c>
      <c r="N30" s="199" t="s">
        <v>228</v>
      </c>
      <c r="O30" s="78">
        <v>2</v>
      </c>
      <c r="P30" s="10" t="s">
        <v>2</v>
      </c>
    </row>
    <row r="31" spans="2:21" ht="13.8" thickBot="1" x14ac:dyDescent="0.3">
      <c r="B31" s="12"/>
      <c r="C31" s="13"/>
      <c r="D31" s="13"/>
      <c r="E31" s="13"/>
      <c r="F31" s="13"/>
      <c r="G31" s="13"/>
      <c r="H31" s="14"/>
      <c r="J31" s="9"/>
      <c r="K31" s="2" t="s">
        <v>29</v>
      </c>
      <c r="L31" s="79" t="e">
        <f>L30+O30*(1/P27+0.04)</f>
        <v>#VALUE!</v>
      </c>
      <c r="N31" s="2" t="s">
        <v>30</v>
      </c>
      <c r="O31" s="22">
        <f>L29/(0.5*O29)</f>
        <v>8</v>
      </c>
      <c r="P31" s="10"/>
    </row>
    <row r="32" spans="2:21" ht="23.4" thickBot="1" x14ac:dyDescent="0.45">
      <c r="B32" s="106" t="s">
        <v>77</v>
      </c>
      <c r="C32" s="6"/>
      <c r="D32" s="6"/>
      <c r="E32" s="6"/>
      <c r="F32" s="6"/>
      <c r="G32" s="6"/>
      <c r="H32" s="7"/>
      <c r="J32" s="12"/>
      <c r="K32" s="13"/>
      <c r="L32" s="13"/>
      <c r="M32" s="13"/>
      <c r="N32" s="13"/>
      <c r="O32" s="60" t="s">
        <v>209</v>
      </c>
      <c r="P32" s="67" t="e">
        <f>IF(L31&lt;O31,2*O30/(PI()*O31+L31)*LN(PI()*O31/L31+1),O30/(0.457*O31+L31))</f>
        <v>#VALUE!</v>
      </c>
    </row>
    <row r="33" spans="2:16" ht="13.8" thickBot="1" x14ac:dyDescent="0.3">
      <c r="B33" s="9" t="s">
        <v>78</v>
      </c>
      <c r="H33" s="10"/>
    </row>
    <row r="34" spans="2:16" x14ac:dyDescent="0.25">
      <c r="B34" s="9"/>
      <c r="H34" s="10"/>
      <c r="J34" s="5" t="s">
        <v>0</v>
      </c>
      <c r="K34" s="6"/>
      <c r="L34" s="6"/>
      <c r="M34" s="395" t="s">
        <v>221</v>
      </c>
      <c r="N34" s="6" t="s">
        <v>9</v>
      </c>
      <c r="O34" s="395" t="s">
        <v>217</v>
      </c>
      <c r="P34" s="394" t="s">
        <v>216</v>
      </c>
    </row>
    <row r="35" spans="2:16" x14ac:dyDescent="0.25">
      <c r="B35" s="9"/>
      <c r="H35" s="10"/>
      <c r="J35" s="9"/>
      <c r="M35" s="1" t="s">
        <v>3</v>
      </c>
      <c r="N35" s="1" t="s">
        <v>2</v>
      </c>
      <c r="O35" s="1" t="s">
        <v>1</v>
      </c>
      <c r="P35" s="10" t="s">
        <v>1</v>
      </c>
    </row>
    <row r="36" spans="2:16" x14ac:dyDescent="0.25">
      <c r="B36" s="9"/>
      <c r="H36" s="10"/>
      <c r="J36" s="9" t="s">
        <v>8</v>
      </c>
      <c r="O36" s="113" t="e">
        <f ca="1">$P$15</f>
        <v>#VALUE!</v>
      </c>
      <c r="P36" s="10"/>
    </row>
    <row r="37" spans="2:16" x14ac:dyDescent="0.25">
      <c r="B37" s="9"/>
      <c r="H37" s="10"/>
      <c r="J37" s="63" t="str">
        <f>$M$17</f>
        <v>Wall</v>
      </c>
      <c r="K37" s="200" t="s">
        <v>215</v>
      </c>
      <c r="M37" s="62"/>
      <c r="N37" s="65" t="str">
        <f>$P$21</f>
        <v>none</v>
      </c>
      <c r="O37" s="113">
        <f>IF(M37="",0,N37*M37/1000)</f>
        <v>0</v>
      </c>
      <c r="P37" s="10"/>
    </row>
    <row r="38" spans="2:16" x14ac:dyDescent="0.25">
      <c r="B38" s="9"/>
      <c r="H38" s="10"/>
      <c r="J38" s="63" t="s">
        <v>31</v>
      </c>
      <c r="K38" s="200" t="s">
        <v>215</v>
      </c>
      <c r="M38" s="62"/>
      <c r="N38" s="65" t="e">
        <f>$P$32</f>
        <v>#VALUE!</v>
      </c>
      <c r="O38" s="113">
        <f>IF(M38="",0,N38*M38/1000)</f>
        <v>0</v>
      </c>
      <c r="P38" s="10"/>
    </row>
    <row r="39" spans="2:16" x14ac:dyDescent="0.25">
      <c r="B39" s="9"/>
      <c r="H39" s="10"/>
      <c r="J39" s="9"/>
      <c r="M39" s="2"/>
      <c r="N39" s="24"/>
      <c r="O39" s="114" t="e">
        <f ca="1">O36-O37-O38</f>
        <v>#VALUE!</v>
      </c>
      <c r="P39" s="10"/>
    </row>
    <row r="40" spans="2:16" ht="23.4" thickBot="1" x14ac:dyDescent="0.45">
      <c r="B40" s="9"/>
      <c r="H40" s="10"/>
      <c r="J40" s="12"/>
      <c r="K40" s="13"/>
      <c r="L40" s="13"/>
      <c r="M40" s="59" t="s">
        <v>206</v>
      </c>
      <c r="N40" s="413" t="e">
        <f ca="1">O39</f>
        <v>#VALUE!</v>
      </c>
      <c r="O40" s="413"/>
      <c r="P40" s="61" t="s">
        <v>1</v>
      </c>
    </row>
    <row r="41" spans="2:16" ht="13.8" thickBot="1" x14ac:dyDescent="0.3">
      <c r="B41" s="9"/>
      <c r="H41" s="10"/>
    </row>
    <row r="42" spans="2:16" x14ac:dyDescent="0.25">
      <c r="B42" s="9"/>
      <c r="H42" s="10"/>
      <c r="J42" s="5" t="s">
        <v>0</v>
      </c>
      <c r="K42" s="6"/>
      <c r="L42" s="6"/>
      <c r="M42" s="395" t="s">
        <v>221</v>
      </c>
      <c r="N42" s="6" t="s">
        <v>9</v>
      </c>
      <c r="O42" s="395" t="s">
        <v>217</v>
      </c>
      <c r="P42" s="394" t="s">
        <v>216</v>
      </c>
    </row>
    <row r="43" spans="2:16" ht="24" customHeight="1" x14ac:dyDescent="0.25">
      <c r="B43" s="9"/>
      <c r="H43" s="10"/>
      <c r="J43" s="9"/>
      <c r="M43" s="1" t="s">
        <v>3</v>
      </c>
      <c r="N43" s="1" t="s">
        <v>2</v>
      </c>
      <c r="O43" s="1" t="s">
        <v>1</v>
      </c>
      <c r="P43" s="10" t="s">
        <v>1</v>
      </c>
    </row>
    <row r="44" spans="2:16" ht="12.75" customHeight="1" x14ac:dyDescent="0.25">
      <c r="B44" s="9"/>
      <c r="H44" s="10"/>
      <c r="J44" s="9" t="s">
        <v>8</v>
      </c>
      <c r="O44" s="113" t="e">
        <f ca="1">P15</f>
        <v>#VALUE!</v>
      </c>
      <c r="P44" s="10"/>
    </row>
    <row r="45" spans="2:16" ht="12.75" customHeight="1" x14ac:dyDescent="0.25">
      <c r="B45" s="9"/>
      <c r="C45" s="19"/>
      <c r="D45" s="20"/>
      <c r="G45" s="19"/>
      <c r="H45" s="21"/>
      <c r="J45" s="63" t="str">
        <f>$M$17</f>
        <v>Wall</v>
      </c>
      <c r="K45" s="200" t="s">
        <v>215</v>
      </c>
      <c r="M45" s="62"/>
      <c r="N45" s="65" t="str">
        <f>$P$21</f>
        <v>none</v>
      </c>
      <c r="O45" s="113">
        <f>IF(M45="",0,N45*M45/1000)</f>
        <v>0</v>
      </c>
      <c r="P45" s="10"/>
    </row>
    <row r="46" spans="2:16" x14ac:dyDescent="0.25">
      <c r="B46" s="9"/>
      <c r="H46" s="10"/>
      <c r="J46" s="63" t="s">
        <v>31</v>
      </c>
      <c r="K46" s="200" t="s">
        <v>215</v>
      </c>
      <c r="M46" s="62"/>
      <c r="N46" s="65" t="e">
        <f>$P$32</f>
        <v>#VALUE!</v>
      </c>
      <c r="O46" s="113">
        <f>IF(M46="",0,N46*M46/1000)</f>
        <v>0</v>
      </c>
      <c r="P46" s="10"/>
    </row>
    <row r="47" spans="2:16" x14ac:dyDescent="0.25">
      <c r="B47" s="9"/>
      <c r="H47" s="10"/>
      <c r="J47" s="9"/>
      <c r="N47" s="24"/>
      <c r="O47" s="114" t="e">
        <f ca="1">O44-O45-O46</f>
        <v>#VALUE!</v>
      </c>
      <c r="P47" s="10"/>
    </row>
    <row r="48" spans="2:16" ht="23.4" thickBot="1" x14ac:dyDescent="0.45">
      <c r="B48" s="9"/>
      <c r="H48" s="10"/>
      <c r="J48" s="12"/>
      <c r="K48" s="13"/>
      <c r="L48" s="80"/>
      <c r="M48" s="59" t="s">
        <v>207</v>
      </c>
      <c r="N48" s="413" t="e">
        <f ca="1">O47</f>
        <v>#VALUE!</v>
      </c>
      <c r="O48" s="413"/>
      <c r="P48" s="61" t="s">
        <v>1</v>
      </c>
    </row>
    <row r="49" spans="2:16" ht="13.8" thickBot="1" x14ac:dyDescent="0.3">
      <c r="B49" s="9"/>
      <c r="H49" s="10"/>
    </row>
    <row r="50" spans="2:16" ht="13.8" thickBot="1" x14ac:dyDescent="0.3">
      <c r="B50" s="9"/>
      <c r="H50" s="10"/>
      <c r="J50" s="95" t="s">
        <v>49</v>
      </c>
      <c r="K50" s="96"/>
      <c r="L50" s="96"/>
      <c r="M50" s="96"/>
      <c r="N50" s="393" t="s">
        <v>205</v>
      </c>
      <c r="O50" s="97"/>
      <c r="P50" s="98" t="s">
        <v>48</v>
      </c>
    </row>
    <row r="51" spans="2:16" x14ac:dyDescent="0.25">
      <c r="B51" s="9"/>
      <c r="H51" s="10"/>
    </row>
    <row r="52" spans="2:16" x14ac:dyDescent="0.25">
      <c r="B52" s="9"/>
      <c r="H52" s="10"/>
    </row>
    <row r="53" spans="2:16" x14ac:dyDescent="0.25">
      <c r="B53" s="9"/>
      <c r="H53" s="10"/>
    </row>
    <row r="54" spans="2:16" x14ac:dyDescent="0.25">
      <c r="B54" s="9"/>
      <c r="H54" s="10"/>
    </row>
    <row r="55" spans="2:16" x14ac:dyDescent="0.25">
      <c r="B55" s="9"/>
      <c r="H55" s="10"/>
    </row>
    <row r="56" spans="2:16" ht="13.8" thickBot="1" x14ac:dyDescent="0.3">
      <c r="B56" s="12"/>
      <c r="C56" s="13"/>
      <c r="D56" s="13"/>
      <c r="E56" s="13"/>
      <c r="F56" s="13"/>
      <c r="G56" s="13"/>
      <c r="H56" s="14"/>
    </row>
    <row r="57" spans="2:16" ht="22.8" x14ac:dyDescent="0.4">
      <c r="B57" s="106" t="s">
        <v>97</v>
      </c>
      <c r="C57" s="6"/>
      <c r="D57" s="6"/>
      <c r="E57" s="6"/>
      <c r="F57" s="6"/>
      <c r="G57" s="6"/>
      <c r="H57" s="7"/>
      <c r="J57" s="106" t="s">
        <v>76</v>
      </c>
      <c r="K57" s="6"/>
      <c r="L57" s="6"/>
      <c r="M57" s="6"/>
      <c r="N57" s="6"/>
      <c r="O57" s="6"/>
      <c r="P57" s="7"/>
    </row>
    <row r="58" spans="2:16" ht="12.75" customHeight="1" x14ac:dyDescent="0.25">
      <c r="B58" s="9"/>
      <c r="H58" s="10"/>
      <c r="J58" s="9"/>
      <c r="P58" s="10"/>
    </row>
    <row r="59" spans="2:16" x14ac:dyDescent="0.25">
      <c r="B59" s="9"/>
      <c r="H59" s="10"/>
      <c r="J59" s="9"/>
      <c r="P59" s="10"/>
    </row>
    <row r="60" spans="2:16" x14ac:dyDescent="0.25">
      <c r="B60" s="9"/>
      <c r="H60" s="10"/>
      <c r="J60" s="9"/>
      <c r="K60" s="47"/>
      <c r="P60" s="10"/>
    </row>
    <row r="61" spans="2:16" x14ac:dyDescent="0.25">
      <c r="B61" s="9"/>
      <c r="H61" s="10"/>
      <c r="J61" s="9"/>
      <c r="K61" s="47"/>
      <c r="P61" s="10"/>
    </row>
    <row r="62" spans="2:16" x14ac:dyDescent="0.25">
      <c r="B62" s="9"/>
      <c r="H62" s="10"/>
      <c r="J62" s="9"/>
      <c r="K62" s="47"/>
      <c r="P62" s="10"/>
    </row>
    <row r="63" spans="2:16" x14ac:dyDescent="0.25">
      <c r="B63" s="9"/>
      <c r="H63" s="10"/>
      <c r="J63" s="9"/>
      <c r="K63" s="47"/>
      <c r="P63" s="10"/>
    </row>
    <row r="64" spans="2:16" x14ac:dyDescent="0.25">
      <c r="B64" s="9"/>
      <c r="H64" s="10"/>
      <c r="J64" s="9"/>
      <c r="K64" s="47"/>
      <c r="P64" s="10"/>
    </row>
    <row r="65" spans="2:16" x14ac:dyDescent="0.25">
      <c r="B65" s="9"/>
      <c r="H65" s="10"/>
      <c r="J65" s="9"/>
      <c r="K65" s="47"/>
      <c r="P65" s="10"/>
    </row>
    <row r="66" spans="2:16" x14ac:dyDescent="0.25">
      <c r="B66" s="9"/>
      <c r="H66" s="10"/>
      <c r="J66" s="9"/>
      <c r="K66" s="47"/>
      <c r="P66" s="10"/>
    </row>
    <row r="67" spans="2:16" x14ac:dyDescent="0.25">
      <c r="B67" s="9"/>
      <c r="H67" s="10"/>
      <c r="J67" s="9"/>
      <c r="K67" s="47"/>
      <c r="P67" s="10"/>
    </row>
    <row r="68" spans="2:16" x14ac:dyDescent="0.25">
      <c r="B68" s="9"/>
      <c r="H68" s="10"/>
      <c r="J68" s="9"/>
      <c r="K68" s="47"/>
      <c r="P68" s="10"/>
    </row>
    <row r="69" spans="2:16" x14ac:dyDescent="0.25">
      <c r="B69" s="9"/>
      <c r="H69" s="10"/>
      <c r="J69" s="9"/>
      <c r="K69" s="47"/>
      <c r="P69" s="10"/>
    </row>
    <row r="70" spans="2:16" x14ac:dyDescent="0.25">
      <c r="B70" s="9"/>
      <c r="C70" s="19"/>
      <c r="D70" s="20"/>
      <c r="G70" s="19"/>
      <c r="H70" s="21"/>
      <c r="J70" s="9"/>
      <c r="K70" s="47"/>
      <c r="P70" s="10"/>
    </row>
    <row r="71" spans="2:16" x14ac:dyDescent="0.25">
      <c r="B71" s="9"/>
      <c r="H71" s="10"/>
      <c r="J71" s="9"/>
      <c r="K71" s="47"/>
      <c r="P71" s="10"/>
    </row>
    <row r="72" spans="2:16" x14ac:dyDescent="0.25">
      <c r="B72" s="9"/>
      <c r="H72" s="10"/>
      <c r="J72" s="9"/>
      <c r="P72" s="10"/>
    </row>
    <row r="73" spans="2:16" x14ac:dyDescent="0.25">
      <c r="B73" s="9"/>
      <c r="H73" s="10"/>
      <c r="J73" s="9"/>
      <c r="P73" s="10"/>
    </row>
    <row r="74" spans="2:16" x14ac:dyDescent="0.25">
      <c r="B74" s="9"/>
      <c r="H74" s="10"/>
      <c r="J74" s="9"/>
      <c r="P74" s="10"/>
    </row>
    <row r="75" spans="2:16" x14ac:dyDescent="0.25">
      <c r="B75" s="9"/>
      <c r="H75" s="10"/>
      <c r="J75" s="9"/>
      <c r="P75" s="10"/>
    </row>
    <row r="76" spans="2:16" x14ac:dyDescent="0.25">
      <c r="B76" s="9"/>
      <c r="H76" s="10"/>
      <c r="J76" s="9"/>
      <c r="P76" s="10"/>
    </row>
    <row r="77" spans="2:16" x14ac:dyDescent="0.25">
      <c r="B77" s="9"/>
      <c r="H77" s="10"/>
      <c r="J77" s="9"/>
      <c r="P77" s="10"/>
    </row>
    <row r="78" spans="2:16" x14ac:dyDescent="0.25">
      <c r="B78" s="9"/>
      <c r="H78" s="10"/>
      <c r="J78" s="9"/>
      <c r="P78" s="10"/>
    </row>
    <row r="79" spans="2:16" x14ac:dyDescent="0.25">
      <c r="B79" s="9"/>
      <c r="H79" s="10"/>
      <c r="J79" s="9"/>
      <c r="P79" s="10"/>
    </row>
    <row r="80" spans="2:16" x14ac:dyDescent="0.25">
      <c r="B80" s="9"/>
      <c r="H80" s="10"/>
      <c r="J80" s="9"/>
      <c r="P80" s="10"/>
    </row>
    <row r="81" spans="2:16" ht="13.8" thickBot="1" x14ac:dyDescent="0.3">
      <c r="B81" s="12"/>
      <c r="C81" s="13"/>
      <c r="D81" s="13"/>
      <c r="E81" s="13"/>
      <c r="F81" s="13"/>
      <c r="G81" s="13"/>
      <c r="H81" s="14"/>
      <c r="J81" s="12"/>
      <c r="K81" s="13"/>
      <c r="L81" s="13"/>
      <c r="M81" s="13"/>
      <c r="N81" s="13"/>
      <c r="O81" s="13"/>
      <c r="P81" s="14"/>
    </row>
    <row r="82" spans="2:16" x14ac:dyDescent="0.25">
      <c r="B82" s="6"/>
      <c r="C82" s="6"/>
      <c r="D82" s="6"/>
      <c r="E82" s="6"/>
      <c r="F82" s="6"/>
      <c r="G82" s="6"/>
      <c r="H82" s="6"/>
      <c r="J82" s="19"/>
      <c r="K82" s="17"/>
      <c r="L82" s="19"/>
      <c r="M82" s="17"/>
      <c r="N82" s="19"/>
      <c r="O82" s="17"/>
    </row>
    <row r="83" spans="2:16" x14ac:dyDescent="0.25">
      <c r="K83" s="17"/>
      <c r="M83" s="17"/>
      <c r="O83" s="17"/>
    </row>
    <row r="84" spans="2:16" x14ac:dyDescent="0.25">
      <c r="N84" s="19"/>
    </row>
    <row r="85" spans="2:16" x14ac:dyDescent="0.25">
      <c r="K85" s="17"/>
      <c r="M85" s="19"/>
      <c r="O85" s="17"/>
    </row>
    <row r="86" spans="2:16" x14ac:dyDescent="0.25">
      <c r="L86" s="53"/>
      <c r="N86" s="47"/>
      <c r="O86" s="48"/>
      <c r="P86" s="55"/>
    </row>
    <row r="90" spans="2:16" x14ac:dyDescent="0.25">
      <c r="N90" s="19"/>
    </row>
    <row r="91" spans="2:16" x14ac:dyDescent="0.25">
      <c r="O91" s="52"/>
    </row>
    <row r="92" spans="2:16" x14ac:dyDescent="0.25">
      <c r="N92" s="2"/>
      <c r="O92" s="20"/>
    </row>
    <row r="93" spans="2:16" x14ac:dyDescent="0.25">
      <c r="N93" s="2"/>
      <c r="O93" s="20"/>
    </row>
    <row r="94" spans="2:16" x14ac:dyDescent="0.25">
      <c r="J94" s="2"/>
      <c r="L94" s="2"/>
      <c r="N94" s="2"/>
      <c r="O94" s="53"/>
    </row>
    <row r="95" spans="2:16" x14ac:dyDescent="0.25">
      <c r="J95" s="2"/>
      <c r="K95" s="17"/>
      <c r="L95" s="2"/>
      <c r="M95" s="53"/>
      <c r="N95" s="47"/>
      <c r="O95" s="48"/>
      <c r="P95" s="55"/>
    </row>
    <row r="99" spans="10:16" x14ac:dyDescent="0.25">
      <c r="J99" s="19"/>
      <c r="L99" s="19"/>
      <c r="N99" s="19"/>
      <c r="O99" s="52"/>
    </row>
    <row r="100" spans="10:16" x14ac:dyDescent="0.25">
      <c r="J100" s="19"/>
      <c r="L100" s="19"/>
      <c r="M100" s="53"/>
      <c r="N100" s="54"/>
    </row>
    <row r="101" spans="10:16" x14ac:dyDescent="0.25">
      <c r="J101" s="19"/>
      <c r="K101" s="53"/>
      <c r="L101" s="19"/>
      <c r="N101" s="48"/>
      <c r="O101" s="48"/>
      <c r="P101" s="55"/>
    </row>
    <row r="105" spans="10:16" x14ac:dyDescent="0.25">
      <c r="J105" s="2"/>
      <c r="L105" s="2"/>
      <c r="N105" s="2"/>
    </row>
    <row r="106" spans="10:16" x14ac:dyDescent="0.25">
      <c r="J106" s="2"/>
      <c r="L106" s="2"/>
      <c r="N106" s="2"/>
    </row>
    <row r="107" spans="10:16" x14ac:dyDescent="0.25">
      <c r="J107" s="2"/>
      <c r="L107" s="2"/>
      <c r="M107" s="52"/>
      <c r="N107" s="2"/>
      <c r="O107" s="20"/>
    </row>
    <row r="108" spans="10:16" x14ac:dyDescent="0.25">
      <c r="J108" s="2"/>
      <c r="L108" s="2"/>
      <c r="M108" s="52"/>
      <c r="N108" s="2"/>
      <c r="O108" s="20"/>
    </row>
    <row r="109" spans="10:16" x14ac:dyDescent="0.25">
      <c r="J109" s="2"/>
      <c r="K109" s="53"/>
      <c r="L109" s="2"/>
      <c r="M109" s="20"/>
      <c r="N109" s="2"/>
      <c r="O109" s="56"/>
    </row>
    <row r="110" spans="10:16" x14ac:dyDescent="0.25">
      <c r="J110" s="2"/>
      <c r="L110" s="2"/>
      <c r="M110" s="20"/>
      <c r="N110" s="2"/>
      <c r="O110" s="56"/>
    </row>
    <row r="111" spans="10:16" x14ac:dyDescent="0.25">
      <c r="J111" s="2"/>
      <c r="L111" s="2"/>
      <c r="M111" s="52"/>
      <c r="N111" s="2"/>
    </row>
    <row r="112" spans="10:16" x14ac:dyDescent="0.25">
      <c r="J112" s="2"/>
      <c r="K112" s="17"/>
      <c r="L112" s="57"/>
      <c r="M112" s="58"/>
      <c r="O112" s="48"/>
      <c r="P112" s="55"/>
    </row>
    <row r="115" spans="13:16" x14ac:dyDescent="0.25">
      <c r="O115" s="2"/>
    </row>
    <row r="116" spans="13:16" x14ac:dyDescent="0.25">
      <c r="O116" s="2"/>
      <c r="P116" s="20"/>
    </row>
    <row r="117" spans="13:16" x14ac:dyDescent="0.25">
      <c r="O117" s="2"/>
    </row>
    <row r="118" spans="13:16" x14ac:dyDescent="0.25">
      <c r="N118" s="24"/>
      <c r="O118" s="17"/>
    </row>
    <row r="119" spans="13:16" x14ac:dyDescent="0.25">
      <c r="N119" s="47"/>
      <c r="O119" s="48"/>
      <c r="P119" s="55"/>
    </row>
    <row r="124" spans="13:16" x14ac:dyDescent="0.25">
      <c r="O124" s="17"/>
    </row>
    <row r="125" spans="13:16" x14ac:dyDescent="0.25">
      <c r="M125" s="2"/>
      <c r="N125" s="2"/>
      <c r="O125" s="16"/>
    </row>
    <row r="126" spans="13:16" x14ac:dyDescent="0.25">
      <c r="M126" s="2"/>
      <c r="N126" s="2"/>
      <c r="O126" s="16"/>
    </row>
    <row r="127" spans="13:16" x14ac:dyDescent="0.25">
      <c r="M127" s="2"/>
      <c r="N127" s="24"/>
      <c r="O127" s="16"/>
    </row>
    <row r="128" spans="13:16" x14ac:dyDescent="0.25">
      <c r="M128" s="2"/>
      <c r="N128" s="2"/>
      <c r="O128" s="16"/>
      <c r="P128" s="20"/>
    </row>
    <row r="129" spans="13:16" x14ac:dyDescent="0.25">
      <c r="N129" s="47"/>
      <c r="O129" s="48"/>
      <c r="P129" s="49"/>
    </row>
    <row r="133" spans="13:16" x14ac:dyDescent="0.25">
      <c r="O133" s="17"/>
      <c r="P133" s="20"/>
    </row>
    <row r="134" spans="13:16" x14ac:dyDescent="0.25">
      <c r="N134" s="2"/>
      <c r="O134" s="17"/>
    </row>
    <row r="135" spans="13:16" x14ac:dyDescent="0.25">
      <c r="N135" s="24"/>
      <c r="O135" s="17"/>
    </row>
    <row r="136" spans="13:16" x14ac:dyDescent="0.25">
      <c r="N136" s="47"/>
      <c r="O136" s="48"/>
      <c r="P136" s="49"/>
    </row>
    <row r="138" spans="13:16" x14ac:dyDescent="0.25">
      <c r="M138" s="19"/>
    </row>
    <row r="139" spans="13:16" x14ac:dyDescent="0.25">
      <c r="M139" s="19"/>
    </row>
    <row r="140" spans="13:16" x14ac:dyDescent="0.25">
      <c r="O140" s="17"/>
    </row>
    <row r="141" spans="13:16" x14ac:dyDescent="0.25">
      <c r="M141" s="2"/>
      <c r="N141" s="50"/>
    </row>
    <row r="142" spans="13:16" x14ac:dyDescent="0.25">
      <c r="M142" s="2"/>
      <c r="O142" s="16"/>
    </row>
    <row r="143" spans="13:16" x14ac:dyDescent="0.25">
      <c r="M143" s="2"/>
      <c r="N143" s="47"/>
      <c r="O143" s="48"/>
      <c r="P143" s="49"/>
    </row>
    <row r="145" spans="13:16" x14ac:dyDescent="0.25">
      <c r="M145" s="19"/>
    </row>
    <row r="146" spans="13:16" x14ac:dyDescent="0.25">
      <c r="M146" s="19"/>
    </row>
    <row r="147" spans="13:16" x14ac:dyDescent="0.25">
      <c r="O147" s="17"/>
    </row>
    <row r="148" spans="13:16" x14ac:dyDescent="0.25">
      <c r="M148" s="2"/>
      <c r="N148" s="50"/>
      <c r="O148" s="16"/>
    </row>
    <row r="149" spans="13:16" x14ac:dyDescent="0.25">
      <c r="M149" s="2"/>
      <c r="N149" s="50"/>
      <c r="O149" s="16"/>
    </row>
    <row r="150" spans="13:16" x14ac:dyDescent="0.25">
      <c r="M150" s="2"/>
      <c r="N150" s="47"/>
      <c r="O150" s="48"/>
      <c r="P150" s="49"/>
    </row>
    <row r="152" spans="13:16" x14ac:dyDescent="0.25">
      <c r="M152" s="19"/>
    </row>
    <row r="153" spans="13:16" x14ac:dyDescent="0.25">
      <c r="M153" s="19"/>
    </row>
    <row r="154" spans="13:16" x14ac:dyDescent="0.25">
      <c r="O154" s="17"/>
    </row>
    <row r="155" spans="13:16" x14ac:dyDescent="0.25">
      <c r="M155" s="2"/>
      <c r="N155" s="50"/>
      <c r="O155" s="16"/>
    </row>
    <row r="156" spans="13:16" x14ac:dyDescent="0.25">
      <c r="M156" s="2"/>
      <c r="N156" s="50"/>
      <c r="O156" s="16"/>
    </row>
    <row r="157" spans="13:16" x14ac:dyDescent="0.25">
      <c r="M157" s="2"/>
      <c r="N157" s="47"/>
      <c r="O157" s="48"/>
      <c r="P157" s="49"/>
    </row>
  </sheetData>
  <mergeCells count="2">
    <mergeCell ref="N40:O40"/>
    <mergeCell ref="N48:O48"/>
  </mergeCells>
  <phoneticPr fontId="2" type="noConversion"/>
  <conditionalFormatting sqref="R8">
    <cfRule type="expression" dxfId="13" priority="1" stopIfTrue="1">
      <formula>"left($T$16,8)=internal"</formula>
    </cfRule>
  </conditionalFormatting>
  <pageMargins left="0.47244094488188981" right="0.27559055118110237" top="0.82677165354330717" bottom="0.70866141732283472" header="0.35433070866141736" footer="0.59055118110236227"/>
  <pageSetup paperSize="9" scale="64" fitToWidth="2" orientation="portrait" r:id="rId1"/>
  <headerFooter alignWithMargins="0">
    <oddHeader>&amp;R&amp;A</oddHeader>
    <oddFooter>&amp;L&amp;D&amp;R&amp;Z&amp;F</oddFooter>
  </headerFooter>
  <colBreaks count="1" manualBreakCount="1">
    <brk id="17" max="82" man="1"/>
  </colBreaks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U162"/>
  <sheetViews>
    <sheetView view="pageBreakPreview" zoomScaleNormal="75" zoomScaleSheetLayoutView="100" workbookViewId="0">
      <selection activeCell="M30" sqref="M30"/>
    </sheetView>
  </sheetViews>
  <sheetFormatPr defaultColWidth="9.109375" defaultRowHeight="13.2" x14ac:dyDescent="0.25"/>
  <cols>
    <col min="1" max="1" width="4" style="1" customWidth="1"/>
    <col min="2" max="7" width="9.109375" style="1"/>
    <col min="8" max="8" width="10.44140625" style="1" bestFit="1" customWidth="1"/>
    <col min="9" max="9" width="3.44140625" style="1" customWidth="1"/>
    <col min="10" max="16" width="10.5546875" style="1" customWidth="1"/>
    <col min="17" max="17" width="4.5546875" style="1" customWidth="1"/>
    <col min="18" max="18" width="3" style="1" customWidth="1"/>
    <col min="19" max="23" width="41.88671875" style="1" customWidth="1"/>
    <col min="24" max="16384" width="9.109375" style="1"/>
  </cols>
  <sheetData>
    <row r="1" spans="1:21" x14ac:dyDescent="0.25">
      <c r="B1" s="1" t="s">
        <v>146</v>
      </c>
      <c r="J1" s="1" t="s">
        <v>147</v>
      </c>
      <c r="S1" s="3"/>
      <c r="T1" s="3"/>
      <c r="U1" s="4"/>
    </row>
    <row r="6" spans="1:21" ht="13.8" thickBot="1" x14ac:dyDescent="0.3">
      <c r="A6" s="1" t="str">
        <f>Introduction!A6</f>
        <v>V48</v>
      </c>
      <c r="I6" s="2"/>
      <c r="J6" s="1" t="s">
        <v>129</v>
      </c>
    </row>
    <row r="7" spans="1:21" ht="22.8" x14ac:dyDescent="0.4">
      <c r="B7" s="106" t="s">
        <v>86</v>
      </c>
      <c r="C7" s="6"/>
      <c r="D7" s="6"/>
      <c r="E7" s="6"/>
      <c r="F7" s="6"/>
      <c r="G7" s="6"/>
      <c r="H7" s="7"/>
      <c r="J7" s="100" t="s">
        <v>70</v>
      </c>
      <c r="K7" s="388" t="s">
        <v>145</v>
      </c>
      <c r="L7" s="6"/>
      <c r="M7" s="6"/>
      <c r="N7" s="85" t="s">
        <v>71</v>
      </c>
      <c r="O7" s="103"/>
      <c r="P7" s="105"/>
    </row>
    <row r="8" spans="1:21" x14ac:dyDescent="0.25">
      <c r="B8" s="9" t="s">
        <v>79</v>
      </c>
      <c r="C8" s="108"/>
      <c r="H8" s="10"/>
      <c r="J8" s="101" t="s">
        <v>72</v>
      </c>
      <c r="K8" s="18"/>
      <c r="L8" s="18"/>
      <c r="M8" s="18"/>
      <c r="N8" s="19" t="s">
        <v>73</v>
      </c>
      <c r="O8" s="104"/>
      <c r="P8" s="44"/>
    </row>
    <row r="9" spans="1:21" x14ac:dyDescent="0.25">
      <c r="B9" s="107"/>
      <c r="C9" s="108"/>
      <c r="H9" s="10"/>
      <c r="J9" s="101" t="s">
        <v>19</v>
      </c>
      <c r="K9" s="43" t="e">
        <f ca="1">MID(CELL("filename",B1),FIND("]",CELL("filename",B1))+1,255)</f>
        <v>#VALUE!</v>
      </c>
      <c r="L9" s="43"/>
      <c r="N9" s="19" t="s">
        <v>74</v>
      </c>
      <c r="O9" s="18"/>
      <c r="P9" s="44"/>
    </row>
    <row r="10" spans="1:21" ht="13.8" thickBot="1" x14ac:dyDescent="0.3">
      <c r="B10" s="107"/>
      <c r="C10" s="108"/>
      <c r="H10" s="10"/>
      <c r="J10" s="102" t="s">
        <v>85</v>
      </c>
      <c r="K10" s="45"/>
      <c r="L10" s="45"/>
      <c r="M10" s="45"/>
      <c r="N10" s="110" t="s">
        <v>75</v>
      </c>
      <c r="O10" s="45"/>
      <c r="P10" s="46"/>
    </row>
    <row r="11" spans="1:21" ht="13.8" thickBot="1" x14ac:dyDescent="0.3">
      <c r="B11" s="9"/>
      <c r="H11" s="10"/>
    </row>
    <row r="12" spans="1:21" x14ac:dyDescent="0.25">
      <c r="B12" s="9"/>
      <c r="H12" s="10"/>
      <c r="J12" s="392" t="s">
        <v>36</v>
      </c>
      <c r="K12" s="6" t="s">
        <v>4</v>
      </c>
      <c r="L12" s="8" t="s">
        <v>5</v>
      </c>
      <c r="M12" s="395" t="s">
        <v>219</v>
      </c>
      <c r="N12" s="6" t="s">
        <v>6</v>
      </c>
      <c r="O12" s="395" t="s">
        <v>220</v>
      </c>
      <c r="P12" s="7" t="s">
        <v>7</v>
      </c>
    </row>
    <row r="13" spans="1:21" x14ac:dyDescent="0.25">
      <c r="B13" s="9"/>
      <c r="H13" s="10"/>
      <c r="J13" s="63" t="s">
        <v>16</v>
      </c>
      <c r="K13" s="11">
        <v>16</v>
      </c>
      <c r="L13" s="11" t="s">
        <v>22</v>
      </c>
      <c r="M13" s="22" t="str">
        <f ca="1">LEFT(INDIRECT(J13&amp;K13),10)</f>
        <v/>
      </c>
      <c r="N13" s="70" t="e">
        <f ca="1">VALUE(RIGHT(LEFT(INDIRECT(J13&amp;K13),28),10))</f>
        <v>#VALUE!</v>
      </c>
      <c r="O13" s="70" t="e">
        <f ca="1">VALUE(RIGHT(INDIRECT(J13&amp;K13),8))</f>
        <v>#VALUE!</v>
      </c>
      <c r="P13" s="71"/>
    </row>
    <row r="14" spans="1:21" x14ac:dyDescent="0.25">
      <c r="B14" s="9"/>
      <c r="H14" s="10"/>
      <c r="J14" s="63" t="s">
        <v>17</v>
      </c>
      <c r="K14" s="11">
        <v>16</v>
      </c>
      <c r="L14" s="75" t="s">
        <v>24</v>
      </c>
      <c r="M14" s="22" t="str">
        <f ca="1">LEFT(INDIRECT(J14&amp;K14),10)</f>
        <v/>
      </c>
      <c r="N14" s="70" t="e">
        <f ca="1">VALUE(RIGHT(LEFT(INDIRECT(J14&amp;K14),28),10))</f>
        <v>#VALUE!</v>
      </c>
      <c r="O14" s="70" t="e">
        <f ca="1">VALUE(RIGHT(INDIRECT(J14&amp;K14),8))</f>
        <v>#VALUE!</v>
      </c>
      <c r="P14" s="71"/>
    </row>
    <row r="15" spans="1:21" ht="13.8" thickBot="1" x14ac:dyDescent="0.3">
      <c r="B15" s="9"/>
      <c r="H15" s="10"/>
      <c r="J15" s="69" t="s">
        <v>18</v>
      </c>
      <c r="K15" s="15">
        <v>16</v>
      </c>
      <c r="L15" s="73" t="s">
        <v>8</v>
      </c>
      <c r="M15" s="23" t="str">
        <f ca="1">LEFT(INDIRECT(J15&amp;K15),10)</f>
        <v/>
      </c>
      <c r="N15" s="74" t="e">
        <f ca="1">VALUE(RIGHT(LEFT(INDIRECT(J15&amp;K15),28),10))</f>
        <v>#VALUE!</v>
      </c>
      <c r="O15" s="74" t="e">
        <f ca="1">VALUE(RIGHT(INDIRECT(J15&amp;K15),8))</f>
        <v>#VALUE!</v>
      </c>
      <c r="P15" s="72" t="e">
        <f ca="1">IF(ISBLANK(L15),"",O15*N15/1000)</f>
        <v>#VALUE!</v>
      </c>
    </row>
    <row r="16" spans="1:21" ht="13.8" thickBot="1" x14ac:dyDescent="0.3">
      <c r="B16" s="9"/>
      <c r="H16" s="10"/>
      <c r="S16" s="3"/>
      <c r="T16" s="3"/>
      <c r="U16" s="4"/>
    </row>
    <row r="17" spans="2:21" x14ac:dyDescent="0.25">
      <c r="B17" s="9"/>
      <c r="H17" s="10"/>
      <c r="J17" s="392" t="s">
        <v>208</v>
      </c>
      <c r="K17" s="6"/>
      <c r="L17" s="6"/>
      <c r="M17" s="68" t="str">
        <f>L13</f>
        <v>Wall</v>
      </c>
      <c r="N17" s="6"/>
      <c r="O17" s="6"/>
      <c r="P17" s="7"/>
      <c r="S17" s="3"/>
      <c r="T17" s="3"/>
      <c r="U17" s="4"/>
    </row>
    <row r="18" spans="2:21" x14ac:dyDescent="0.25">
      <c r="B18" s="9"/>
      <c r="H18" s="10"/>
      <c r="J18" s="9"/>
      <c r="K18" s="1" t="s">
        <v>23</v>
      </c>
      <c r="O18" s="11"/>
      <c r="P18" s="10"/>
    </row>
    <row r="19" spans="2:21" x14ac:dyDescent="0.25">
      <c r="B19" s="9"/>
      <c r="H19" s="10"/>
      <c r="J19" s="9"/>
      <c r="K19" s="1" t="s">
        <v>10</v>
      </c>
      <c r="O19" s="11"/>
      <c r="P19" s="10"/>
    </row>
    <row r="20" spans="2:21" x14ac:dyDescent="0.25">
      <c r="B20" s="9"/>
      <c r="H20" s="10"/>
      <c r="J20" s="9"/>
      <c r="N20" s="24"/>
      <c r="O20" s="17"/>
      <c r="P20" s="10"/>
    </row>
    <row r="21" spans="2:21" ht="18" thickBot="1" x14ac:dyDescent="0.35">
      <c r="B21" s="9"/>
      <c r="H21" s="10"/>
      <c r="J21" s="12"/>
      <c r="K21" s="13"/>
      <c r="L21" s="13"/>
      <c r="M21" s="13"/>
      <c r="N21" s="51"/>
      <c r="O21" s="60" t="s">
        <v>210</v>
      </c>
      <c r="P21" s="67" t="str">
        <f>IF(O19="y",IF(O18="y",VALUE(O13),"n"),"none")</f>
        <v>none</v>
      </c>
    </row>
    <row r="22" spans="2:21" ht="13.8" thickBot="1" x14ac:dyDescent="0.3">
      <c r="B22" s="9"/>
      <c r="H22" s="10"/>
    </row>
    <row r="23" spans="2:21" x14ac:dyDescent="0.25">
      <c r="B23" s="9"/>
      <c r="H23" s="10"/>
      <c r="J23" s="392" t="s">
        <v>208</v>
      </c>
      <c r="K23" s="6"/>
      <c r="L23" s="6"/>
      <c r="M23" s="68" t="str">
        <f>IF(L14="","",L14)</f>
        <v>Floor Cassette</v>
      </c>
      <c r="N23" s="6"/>
      <c r="O23" s="6"/>
      <c r="P23" s="7"/>
    </row>
    <row r="24" spans="2:21" x14ac:dyDescent="0.25">
      <c r="B24" s="9"/>
      <c r="H24" s="10"/>
      <c r="J24" s="9"/>
      <c r="K24" s="1" t="s">
        <v>25</v>
      </c>
      <c r="O24" s="11"/>
      <c r="P24" s="10"/>
    </row>
    <row r="25" spans="2:21" x14ac:dyDescent="0.25">
      <c r="B25" s="9"/>
      <c r="H25" s="10"/>
      <c r="J25" s="9"/>
      <c r="K25" s="1" t="s">
        <v>10</v>
      </c>
      <c r="O25" s="11"/>
      <c r="P25" s="10"/>
    </row>
    <row r="26" spans="2:21" x14ac:dyDescent="0.25">
      <c r="B26" s="9"/>
      <c r="H26" s="10"/>
      <c r="J26" s="9"/>
      <c r="N26" s="24"/>
      <c r="O26" s="17"/>
      <c r="P26" s="10"/>
    </row>
    <row r="27" spans="2:21" x14ac:dyDescent="0.25">
      <c r="B27" s="9"/>
      <c r="H27" s="10"/>
      <c r="J27" s="9"/>
      <c r="N27" s="47"/>
      <c r="O27" s="48" t="s">
        <v>222</v>
      </c>
      <c r="P27" s="76" t="str">
        <f>IF(O25="y",IF(O24="y",VALUE(O14),"n"),"none")</f>
        <v>none</v>
      </c>
    </row>
    <row r="28" spans="2:21" x14ac:dyDescent="0.25">
      <c r="B28" s="9"/>
      <c r="H28" s="10"/>
      <c r="J28" s="396" t="s">
        <v>224</v>
      </c>
      <c r="P28" s="10"/>
    </row>
    <row r="29" spans="2:21" x14ac:dyDescent="0.25">
      <c r="B29" s="9"/>
      <c r="H29" s="10"/>
      <c r="J29" s="9"/>
      <c r="K29" s="199" t="s">
        <v>229</v>
      </c>
      <c r="L29" s="77">
        <v>1.5E-3</v>
      </c>
      <c r="N29" s="199" t="s">
        <v>232</v>
      </c>
      <c r="O29" s="77">
        <v>5</v>
      </c>
      <c r="P29" s="10"/>
    </row>
    <row r="30" spans="2:21" x14ac:dyDescent="0.25">
      <c r="B30" s="9"/>
      <c r="H30" s="10"/>
      <c r="J30" s="9"/>
      <c r="K30" s="199" t="s">
        <v>230</v>
      </c>
      <c r="L30" s="77">
        <v>0.05</v>
      </c>
      <c r="N30" s="199" t="s">
        <v>228</v>
      </c>
      <c r="O30" s="78">
        <v>2</v>
      </c>
      <c r="P30" s="10" t="s">
        <v>2</v>
      </c>
    </row>
    <row r="31" spans="2:21" ht="13.8" thickBot="1" x14ac:dyDescent="0.3">
      <c r="B31" s="12"/>
      <c r="C31" s="13"/>
      <c r="D31" s="13"/>
      <c r="E31" s="13"/>
      <c r="F31" s="13"/>
      <c r="G31" s="13"/>
      <c r="H31" s="14"/>
      <c r="J31" s="9"/>
      <c r="K31" s="199" t="s">
        <v>225</v>
      </c>
      <c r="L31" s="77">
        <v>4</v>
      </c>
      <c r="M31" s="1" t="s">
        <v>26</v>
      </c>
      <c r="N31" s="199" t="s">
        <v>227</v>
      </c>
      <c r="O31" s="77">
        <v>1</v>
      </c>
      <c r="P31" s="10" t="s">
        <v>27</v>
      </c>
    </row>
    <row r="32" spans="2:21" ht="22.8" x14ac:dyDescent="0.4">
      <c r="B32" s="106" t="s">
        <v>77</v>
      </c>
      <c r="C32" s="6"/>
      <c r="D32" s="6"/>
      <c r="E32" s="6"/>
      <c r="F32" s="6"/>
      <c r="G32" s="6"/>
      <c r="H32" s="7"/>
      <c r="J32" s="9"/>
      <c r="K32" s="199" t="s">
        <v>226</v>
      </c>
      <c r="L32" s="77">
        <v>0</v>
      </c>
      <c r="M32" s="1" t="s">
        <v>27</v>
      </c>
      <c r="N32" s="19" t="s">
        <v>32</v>
      </c>
      <c r="O32" s="77">
        <v>0</v>
      </c>
      <c r="P32" s="10"/>
    </row>
    <row r="33" spans="2:16" x14ac:dyDescent="0.25">
      <c r="B33" s="9" t="s">
        <v>78</v>
      </c>
      <c r="H33" s="10"/>
      <c r="J33" s="9"/>
      <c r="K33" s="199" t="s">
        <v>231</v>
      </c>
      <c r="L33" s="18">
        <v>0.3</v>
      </c>
      <c r="M33" s="1" t="s">
        <v>27</v>
      </c>
      <c r="N33" s="19" t="s">
        <v>33</v>
      </c>
      <c r="O33" s="18">
        <v>2</v>
      </c>
      <c r="P33" s="10"/>
    </row>
    <row r="34" spans="2:16" x14ac:dyDescent="0.25">
      <c r="B34" s="9"/>
      <c r="H34" s="10"/>
      <c r="J34" s="9"/>
      <c r="K34" s="19" t="s">
        <v>29</v>
      </c>
      <c r="L34" s="22">
        <f>L32+O30*(0.17+O32+0.04)</f>
        <v>0.42000000000000004</v>
      </c>
      <c r="N34" s="19" t="s">
        <v>30</v>
      </c>
      <c r="O34" s="22">
        <f>L31/(0.5*O31)</f>
        <v>8</v>
      </c>
      <c r="P34" s="10"/>
    </row>
    <row r="35" spans="2:16" x14ac:dyDescent="0.25">
      <c r="B35" s="9"/>
      <c r="H35" s="10"/>
      <c r="J35" s="9"/>
      <c r="K35" s="19" t="s">
        <v>34</v>
      </c>
      <c r="L35" s="79">
        <f>2*O30/(PI()*O34+L34)*LN(PI()*O34/L34+1)</f>
        <v>0.64310050035296384</v>
      </c>
      <c r="N35" s="19" t="s">
        <v>35</v>
      </c>
      <c r="O35" s="66">
        <f>0.59*L29*O29*L30*O31*1000*1.23</f>
        <v>0.27213749999999998</v>
      </c>
      <c r="P35" s="10"/>
    </row>
    <row r="36" spans="2:16" ht="17.399999999999999" x14ac:dyDescent="0.3">
      <c r="B36" s="9"/>
      <c r="H36" s="10"/>
      <c r="J36" s="9"/>
      <c r="O36" s="81" t="s">
        <v>212</v>
      </c>
      <c r="P36" s="82" t="e">
        <f>(L31*P27*20+0*(O35+L31*L35+L33*O31*O33))/(L31*P27+O35+L31*L35+L33*O31*O33)</f>
        <v>#VALUE!</v>
      </c>
    </row>
    <row r="37" spans="2:16" ht="18" thickBot="1" x14ac:dyDescent="0.35">
      <c r="B37" s="9"/>
      <c r="H37" s="10"/>
      <c r="J37" s="12"/>
      <c r="K37" s="13"/>
      <c r="L37" s="13"/>
      <c r="M37" s="13"/>
      <c r="N37" s="13"/>
      <c r="O37" s="60" t="s">
        <v>209</v>
      </c>
      <c r="P37" s="67" t="e">
        <f>P27*(L31*L35+L33*O31*O33+O35)/(L31*P27+O35+L31*L35+L33*O31*O33)</f>
        <v>#VALUE!</v>
      </c>
    </row>
    <row r="38" spans="2:16" ht="13.8" thickBot="1" x14ac:dyDescent="0.3">
      <c r="B38" s="9"/>
      <c r="H38" s="10"/>
    </row>
    <row r="39" spans="2:16" x14ac:dyDescent="0.25">
      <c r="B39" s="9"/>
      <c r="H39" s="10"/>
      <c r="J39" s="5" t="s">
        <v>0</v>
      </c>
      <c r="K39" s="6"/>
      <c r="L39" s="6"/>
      <c r="M39" s="395" t="s">
        <v>221</v>
      </c>
      <c r="N39" s="6" t="s">
        <v>9</v>
      </c>
      <c r="O39" s="395" t="s">
        <v>217</v>
      </c>
      <c r="P39" s="394" t="s">
        <v>216</v>
      </c>
    </row>
    <row r="40" spans="2:16" x14ac:dyDescent="0.25">
      <c r="B40" s="9"/>
      <c r="H40" s="10"/>
      <c r="J40" s="9"/>
      <c r="M40" s="1" t="s">
        <v>3</v>
      </c>
      <c r="N40" s="1" t="s">
        <v>2</v>
      </c>
      <c r="O40" s="1" t="s">
        <v>1</v>
      </c>
      <c r="P40" s="10" t="s">
        <v>1</v>
      </c>
    </row>
    <row r="41" spans="2:16" x14ac:dyDescent="0.25">
      <c r="B41" s="9"/>
      <c r="H41" s="10"/>
      <c r="J41" s="9" t="s">
        <v>8</v>
      </c>
      <c r="O41" s="113" t="e">
        <f ca="1">$P$15</f>
        <v>#VALUE!</v>
      </c>
      <c r="P41" s="10"/>
    </row>
    <row r="42" spans="2:16" x14ac:dyDescent="0.25">
      <c r="B42" s="9"/>
      <c r="H42" s="10"/>
      <c r="J42" s="63" t="str">
        <f>$M$17</f>
        <v>Wall</v>
      </c>
      <c r="K42" s="200" t="s">
        <v>215</v>
      </c>
      <c r="M42" s="62"/>
      <c r="N42" s="64" t="str">
        <f>$P$21</f>
        <v>none</v>
      </c>
      <c r="O42" s="113">
        <f>IF(M42="",0,N42*M42/1000)</f>
        <v>0</v>
      </c>
      <c r="P42" s="10"/>
    </row>
    <row r="43" spans="2:16" ht="24" customHeight="1" x14ac:dyDescent="0.25">
      <c r="B43" s="9"/>
      <c r="H43" s="10"/>
      <c r="J43" s="63" t="s">
        <v>31</v>
      </c>
      <c r="K43" s="200" t="s">
        <v>215</v>
      </c>
      <c r="M43" s="62"/>
      <c r="N43" s="91" t="e">
        <f>$P$37</f>
        <v>#VALUE!</v>
      </c>
      <c r="O43" s="113">
        <f>IF(M43="",0,N43*M43/1000)</f>
        <v>0</v>
      </c>
      <c r="P43" s="10"/>
    </row>
    <row r="44" spans="2:16" ht="12.75" customHeight="1" x14ac:dyDescent="0.25">
      <c r="B44" s="9"/>
      <c r="H44" s="10"/>
      <c r="J44" s="9"/>
      <c r="M44" s="2"/>
      <c r="N44" s="24"/>
      <c r="O44" s="114" t="e">
        <f ca="1">O41-O42-O43</f>
        <v>#VALUE!</v>
      </c>
      <c r="P44" s="10"/>
    </row>
    <row r="45" spans="2:16" ht="24" customHeight="1" thickBot="1" x14ac:dyDescent="0.45">
      <c r="B45" s="9"/>
      <c r="C45" s="19"/>
      <c r="D45" s="20"/>
      <c r="G45" s="19"/>
      <c r="H45" s="21"/>
      <c r="J45" s="12"/>
      <c r="K45" s="13"/>
      <c r="L45" s="13"/>
      <c r="M45" s="59" t="s">
        <v>206</v>
      </c>
      <c r="N45" s="413" t="e">
        <f ca="1">O44</f>
        <v>#VALUE!</v>
      </c>
      <c r="O45" s="413"/>
      <c r="P45" s="61" t="s">
        <v>1</v>
      </c>
    </row>
    <row r="46" spans="2:16" ht="13.8" thickBot="1" x14ac:dyDescent="0.3">
      <c r="B46" s="9"/>
      <c r="H46" s="10"/>
    </row>
    <row r="47" spans="2:16" x14ac:dyDescent="0.25">
      <c r="B47" s="9"/>
      <c r="H47" s="10"/>
      <c r="J47" s="5" t="s">
        <v>0</v>
      </c>
      <c r="K47" s="6"/>
      <c r="L47" s="6"/>
      <c r="M47" s="395" t="s">
        <v>221</v>
      </c>
      <c r="N47" s="6" t="s">
        <v>9</v>
      </c>
      <c r="O47" s="395" t="s">
        <v>217</v>
      </c>
      <c r="P47" s="394" t="s">
        <v>216</v>
      </c>
    </row>
    <row r="48" spans="2:16" x14ac:dyDescent="0.25">
      <c r="B48" s="9"/>
      <c r="H48" s="10"/>
      <c r="J48" s="9"/>
      <c r="M48" s="1" t="s">
        <v>3</v>
      </c>
      <c r="N48" s="1" t="s">
        <v>2</v>
      </c>
      <c r="O48" s="1" t="s">
        <v>1</v>
      </c>
      <c r="P48" s="10" t="s">
        <v>1</v>
      </c>
    </row>
    <row r="49" spans="2:16" x14ac:dyDescent="0.25">
      <c r="B49" s="9"/>
      <c r="H49" s="10"/>
      <c r="J49" s="9" t="s">
        <v>8</v>
      </c>
      <c r="O49" s="113" t="e">
        <f ca="1">$P$15</f>
        <v>#VALUE!</v>
      </c>
      <c r="P49" s="10"/>
    </row>
    <row r="50" spans="2:16" x14ac:dyDescent="0.25">
      <c r="B50" s="9"/>
      <c r="H50" s="10"/>
      <c r="J50" s="63" t="str">
        <f>$M$17</f>
        <v>Wall</v>
      </c>
      <c r="K50" s="200" t="s">
        <v>215</v>
      </c>
      <c r="M50" s="62"/>
      <c r="N50" s="64" t="str">
        <f>$P$21</f>
        <v>none</v>
      </c>
      <c r="O50" s="113">
        <f>IF(M50="",0,N50*M50/1000)</f>
        <v>0</v>
      </c>
      <c r="P50" s="10"/>
    </row>
    <row r="51" spans="2:16" x14ac:dyDescent="0.25">
      <c r="B51" s="9"/>
      <c r="H51" s="10"/>
      <c r="J51" s="63" t="s">
        <v>31</v>
      </c>
      <c r="K51" s="200" t="s">
        <v>215</v>
      </c>
      <c r="M51" s="62"/>
      <c r="N51" s="91" t="e">
        <f>$P$37</f>
        <v>#VALUE!</v>
      </c>
      <c r="O51" s="113">
        <f>IF(M51="",0,N51*M51/1000)</f>
        <v>0</v>
      </c>
      <c r="P51" s="10"/>
    </row>
    <row r="52" spans="2:16" x14ac:dyDescent="0.25">
      <c r="B52" s="9"/>
      <c r="H52" s="10"/>
      <c r="J52" s="9"/>
      <c r="N52" s="24"/>
      <c r="O52" s="114" t="e">
        <f ca="1">O49-O50-O51</f>
        <v>#VALUE!</v>
      </c>
      <c r="P52" s="10"/>
    </row>
    <row r="53" spans="2:16" ht="23.4" thickBot="1" x14ac:dyDescent="0.45">
      <c r="B53" s="9"/>
      <c r="H53" s="10"/>
      <c r="J53" s="12"/>
      <c r="K53" s="13"/>
      <c r="L53" s="80"/>
      <c r="M53" s="59" t="s">
        <v>207</v>
      </c>
      <c r="N53" s="413" t="e">
        <f ca="1">O52</f>
        <v>#VALUE!</v>
      </c>
      <c r="O53" s="413"/>
      <c r="P53" s="61" t="s">
        <v>1</v>
      </c>
    </row>
    <row r="54" spans="2:16" ht="13.8" thickBot="1" x14ac:dyDescent="0.3">
      <c r="B54" s="9"/>
      <c r="H54" s="10"/>
    </row>
    <row r="55" spans="2:16" ht="13.8" thickBot="1" x14ac:dyDescent="0.3">
      <c r="B55" s="9"/>
      <c r="H55" s="10"/>
      <c r="J55" s="95" t="s">
        <v>49</v>
      </c>
      <c r="K55" s="96"/>
      <c r="L55" s="96"/>
      <c r="M55" s="96"/>
      <c r="N55" s="393" t="s">
        <v>205</v>
      </c>
      <c r="O55" s="97"/>
      <c r="P55" s="98" t="s">
        <v>48</v>
      </c>
    </row>
    <row r="56" spans="2:16" ht="13.8" thickBot="1" x14ac:dyDescent="0.3">
      <c r="B56" s="12"/>
      <c r="C56" s="13"/>
      <c r="D56" s="13"/>
      <c r="E56" s="13"/>
      <c r="F56" s="13"/>
      <c r="G56" s="13"/>
      <c r="H56" s="14"/>
    </row>
    <row r="57" spans="2:16" ht="22.8" x14ac:dyDescent="0.4">
      <c r="B57" s="106" t="s">
        <v>97</v>
      </c>
      <c r="C57" s="6"/>
      <c r="D57" s="6"/>
      <c r="E57" s="6"/>
      <c r="F57" s="6"/>
      <c r="G57" s="6"/>
      <c r="H57" s="7"/>
      <c r="J57" s="106" t="s">
        <v>76</v>
      </c>
      <c r="K57" s="6"/>
      <c r="L57" s="6"/>
      <c r="M57" s="6"/>
      <c r="N57" s="6"/>
      <c r="O57" s="6"/>
      <c r="P57" s="7"/>
    </row>
    <row r="58" spans="2:16" ht="12.75" customHeight="1" x14ac:dyDescent="0.25">
      <c r="B58" s="9"/>
      <c r="H58" s="10"/>
      <c r="J58" s="9"/>
      <c r="P58" s="10"/>
    </row>
    <row r="59" spans="2:16" x14ac:dyDescent="0.25">
      <c r="B59" s="9"/>
      <c r="H59" s="10"/>
      <c r="J59" s="9"/>
      <c r="P59" s="10"/>
    </row>
    <row r="60" spans="2:16" x14ac:dyDescent="0.25">
      <c r="B60" s="9"/>
      <c r="H60" s="10"/>
      <c r="J60" s="9"/>
      <c r="K60" s="47"/>
      <c r="P60" s="10"/>
    </row>
    <row r="61" spans="2:16" x14ac:dyDescent="0.25">
      <c r="B61" s="9"/>
      <c r="H61" s="10"/>
      <c r="J61" s="9"/>
      <c r="K61" s="47"/>
      <c r="P61" s="10"/>
    </row>
    <row r="62" spans="2:16" x14ac:dyDescent="0.25">
      <c r="B62" s="9"/>
      <c r="H62" s="10"/>
      <c r="J62" s="9"/>
      <c r="K62" s="47"/>
      <c r="P62" s="10"/>
    </row>
    <row r="63" spans="2:16" x14ac:dyDescent="0.25">
      <c r="B63" s="9"/>
      <c r="H63" s="10"/>
      <c r="J63" s="9"/>
      <c r="K63" s="47"/>
      <c r="P63" s="10"/>
    </row>
    <row r="64" spans="2:16" x14ac:dyDescent="0.25">
      <c r="B64" s="9"/>
      <c r="H64" s="10"/>
      <c r="J64" s="9"/>
      <c r="K64" s="47"/>
      <c r="P64" s="10"/>
    </row>
    <row r="65" spans="2:16" x14ac:dyDescent="0.25">
      <c r="B65" s="9"/>
      <c r="H65" s="10"/>
      <c r="J65" s="9"/>
      <c r="K65" s="47"/>
      <c r="P65" s="10"/>
    </row>
    <row r="66" spans="2:16" x14ac:dyDescent="0.25">
      <c r="B66" s="9"/>
      <c r="H66" s="10"/>
      <c r="J66" s="9"/>
      <c r="K66" s="47"/>
      <c r="P66" s="10"/>
    </row>
    <row r="67" spans="2:16" x14ac:dyDescent="0.25">
      <c r="B67" s="9"/>
      <c r="H67" s="10"/>
      <c r="J67" s="9"/>
      <c r="K67" s="47"/>
      <c r="P67" s="10"/>
    </row>
    <row r="68" spans="2:16" x14ac:dyDescent="0.25">
      <c r="B68" s="9"/>
      <c r="H68" s="10"/>
      <c r="J68" s="9"/>
      <c r="K68" s="47"/>
      <c r="P68" s="10"/>
    </row>
    <row r="69" spans="2:16" x14ac:dyDescent="0.25">
      <c r="B69" s="9"/>
      <c r="H69" s="10"/>
      <c r="J69" s="9"/>
      <c r="K69" s="47"/>
      <c r="P69" s="10"/>
    </row>
    <row r="70" spans="2:16" x14ac:dyDescent="0.25">
      <c r="B70" s="9"/>
      <c r="C70" s="19"/>
      <c r="D70" s="20"/>
      <c r="G70" s="19"/>
      <c r="H70" s="21"/>
      <c r="J70" s="9"/>
      <c r="K70" s="47"/>
      <c r="P70" s="10"/>
    </row>
    <row r="71" spans="2:16" x14ac:dyDescent="0.25">
      <c r="B71" s="9"/>
      <c r="H71" s="10"/>
      <c r="J71" s="9"/>
      <c r="K71" s="47"/>
      <c r="P71" s="10"/>
    </row>
    <row r="72" spans="2:16" x14ac:dyDescent="0.25">
      <c r="B72" s="9"/>
      <c r="H72" s="10"/>
      <c r="J72" s="9"/>
      <c r="P72" s="10"/>
    </row>
    <row r="73" spans="2:16" x14ac:dyDescent="0.25">
      <c r="B73" s="9"/>
      <c r="H73" s="10"/>
      <c r="J73" s="9"/>
      <c r="P73" s="10"/>
    </row>
    <row r="74" spans="2:16" x14ac:dyDescent="0.25">
      <c r="B74" s="9"/>
      <c r="H74" s="10"/>
      <c r="J74" s="9"/>
      <c r="P74" s="10"/>
    </row>
    <row r="75" spans="2:16" x14ac:dyDescent="0.25">
      <c r="B75" s="9"/>
      <c r="H75" s="10"/>
      <c r="J75" s="9"/>
      <c r="P75" s="10"/>
    </row>
    <row r="76" spans="2:16" x14ac:dyDescent="0.25">
      <c r="B76" s="9"/>
      <c r="H76" s="10"/>
      <c r="J76" s="9"/>
      <c r="P76" s="10"/>
    </row>
    <row r="77" spans="2:16" x14ac:dyDescent="0.25">
      <c r="B77" s="9"/>
      <c r="H77" s="10"/>
      <c r="J77" s="9"/>
      <c r="P77" s="10"/>
    </row>
    <row r="78" spans="2:16" x14ac:dyDescent="0.25">
      <c r="B78" s="9"/>
      <c r="H78" s="10"/>
      <c r="J78" s="9"/>
      <c r="P78" s="10"/>
    </row>
    <row r="79" spans="2:16" x14ac:dyDescent="0.25">
      <c r="B79" s="9"/>
      <c r="H79" s="10"/>
      <c r="J79" s="9"/>
      <c r="P79" s="10"/>
    </row>
    <row r="80" spans="2:16" x14ac:dyDescent="0.25">
      <c r="B80" s="9"/>
      <c r="H80" s="10"/>
      <c r="J80" s="9"/>
      <c r="P80" s="10"/>
    </row>
    <row r="81" spans="2:16" ht="13.8" thickBot="1" x14ac:dyDescent="0.3">
      <c r="B81" s="12"/>
      <c r="C81" s="13"/>
      <c r="D81" s="13"/>
      <c r="E81" s="13"/>
      <c r="F81" s="13"/>
      <c r="G81" s="13"/>
      <c r="H81" s="14"/>
      <c r="J81" s="12"/>
      <c r="K81" s="13"/>
      <c r="L81" s="13"/>
      <c r="M81" s="13"/>
      <c r="N81" s="13"/>
      <c r="O81" s="13"/>
      <c r="P81" s="14"/>
    </row>
    <row r="82" spans="2:16" x14ac:dyDescent="0.25">
      <c r="B82" s="6"/>
      <c r="C82" s="6"/>
      <c r="D82" s="6"/>
      <c r="E82" s="6"/>
      <c r="F82" s="6"/>
      <c r="G82" s="6"/>
      <c r="H82" s="6"/>
    </row>
    <row r="87" spans="2:16" x14ac:dyDescent="0.25">
      <c r="J87" s="19"/>
      <c r="K87" s="17"/>
      <c r="L87" s="19"/>
      <c r="M87" s="17"/>
      <c r="N87" s="19"/>
      <c r="O87" s="17"/>
    </row>
    <row r="88" spans="2:16" x14ac:dyDescent="0.25">
      <c r="K88" s="17"/>
      <c r="M88" s="17"/>
      <c r="O88" s="17"/>
    </row>
    <row r="89" spans="2:16" x14ac:dyDescent="0.25">
      <c r="N89" s="19"/>
    </row>
    <row r="90" spans="2:16" x14ac:dyDescent="0.25">
      <c r="K90" s="17"/>
      <c r="M90" s="19"/>
      <c r="O90" s="17"/>
    </row>
    <row r="91" spans="2:16" x14ac:dyDescent="0.25">
      <c r="L91" s="53"/>
      <c r="N91" s="47"/>
      <c r="O91" s="48"/>
      <c r="P91" s="55"/>
    </row>
    <row r="95" spans="2:16" x14ac:dyDescent="0.25">
      <c r="N95" s="19"/>
    </row>
    <row r="96" spans="2:16" x14ac:dyDescent="0.25">
      <c r="O96" s="52"/>
    </row>
    <row r="97" spans="10:16" x14ac:dyDescent="0.25">
      <c r="N97" s="2"/>
      <c r="O97" s="20"/>
    </row>
    <row r="98" spans="10:16" x14ac:dyDescent="0.25">
      <c r="N98" s="2"/>
      <c r="O98" s="20"/>
    </row>
    <row r="99" spans="10:16" x14ac:dyDescent="0.25">
      <c r="J99" s="2"/>
      <c r="L99" s="2"/>
      <c r="N99" s="2"/>
      <c r="O99" s="53"/>
    </row>
    <row r="100" spans="10:16" x14ac:dyDescent="0.25">
      <c r="J100" s="2"/>
      <c r="K100" s="17"/>
      <c r="L100" s="2"/>
      <c r="M100" s="53"/>
      <c r="N100" s="47"/>
      <c r="O100" s="48"/>
      <c r="P100" s="55"/>
    </row>
    <row r="104" spans="10:16" x14ac:dyDescent="0.25">
      <c r="J104" s="19"/>
      <c r="L104" s="19"/>
      <c r="N104" s="19"/>
      <c r="O104" s="52"/>
    </row>
    <row r="105" spans="10:16" x14ac:dyDescent="0.25">
      <c r="J105" s="19"/>
      <c r="L105" s="19"/>
      <c r="M105" s="53"/>
      <c r="N105" s="54"/>
    </row>
    <row r="106" spans="10:16" x14ac:dyDescent="0.25">
      <c r="J106" s="19"/>
      <c r="K106" s="53"/>
      <c r="L106" s="19"/>
      <c r="N106" s="48"/>
      <c r="O106" s="48"/>
      <c r="P106" s="55"/>
    </row>
    <row r="110" spans="10:16" x14ac:dyDescent="0.25">
      <c r="J110" s="2"/>
      <c r="L110" s="2"/>
      <c r="N110" s="2"/>
    </row>
    <row r="111" spans="10:16" x14ac:dyDescent="0.25">
      <c r="J111" s="2"/>
      <c r="L111" s="2"/>
      <c r="N111" s="2"/>
    </row>
    <row r="112" spans="10:16" x14ac:dyDescent="0.25">
      <c r="J112" s="2"/>
      <c r="L112" s="2"/>
      <c r="M112" s="52"/>
      <c r="N112" s="2"/>
      <c r="O112" s="20"/>
    </row>
    <row r="113" spans="10:16" x14ac:dyDescent="0.25">
      <c r="J113" s="2"/>
      <c r="L113" s="2"/>
      <c r="M113" s="52"/>
      <c r="N113" s="2"/>
      <c r="O113" s="20"/>
    </row>
    <row r="114" spans="10:16" x14ac:dyDescent="0.25">
      <c r="J114" s="2"/>
      <c r="K114" s="53"/>
      <c r="L114" s="2"/>
      <c r="M114" s="20"/>
      <c r="N114" s="2"/>
      <c r="O114" s="56"/>
    </row>
    <row r="115" spans="10:16" x14ac:dyDescent="0.25">
      <c r="J115" s="2"/>
      <c r="L115" s="2"/>
      <c r="M115" s="20"/>
      <c r="N115" s="2"/>
      <c r="O115" s="56"/>
    </row>
    <row r="116" spans="10:16" x14ac:dyDescent="0.25">
      <c r="J116" s="2"/>
      <c r="L116" s="2"/>
      <c r="M116" s="52"/>
      <c r="N116" s="2"/>
    </row>
    <row r="117" spans="10:16" x14ac:dyDescent="0.25">
      <c r="J117" s="2"/>
      <c r="K117" s="17"/>
      <c r="L117" s="57"/>
      <c r="M117" s="58"/>
      <c r="O117" s="48"/>
      <c r="P117" s="55"/>
    </row>
    <row r="120" spans="10:16" x14ac:dyDescent="0.25">
      <c r="O120" s="2"/>
    </row>
    <row r="121" spans="10:16" x14ac:dyDescent="0.25">
      <c r="O121" s="2"/>
      <c r="P121" s="20"/>
    </row>
    <row r="122" spans="10:16" x14ac:dyDescent="0.25">
      <c r="O122" s="2"/>
    </row>
    <row r="123" spans="10:16" x14ac:dyDescent="0.25">
      <c r="N123" s="24"/>
      <c r="O123" s="17"/>
    </row>
    <row r="124" spans="10:16" x14ac:dyDescent="0.25">
      <c r="N124" s="47"/>
      <c r="O124" s="48"/>
      <c r="P124" s="55"/>
    </row>
    <row r="129" spans="13:16" x14ac:dyDescent="0.25">
      <c r="O129" s="17"/>
    </row>
    <row r="130" spans="13:16" x14ac:dyDescent="0.25">
      <c r="M130" s="2"/>
      <c r="N130" s="2"/>
      <c r="O130" s="16"/>
    </row>
    <row r="131" spans="13:16" x14ac:dyDescent="0.25">
      <c r="M131" s="2"/>
      <c r="N131" s="2"/>
      <c r="O131" s="16"/>
    </row>
    <row r="132" spans="13:16" x14ac:dyDescent="0.25">
      <c r="M132" s="2"/>
      <c r="N132" s="24"/>
      <c r="O132" s="16"/>
    </row>
    <row r="133" spans="13:16" x14ac:dyDescent="0.25">
      <c r="M133" s="2"/>
      <c r="N133" s="2"/>
      <c r="O133" s="16"/>
      <c r="P133" s="20"/>
    </row>
    <row r="134" spans="13:16" x14ac:dyDescent="0.25">
      <c r="N134" s="47"/>
      <c r="O134" s="48"/>
      <c r="P134" s="49"/>
    </row>
    <row r="138" spans="13:16" x14ac:dyDescent="0.25">
      <c r="O138" s="17"/>
      <c r="P138" s="20"/>
    </row>
    <row r="139" spans="13:16" x14ac:dyDescent="0.25">
      <c r="N139" s="2"/>
      <c r="O139" s="17"/>
    </row>
    <row r="140" spans="13:16" x14ac:dyDescent="0.25">
      <c r="N140" s="24"/>
      <c r="O140" s="17"/>
    </row>
    <row r="141" spans="13:16" x14ac:dyDescent="0.25">
      <c r="N141" s="47"/>
      <c r="O141" s="48"/>
      <c r="P141" s="49"/>
    </row>
    <row r="143" spans="13:16" x14ac:dyDescent="0.25">
      <c r="M143" s="19"/>
    </row>
    <row r="144" spans="13:16" x14ac:dyDescent="0.25">
      <c r="M144" s="19"/>
    </row>
    <row r="145" spans="13:16" x14ac:dyDescent="0.25">
      <c r="O145" s="17"/>
    </row>
    <row r="146" spans="13:16" x14ac:dyDescent="0.25">
      <c r="M146" s="2"/>
      <c r="N146" s="50"/>
    </row>
    <row r="147" spans="13:16" x14ac:dyDescent="0.25">
      <c r="M147" s="2"/>
      <c r="O147" s="16"/>
    </row>
    <row r="148" spans="13:16" x14ac:dyDescent="0.25">
      <c r="M148" s="2"/>
      <c r="N148" s="47"/>
      <c r="O148" s="48"/>
      <c r="P148" s="49"/>
    </row>
    <row r="150" spans="13:16" x14ac:dyDescent="0.25">
      <c r="M150" s="19"/>
    </row>
    <row r="151" spans="13:16" x14ac:dyDescent="0.25">
      <c r="M151" s="19"/>
    </row>
    <row r="152" spans="13:16" x14ac:dyDescent="0.25">
      <c r="O152" s="17"/>
    </row>
    <row r="153" spans="13:16" x14ac:dyDescent="0.25">
      <c r="M153" s="2"/>
      <c r="N153" s="50"/>
      <c r="O153" s="16"/>
    </row>
    <row r="154" spans="13:16" x14ac:dyDescent="0.25">
      <c r="M154" s="2"/>
      <c r="N154" s="50"/>
      <c r="O154" s="16"/>
    </row>
    <row r="155" spans="13:16" x14ac:dyDescent="0.25">
      <c r="M155" s="2"/>
      <c r="N155" s="47"/>
      <c r="O155" s="48"/>
      <c r="P155" s="49"/>
    </row>
    <row r="157" spans="13:16" x14ac:dyDescent="0.25">
      <c r="M157" s="19"/>
    </row>
    <row r="158" spans="13:16" x14ac:dyDescent="0.25">
      <c r="M158" s="19"/>
    </row>
    <row r="159" spans="13:16" x14ac:dyDescent="0.25">
      <c r="O159" s="17"/>
    </row>
    <row r="160" spans="13:16" x14ac:dyDescent="0.25">
      <c r="M160" s="2"/>
      <c r="N160" s="50"/>
      <c r="O160" s="16"/>
    </row>
    <row r="161" spans="13:16" x14ac:dyDescent="0.25">
      <c r="M161" s="2"/>
      <c r="N161" s="50"/>
      <c r="O161" s="16"/>
    </row>
    <row r="162" spans="13:16" x14ac:dyDescent="0.25">
      <c r="M162" s="2"/>
      <c r="N162" s="47"/>
      <c r="O162" s="48"/>
      <c r="P162" s="49"/>
    </row>
  </sheetData>
  <mergeCells count="2">
    <mergeCell ref="N45:O45"/>
    <mergeCell ref="N53:O53"/>
  </mergeCells>
  <phoneticPr fontId="2" type="noConversion"/>
  <conditionalFormatting sqref="M15">
    <cfRule type="cellIs" dxfId="12" priority="2" stopIfTrue="1" operator="notEqual">
      <formula>"Internal  "</formula>
    </cfRule>
  </conditionalFormatting>
  <conditionalFormatting sqref="R8">
    <cfRule type="expression" dxfId="11" priority="1" stopIfTrue="1">
      <formula>"left($T$16,8)=internal"</formula>
    </cfRule>
  </conditionalFormatting>
  <dataValidations count="1">
    <dataValidation type="list" allowBlank="1" showInputMessage="1" showErrorMessage="1" sqref="M17" xr:uid="{00000000-0002-0000-0500-000000000000}">
      <formula1>$L$13:$L$15</formula1>
    </dataValidation>
  </dataValidations>
  <pageMargins left="0.47244094488188981" right="0.27559055118110237" top="0.82677165354330717" bottom="0.70866141732283472" header="0.35433070866141736" footer="0.59055118110236227"/>
  <pageSetup paperSize="9" scale="64" fitToWidth="2" orientation="portrait" r:id="rId1"/>
  <headerFooter alignWithMargins="0">
    <oddHeader>&amp;L
&amp;R&amp;A</oddHeader>
    <oddFooter>&amp;L&amp;D&amp;R&amp;Z&amp;F</oddFooter>
  </headerFooter>
  <colBreaks count="1" manualBreakCount="1">
    <brk id="17" max="82" man="1"/>
  </colBreaks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U153"/>
  <sheetViews>
    <sheetView view="pageBreakPreview" zoomScaleNormal="75" zoomScaleSheetLayoutView="100" workbookViewId="0"/>
  </sheetViews>
  <sheetFormatPr defaultColWidth="9.109375" defaultRowHeight="13.2" x14ac:dyDescent="0.25"/>
  <cols>
    <col min="1" max="1" width="4" style="1" customWidth="1"/>
    <col min="2" max="7" width="9.109375" style="1"/>
    <col min="8" max="8" width="10.44140625" style="1" bestFit="1" customWidth="1"/>
    <col min="9" max="9" width="3.44140625" style="1" customWidth="1"/>
    <col min="10" max="16" width="10.5546875" style="1" customWidth="1"/>
    <col min="17" max="17" width="4.5546875" style="1" customWidth="1"/>
    <col min="18" max="18" width="3" style="1" customWidth="1"/>
    <col min="19" max="23" width="41.88671875" style="1" customWidth="1"/>
    <col min="24" max="16384" width="9.109375" style="1"/>
  </cols>
  <sheetData>
    <row r="1" spans="1:21" x14ac:dyDescent="0.25">
      <c r="B1" s="1" t="s">
        <v>146</v>
      </c>
      <c r="J1" s="1" t="s">
        <v>147</v>
      </c>
      <c r="S1" s="3"/>
      <c r="T1" s="3"/>
      <c r="U1" s="4"/>
    </row>
    <row r="6" spans="1:21" ht="13.8" thickBot="1" x14ac:dyDescent="0.3">
      <c r="A6" s="1" t="str">
        <f>Introduction!A6</f>
        <v>V48</v>
      </c>
      <c r="I6" s="2"/>
      <c r="J6" s="1" t="s">
        <v>131</v>
      </c>
    </row>
    <row r="7" spans="1:21" ht="22.8" x14ac:dyDescent="0.4">
      <c r="B7" s="106" t="s">
        <v>86</v>
      </c>
      <c r="C7" s="6"/>
      <c r="D7" s="6"/>
      <c r="E7" s="6"/>
      <c r="F7" s="6"/>
      <c r="G7" s="6"/>
      <c r="H7" s="7"/>
      <c r="I7" s="2"/>
      <c r="J7" s="100" t="s">
        <v>70</v>
      </c>
      <c r="K7" s="388" t="s">
        <v>145</v>
      </c>
      <c r="L7" s="6"/>
      <c r="M7" s="6"/>
      <c r="N7" s="85" t="s">
        <v>71</v>
      </c>
      <c r="O7" s="103"/>
      <c r="P7" s="105"/>
    </row>
    <row r="8" spans="1:21" x14ac:dyDescent="0.25">
      <c r="B8" s="9" t="s">
        <v>79</v>
      </c>
      <c r="C8" s="108"/>
      <c r="H8" s="10"/>
      <c r="I8" s="2"/>
      <c r="J8" s="101" t="s">
        <v>72</v>
      </c>
      <c r="K8" s="18"/>
      <c r="L8" s="18"/>
      <c r="M8" s="18"/>
      <c r="N8" s="19" t="s">
        <v>73</v>
      </c>
      <c r="O8" s="104"/>
      <c r="P8" s="44"/>
    </row>
    <row r="9" spans="1:21" x14ac:dyDescent="0.25">
      <c r="B9" s="107"/>
      <c r="C9" s="108"/>
      <c r="H9" s="10"/>
      <c r="I9" s="2"/>
      <c r="J9" s="101" t="s">
        <v>19</v>
      </c>
      <c r="K9" s="43" t="e">
        <f ca="1">MID(CELL("filename",B1),FIND("]",CELL("filename",B1))+1,255)</f>
        <v>#VALUE!</v>
      </c>
      <c r="L9" s="43"/>
      <c r="N9" s="19" t="s">
        <v>74</v>
      </c>
      <c r="O9" s="18"/>
      <c r="P9" s="44"/>
    </row>
    <row r="10" spans="1:21" ht="13.8" thickBot="1" x14ac:dyDescent="0.3">
      <c r="B10" s="107"/>
      <c r="C10" s="108"/>
      <c r="H10" s="10"/>
      <c r="I10" s="2"/>
      <c r="J10" s="102" t="s">
        <v>85</v>
      </c>
      <c r="K10" s="45"/>
      <c r="L10" s="45"/>
      <c r="M10" s="45"/>
      <c r="N10" s="110" t="s">
        <v>75</v>
      </c>
      <c r="O10" s="45"/>
      <c r="P10" s="46"/>
    </row>
    <row r="11" spans="1:21" ht="13.8" thickBot="1" x14ac:dyDescent="0.3">
      <c r="B11" s="9"/>
      <c r="H11" s="10"/>
      <c r="I11" s="2"/>
    </row>
    <row r="12" spans="1:21" x14ac:dyDescent="0.25">
      <c r="B12" s="9"/>
      <c r="H12" s="10"/>
      <c r="J12" s="392" t="s">
        <v>36</v>
      </c>
      <c r="K12" s="6" t="s">
        <v>4</v>
      </c>
      <c r="L12" s="8" t="s">
        <v>5</v>
      </c>
      <c r="M12" s="395" t="s">
        <v>219</v>
      </c>
      <c r="N12" s="6" t="s">
        <v>6</v>
      </c>
      <c r="O12" s="395" t="s">
        <v>220</v>
      </c>
      <c r="P12" s="7" t="s">
        <v>7</v>
      </c>
    </row>
    <row r="13" spans="1:21" x14ac:dyDescent="0.25">
      <c r="B13" s="9"/>
      <c r="H13" s="10"/>
      <c r="J13" s="63" t="s">
        <v>16</v>
      </c>
      <c r="K13" s="11">
        <v>16</v>
      </c>
      <c r="L13" s="11"/>
      <c r="M13" s="22" t="str">
        <f ca="1">LEFT(INDIRECT(J13&amp;K13),10)</f>
        <v/>
      </c>
      <c r="N13" s="70" t="e">
        <f ca="1">VALUE(RIGHT(LEFT(INDIRECT(J13&amp;K13),28),10))</f>
        <v>#VALUE!</v>
      </c>
      <c r="O13" s="70" t="e">
        <f ca="1">VALUE(RIGHT(INDIRECT(J13&amp;K13),8))</f>
        <v>#VALUE!</v>
      </c>
      <c r="P13" s="71"/>
    </row>
    <row r="14" spans="1:21" ht="13.8" thickBot="1" x14ac:dyDescent="0.3">
      <c r="B14" s="9"/>
      <c r="H14" s="10"/>
      <c r="J14" s="69" t="s">
        <v>17</v>
      </c>
      <c r="K14" s="15">
        <v>16</v>
      </c>
      <c r="L14" s="73" t="s">
        <v>8</v>
      </c>
      <c r="M14" s="23" t="str">
        <f ca="1">LEFT(INDIRECT(J14&amp;K14),10)</f>
        <v/>
      </c>
      <c r="N14" s="74" t="e">
        <f ca="1">VALUE(RIGHT(LEFT(INDIRECT(J14&amp;K14),28),10))</f>
        <v>#VALUE!</v>
      </c>
      <c r="O14" s="74" t="e">
        <f ca="1">VALUE(RIGHT(INDIRECT(J14&amp;K14),8))</f>
        <v>#VALUE!</v>
      </c>
      <c r="P14" s="72" t="e">
        <f ca="1">IF(ISBLANK(L14),"",O14*N14/1000)</f>
        <v>#VALUE!</v>
      </c>
    </row>
    <row r="15" spans="1:21" ht="13.8" thickBot="1" x14ac:dyDescent="0.3">
      <c r="B15" s="9"/>
      <c r="H15" s="10"/>
    </row>
    <row r="16" spans="1:21" x14ac:dyDescent="0.25">
      <c r="B16" s="9"/>
      <c r="H16" s="10"/>
      <c r="J16" s="392" t="s">
        <v>208</v>
      </c>
      <c r="K16" s="6"/>
      <c r="L16" s="6"/>
      <c r="M16" s="68" t="str">
        <f>IF(L13="","",L13)</f>
        <v/>
      </c>
      <c r="N16" s="6"/>
      <c r="O16" s="6"/>
      <c r="P16" s="7"/>
      <c r="S16" s="3"/>
      <c r="T16" s="3"/>
      <c r="U16" s="4"/>
    </row>
    <row r="17" spans="2:21" x14ac:dyDescent="0.25">
      <c r="B17" s="9"/>
      <c r="H17" s="10"/>
      <c r="J17" s="9"/>
      <c r="K17" s="1" t="s">
        <v>23</v>
      </c>
      <c r="O17" s="11"/>
      <c r="P17" s="10"/>
      <c r="S17" s="3"/>
      <c r="T17" s="3"/>
      <c r="U17" s="4"/>
    </row>
    <row r="18" spans="2:21" x14ac:dyDescent="0.25">
      <c r="B18" s="9"/>
      <c r="H18" s="10"/>
      <c r="J18" s="9"/>
      <c r="K18" s="1" t="s">
        <v>10</v>
      </c>
      <c r="O18" s="11"/>
      <c r="P18" s="10"/>
    </row>
    <row r="19" spans="2:21" x14ac:dyDescent="0.25">
      <c r="B19" s="9"/>
      <c r="H19" s="10"/>
      <c r="J19" s="9"/>
      <c r="N19" s="24"/>
      <c r="O19" s="17"/>
      <c r="P19" s="10"/>
    </row>
    <row r="20" spans="2:21" ht="18" thickBot="1" x14ac:dyDescent="0.35">
      <c r="B20" s="9"/>
      <c r="H20" s="10"/>
      <c r="J20" s="12"/>
      <c r="K20" s="13"/>
      <c r="L20" s="13"/>
      <c r="M20" s="13"/>
      <c r="N20" s="51"/>
      <c r="O20" s="60" t="s">
        <v>210</v>
      </c>
      <c r="P20" s="67" t="str">
        <f>IF(O18="y",IF(O17="y",VALUE(O13),"n"),"none")</f>
        <v>none</v>
      </c>
    </row>
    <row r="21" spans="2:21" ht="13.8" thickBot="1" x14ac:dyDescent="0.3">
      <c r="B21" s="9"/>
      <c r="H21" s="10"/>
    </row>
    <row r="22" spans="2:21" x14ac:dyDescent="0.25">
      <c r="B22" s="9"/>
      <c r="H22" s="10"/>
      <c r="J22" s="5" t="s">
        <v>0</v>
      </c>
      <c r="K22" s="6"/>
      <c r="L22" s="6"/>
      <c r="M22" s="395" t="s">
        <v>221</v>
      </c>
      <c r="N22" s="6" t="s">
        <v>9</v>
      </c>
      <c r="O22" s="395" t="s">
        <v>217</v>
      </c>
      <c r="P22" s="394" t="s">
        <v>216</v>
      </c>
    </row>
    <row r="23" spans="2:21" x14ac:dyDescent="0.25">
      <c r="B23" s="9"/>
      <c r="H23" s="10"/>
      <c r="J23" s="9"/>
      <c r="M23" s="1" t="s">
        <v>3</v>
      </c>
      <c r="N23" s="1" t="s">
        <v>2</v>
      </c>
      <c r="O23" s="1" t="s">
        <v>1</v>
      </c>
      <c r="P23" s="10" t="s">
        <v>1</v>
      </c>
    </row>
    <row r="24" spans="2:21" x14ac:dyDescent="0.25">
      <c r="B24" s="9"/>
      <c r="H24" s="10"/>
      <c r="J24" s="9" t="s">
        <v>8</v>
      </c>
      <c r="O24" s="115" t="e">
        <f ca="1">P14</f>
        <v>#VALUE!</v>
      </c>
      <c r="P24" s="10"/>
    </row>
    <row r="25" spans="2:21" x14ac:dyDescent="0.25">
      <c r="B25" s="9"/>
      <c r="H25" s="10"/>
      <c r="J25" s="63" t="str">
        <f>$M$16</f>
        <v/>
      </c>
      <c r="K25" s="200" t="s">
        <v>215</v>
      </c>
      <c r="M25" s="62"/>
      <c r="N25" s="91" t="str">
        <f>P20</f>
        <v>none</v>
      </c>
      <c r="O25" s="115">
        <f>IF(M25="",0,N25*M25/1000)</f>
        <v>0</v>
      </c>
      <c r="P25" s="10"/>
    </row>
    <row r="26" spans="2:21" x14ac:dyDescent="0.25">
      <c r="B26" s="9"/>
      <c r="H26" s="10"/>
      <c r="J26" s="9"/>
      <c r="M26" s="2"/>
      <c r="N26" s="24"/>
      <c r="O26" s="114" t="e">
        <f ca="1">O24-O25</f>
        <v>#VALUE!</v>
      </c>
      <c r="P26" s="10"/>
    </row>
    <row r="27" spans="2:21" ht="23.4" thickBot="1" x14ac:dyDescent="0.45">
      <c r="B27" s="9"/>
      <c r="H27" s="10"/>
      <c r="J27" s="12"/>
      <c r="K27" s="13"/>
      <c r="L27" s="13"/>
      <c r="M27" s="59" t="s">
        <v>206</v>
      </c>
      <c r="N27" s="413" t="e">
        <f ca="1">O26</f>
        <v>#VALUE!</v>
      </c>
      <c r="O27" s="413"/>
      <c r="P27" s="61" t="s">
        <v>1</v>
      </c>
    </row>
    <row r="28" spans="2:21" ht="13.8" thickBot="1" x14ac:dyDescent="0.3">
      <c r="B28" s="9"/>
      <c r="H28" s="10"/>
    </row>
    <row r="29" spans="2:21" x14ac:dyDescent="0.25">
      <c r="B29" s="9"/>
      <c r="H29" s="10"/>
      <c r="J29" s="5" t="s">
        <v>0</v>
      </c>
      <c r="K29" s="6"/>
      <c r="L29" s="6"/>
      <c r="M29" s="395" t="s">
        <v>221</v>
      </c>
      <c r="N29" s="6" t="s">
        <v>9</v>
      </c>
      <c r="O29" s="395" t="s">
        <v>217</v>
      </c>
      <c r="P29" s="394" t="s">
        <v>216</v>
      </c>
    </row>
    <row r="30" spans="2:21" x14ac:dyDescent="0.25">
      <c r="B30" s="9"/>
      <c r="H30" s="10"/>
      <c r="J30" s="9"/>
      <c r="M30" s="1" t="s">
        <v>3</v>
      </c>
      <c r="N30" s="1" t="s">
        <v>2</v>
      </c>
      <c r="O30" s="1" t="s">
        <v>1</v>
      </c>
      <c r="P30" s="10" t="s">
        <v>1</v>
      </c>
    </row>
    <row r="31" spans="2:21" ht="13.8" thickBot="1" x14ac:dyDescent="0.3">
      <c r="B31" s="12"/>
      <c r="C31" s="13"/>
      <c r="D31" s="13"/>
      <c r="E31" s="13"/>
      <c r="F31" s="13"/>
      <c r="G31" s="13"/>
      <c r="H31" s="14"/>
      <c r="J31" s="9" t="s">
        <v>8</v>
      </c>
      <c r="O31" s="111" t="e">
        <f ca="1">P14</f>
        <v>#VALUE!</v>
      </c>
      <c r="P31" s="10"/>
    </row>
    <row r="32" spans="2:21" ht="22.8" x14ac:dyDescent="0.4">
      <c r="B32" s="106" t="s">
        <v>77</v>
      </c>
      <c r="C32" s="6"/>
      <c r="D32" s="6"/>
      <c r="E32" s="6"/>
      <c r="F32" s="6"/>
      <c r="G32" s="6"/>
      <c r="H32" s="7"/>
      <c r="J32" s="63" t="str">
        <f>$M$16</f>
        <v/>
      </c>
      <c r="K32" s="200" t="s">
        <v>215</v>
      </c>
      <c r="M32" s="62"/>
      <c r="N32" s="91" t="str">
        <f>P20</f>
        <v>none</v>
      </c>
      <c r="O32" s="115">
        <f>IF(M32="",0,N32*M32/1000)</f>
        <v>0</v>
      </c>
      <c r="P32" s="10"/>
    </row>
    <row r="33" spans="2:16" x14ac:dyDescent="0.25">
      <c r="B33" s="9" t="s">
        <v>78</v>
      </c>
      <c r="H33" s="10"/>
      <c r="J33" s="9"/>
      <c r="O33" s="20" t="e">
        <f ca="1">O31-O32</f>
        <v>#VALUE!</v>
      </c>
      <c r="P33" s="10"/>
    </row>
    <row r="34" spans="2:16" ht="23.4" thickBot="1" x14ac:dyDescent="0.45">
      <c r="B34" s="9"/>
      <c r="H34" s="10"/>
      <c r="J34" s="12"/>
      <c r="K34" s="13"/>
      <c r="L34" s="13"/>
      <c r="M34" s="59" t="s">
        <v>207</v>
      </c>
      <c r="N34" s="413" t="e">
        <f ca="1">O33</f>
        <v>#VALUE!</v>
      </c>
      <c r="O34" s="413"/>
      <c r="P34" s="61" t="s">
        <v>1</v>
      </c>
    </row>
    <row r="35" spans="2:16" ht="13.8" thickBot="1" x14ac:dyDescent="0.3">
      <c r="B35" s="9"/>
      <c r="H35" s="10"/>
    </row>
    <row r="36" spans="2:16" ht="13.8" thickBot="1" x14ac:dyDescent="0.3">
      <c r="B36" s="9"/>
      <c r="H36" s="10"/>
      <c r="J36" s="95" t="s">
        <v>49</v>
      </c>
      <c r="K36" s="96"/>
      <c r="L36" s="96"/>
      <c r="M36" s="96"/>
      <c r="N36" s="393" t="s">
        <v>205</v>
      </c>
      <c r="O36" s="97"/>
      <c r="P36" s="98" t="s">
        <v>48</v>
      </c>
    </row>
    <row r="37" spans="2:16" x14ac:dyDescent="0.25">
      <c r="B37" s="9"/>
      <c r="H37" s="10"/>
    </row>
    <row r="38" spans="2:16" x14ac:dyDescent="0.25">
      <c r="B38" s="9"/>
      <c r="H38" s="10"/>
      <c r="J38" s="200" t="s">
        <v>149</v>
      </c>
    </row>
    <row r="39" spans="2:16" x14ac:dyDescent="0.25">
      <c r="B39" s="9"/>
      <c r="H39" s="10"/>
      <c r="J39" s="200"/>
    </row>
    <row r="40" spans="2:16" x14ac:dyDescent="0.25">
      <c r="B40" s="9"/>
      <c r="H40" s="10"/>
      <c r="J40" s="200" t="s">
        <v>150</v>
      </c>
      <c r="O40" s="17"/>
      <c r="P40" s="20"/>
    </row>
    <row r="41" spans="2:16" x14ac:dyDescent="0.25">
      <c r="B41" s="9"/>
      <c r="H41" s="10"/>
      <c r="J41" s="200"/>
    </row>
    <row r="42" spans="2:16" x14ac:dyDescent="0.25">
      <c r="B42" s="9"/>
      <c r="H42" s="10"/>
    </row>
    <row r="43" spans="2:16" ht="12.75" customHeight="1" x14ac:dyDescent="0.25">
      <c r="B43" s="9"/>
      <c r="H43" s="10"/>
    </row>
    <row r="44" spans="2:16" ht="12.75" customHeight="1" x14ac:dyDescent="0.25">
      <c r="B44" s="9"/>
      <c r="H44" s="10"/>
    </row>
    <row r="45" spans="2:16" ht="12.75" customHeight="1" x14ac:dyDescent="0.25">
      <c r="B45" s="9"/>
      <c r="C45" s="19"/>
      <c r="D45" s="20"/>
      <c r="G45" s="19"/>
      <c r="H45" s="21"/>
    </row>
    <row r="46" spans="2:16" x14ac:dyDescent="0.25">
      <c r="B46" s="9"/>
      <c r="H46" s="10"/>
    </row>
    <row r="47" spans="2:16" ht="13.8" thickBot="1" x14ac:dyDescent="0.3">
      <c r="B47" s="9"/>
      <c r="H47" s="10"/>
    </row>
    <row r="48" spans="2:16" ht="22.8" x14ac:dyDescent="0.4">
      <c r="B48" s="9"/>
      <c r="H48" s="10"/>
      <c r="J48" s="106" t="s">
        <v>76</v>
      </c>
      <c r="K48" s="6"/>
      <c r="L48" s="6"/>
      <c r="M48" s="6"/>
      <c r="N48" s="6"/>
      <c r="O48" s="6"/>
      <c r="P48" s="7"/>
    </row>
    <row r="49" spans="2:16" x14ac:dyDescent="0.25">
      <c r="B49" s="9"/>
      <c r="H49" s="10"/>
      <c r="J49" s="9"/>
      <c r="P49" s="10"/>
    </row>
    <row r="50" spans="2:16" x14ac:dyDescent="0.25">
      <c r="B50" s="9"/>
      <c r="H50" s="10"/>
      <c r="J50" s="9"/>
      <c r="P50" s="10"/>
    </row>
    <row r="51" spans="2:16" x14ac:dyDescent="0.25">
      <c r="B51" s="9"/>
      <c r="H51" s="10"/>
      <c r="J51" s="9"/>
      <c r="K51" s="47"/>
      <c r="P51" s="10"/>
    </row>
    <row r="52" spans="2:16" x14ac:dyDescent="0.25">
      <c r="B52" s="9"/>
      <c r="H52" s="10"/>
      <c r="J52" s="9"/>
      <c r="K52" s="47"/>
      <c r="P52" s="10"/>
    </row>
    <row r="53" spans="2:16" x14ac:dyDescent="0.25">
      <c r="B53" s="9"/>
      <c r="H53" s="10"/>
      <c r="J53" s="9"/>
      <c r="K53" s="47"/>
      <c r="P53" s="10"/>
    </row>
    <row r="54" spans="2:16" x14ac:dyDescent="0.25">
      <c r="B54" s="9"/>
      <c r="H54" s="10"/>
      <c r="J54" s="9"/>
      <c r="K54" s="47"/>
      <c r="P54" s="10"/>
    </row>
    <row r="55" spans="2:16" x14ac:dyDescent="0.25">
      <c r="B55" s="9"/>
      <c r="H55" s="10"/>
      <c r="J55" s="9"/>
      <c r="K55" s="47"/>
      <c r="P55" s="10"/>
    </row>
    <row r="56" spans="2:16" ht="13.8" thickBot="1" x14ac:dyDescent="0.3">
      <c r="B56" s="12"/>
      <c r="C56" s="13"/>
      <c r="D56" s="13"/>
      <c r="E56" s="13"/>
      <c r="F56" s="13"/>
      <c r="G56" s="13"/>
      <c r="H56" s="14"/>
      <c r="J56" s="9"/>
      <c r="K56" s="47"/>
      <c r="P56" s="10"/>
    </row>
    <row r="57" spans="2:16" ht="22.8" x14ac:dyDescent="0.4">
      <c r="B57" s="106" t="s">
        <v>97</v>
      </c>
      <c r="C57" s="6"/>
      <c r="D57" s="6"/>
      <c r="E57" s="6"/>
      <c r="F57" s="6"/>
      <c r="G57" s="6"/>
      <c r="H57" s="7"/>
      <c r="J57" s="9"/>
      <c r="K57" s="47"/>
      <c r="P57" s="10"/>
    </row>
    <row r="58" spans="2:16" ht="12.75" customHeight="1" x14ac:dyDescent="0.25">
      <c r="B58" s="9"/>
      <c r="H58" s="10"/>
      <c r="J58" s="9"/>
      <c r="K58" s="47"/>
      <c r="P58" s="10"/>
    </row>
    <row r="59" spans="2:16" x14ac:dyDescent="0.25">
      <c r="B59" s="9"/>
      <c r="H59" s="10"/>
      <c r="J59" s="9"/>
      <c r="K59" s="47"/>
      <c r="P59" s="10"/>
    </row>
    <row r="60" spans="2:16" x14ac:dyDescent="0.25">
      <c r="B60" s="9"/>
      <c r="H60" s="10"/>
      <c r="J60" s="9"/>
      <c r="K60" s="47"/>
      <c r="P60" s="10"/>
    </row>
    <row r="61" spans="2:16" x14ac:dyDescent="0.25">
      <c r="B61" s="9"/>
      <c r="H61" s="10"/>
      <c r="J61" s="9"/>
      <c r="K61" s="47"/>
      <c r="P61" s="10"/>
    </row>
    <row r="62" spans="2:16" x14ac:dyDescent="0.25">
      <c r="B62" s="9"/>
      <c r="H62" s="10"/>
      <c r="J62" s="9"/>
      <c r="K62" s="47"/>
      <c r="P62" s="10"/>
    </row>
    <row r="63" spans="2:16" x14ac:dyDescent="0.25">
      <c r="B63" s="9"/>
      <c r="H63" s="10"/>
      <c r="J63" s="9"/>
      <c r="P63" s="10"/>
    </row>
    <row r="64" spans="2:16" x14ac:dyDescent="0.25">
      <c r="B64" s="9"/>
      <c r="H64" s="10"/>
      <c r="J64" s="9"/>
      <c r="P64" s="10"/>
    </row>
    <row r="65" spans="2:16" x14ac:dyDescent="0.25">
      <c r="B65" s="9"/>
      <c r="H65" s="10"/>
      <c r="J65" s="9"/>
      <c r="P65" s="10"/>
    </row>
    <row r="66" spans="2:16" x14ac:dyDescent="0.25">
      <c r="B66" s="9"/>
      <c r="H66" s="10"/>
      <c r="J66" s="9"/>
      <c r="P66" s="10"/>
    </row>
    <row r="67" spans="2:16" x14ac:dyDescent="0.25">
      <c r="B67" s="9"/>
      <c r="H67" s="10"/>
      <c r="J67" s="9"/>
      <c r="P67" s="10"/>
    </row>
    <row r="68" spans="2:16" x14ac:dyDescent="0.25">
      <c r="B68" s="9"/>
      <c r="H68" s="10"/>
      <c r="J68" s="9"/>
      <c r="P68" s="10"/>
    </row>
    <row r="69" spans="2:16" x14ac:dyDescent="0.25">
      <c r="B69" s="9"/>
      <c r="H69" s="10"/>
      <c r="J69" s="9"/>
      <c r="P69" s="10"/>
    </row>
    <row r="70" spans="2:16" x14ac:dyDescent="0.25">
      <c r="B70" s="9"/>
      <c r="C70" s="19"/>
      <c r="D70" s="20"/>
      <c r="G70" s="19"/>
      <c r="H70" s="21"/>
      <c r="J70" s="9"/>
      <c r="P70" s="10"/>
    </row>
    <row r="71" spans="2:16" x14ac:dyDescent="0.25">
      <c r="B71" s="9"/>
      <c r="H71" s="10"/>
      <c r="J71" s="9"/>
      <c r="P71" s="10"/>
    </row>
    <row r="72" spans="2:16" ht="13.8" thickBot="1" x14ac:dyDescent="0.3">
      <c r="B72" s="9"/>
      <c r="H72" s="10"/>
      <c r="J72" s="12"/>
      <c r="K72" s="13"/>
      <c r="L72" s="13"/>
      <c r="M72" s="13"/>
      <c r="N72" s="13"/>
      <c r="O72" s="13"/>
      <c r="P72" s="14"/>
    </row>
    <row r="73" spans="2:16" x14ac:dyDescent="0.25">
      <c r="B73" s="9"/>
      <c r="H73" s="10"/>
    </row>
    <row r="74" spans="2:16" x14ac:dyDescent="0.25">
      <c r="B74" s="9"/>
      <c r="H74" s="10"/>
    </row>
    <row r="75" spans="2:16" x14ac:dyDescent="0.25">
      <c r="B75" s="9"/>
      <c r="H75" s="10"/>
    </row>
    <row r="76" spans="2:16" x14ac:dyDescent="0.25">
      <c r="B76" s="9"/>
      <c r="H76" s="10"/>
    </row>
    <row r="77" spans="2:16" x14ac:dyDescent="0.25">
      <c r="B77" s="9"/>
      <c r="H77" s="10"/>
    </row>
    <row r="78" spans="2:16" x14ac:dyDescent="0.25">
      <c r="B78" s="9"/>
      <c r="H78" s="10"/>
      <c r="J78" s="19"/>
      <c r="K78" s="17"/>
      <c r="L78" s="19"/>
      <c r="M78" s="17"/>
      <c r="N78" s="19"/>
      <c r="O78" s="17"/>
    </row>
    <row r="79" spans="2:16" x14ac:dyDescent="0.25">
      <c r="B79" s="9"/>
      <c r="H79" s="10"/>
      <c r="K79" s="17"/>
      <c r="M79" s="17"/>
      <c r="O79" s="17"/>
    </row>
    <row r="80" spans="2:16" x14ac:dyDescent="0.25">
      <c r="B80" s="9"/>
      <c r="H80" s="10"/>
      <c r="N80" s="19"/>
    </row>
    <row r="81" spans="2:16" ht="13.8" thickBot="1" x14ac:dyDescent="0.3">
      <c r="B81" s="12"/>
      <c r="C81" s="13"/>
      <c r="D81" s="13"/>
      <c r="E81" s="13"/>
      <c r="F81" s="13"/>
      <c r="G81" s="13"/>
      <c r="H81" s="14"/>
      <c r="K81" s="17"/>
      <c r="M81" s="19"/>
      <c r="O81" s="17"/>
    </row>
    <row r="82" spans="2:16" x14ac:dyDescent="0.25">
      <c r="B82" s="6"/>
      <c r="C82" s="6"/>
      <c r="D82" s="6"/>
      <c r="E82" s="6"/>
      <c r="F82" s="6"/>
      <c r="G82" s="6"/>
      <c r="H82" s="6"/>
      <c r="L82" s="53"/>
      <c r="N82" s="47"/>
      <c r="O82" s="48"/>
      <c r="P82" s="55"/>
    </row>
    <row r="86" spans="2:16" x14ac:dyDescent="0.25">
      <c r="N86" s="19"/>
    </row>
    <row r="87" spans="2:16" x14ac:dyDescent="0.25">
      <c r="O87" s="52"/>
    </row>
    <row r="88" spans="2:16" x14ac:dyDescent="0.25">
      <c r="N88" s="2"/>
      <c r="O88" s="20"/>
    </row>
    <row r="89" spans="2:16" x14ac:dyDescent="0.25">
      <c r="N89" s="2"/>
      <c r="O89" s="20"/>
    </row>
    <row r="90" spans="2:16" x14ac:dyDescent="0.25">
      <c r="J90" s="2"/>
      <c r="L90" s="2"/>
      <c r="N90" s="2"/>
      <c r="O90" s="53"/>
    </row>
    <row r="91" spans="2:16" x14ac:dyDescent="0.25">
      <c r="J91" s="2"/>
      <c r="K91" s="17"/>
      <c r="L91" s="2"/>
      <c r="M91" s="53"/>
      <c r="N91" s="47"/>
      <c r="O91" s="48"/>
      <c r="P91" s="55"/>
    </row>
    <row r="95" spans="2:16" x14ac:dyDescent="0.25">
      <c r="J95" s="19"/>
      <c r="L95" s="19"/>
      <c r="N95" s="19"/>
      <c r="O95" s="52"/>
    </row>
    <row r="96" spans="2:16" x14ac:dyDescent="0.25">
      <c r="J96" s="19"/>
      <c r="L96" s="19"/>
      <c r="M96" s="53"/>
      <c r="N96" s="54"/>
    </row>
    <row r="97" spans="10:16" x14ac:dyDescent="0.25">
      <c r="J97" s="19"/>
      <c r="K97" s="53"/>
      <c r="L97" s="19"/>
      <c r="N97" s="48"/>
      <c r="O97" s="48"/>
      <c r="P97" s="55"/>
    </row>
    <row r="101" spans="10:16" x14ac:dyDescent="0.25">
      <c r="J101" s="2"/>
      <c r="L101" s="2"/>
      <c r="N101" s="2"/>
    </row>
    <row r="102" spans="10:16" x14ac:dyDescent="0.25">
      <c r="J102" s="2"/>
      <c r="L102" s="2"/>
      <c r="N102" s="2"/>
    </row>
    <row r="103" spans="10:16" x14ac:dyDescent="0.25">
      <c r="J103" s="2"/>
      <c r="L103" s="2"/>
      <c r="M103" s="52"/>
      <c r="N103" s="2"/>
      <c r="O103" s="20"/>
    </row>
    <row r="104" spans="10:16" x14ac:dyDescent="0.25">
      <c r="J104" s="2"/>
      <c r="L104" s="2"/>
      <c r="M104" s="52"/>
      <c r="N104" s="2"/>
      <c r="O104" s="20"/>
    </row>
    <row r="105" spans="10:16" x14ac:dyDescent="0.25">
      <c r="J105" s="2"/>
      <c r="K105" s="53"/>
      <c r="L105" s="2"/>
      <c r="M105" s="20"/>
      <c r="N105" s="2"/>
      <c r="O105" s="56"/>
    </row>
    <row r="106" spans="10:16" x14ac:dyDescent="0.25">
      <c r="J106" s="2"/>
      <c r="L106" s="2"/>
      <c r="M106" s="20"/>
      <c r="N106" s="2"/>
      <c r="O106" s="56"/>
    </row>
    <row r="107" spans="10:16" x14ac:dyDescent="0.25">
      <c r="J107" s="2"/>
      <c r="L107" s="2"/>
      <c r="M107" s="52"/>
      <c r="N107" s="2"/>
    </row>
    <row r="108" spans="10:16" x14ac:dyDescent="0.25">
      <c r="J108" s="2"/>
      <c r="K108" s="17"/>
      <c r="L108" s="57"/>
      <c r="M108" s="58"/>
      <c r="O108" s="48"/>
      <c r="P108" s="55"/>
    </row>
    <row r="111" spans="10:16" x14ac:dyDescent="0.25">
      <c r="O111" s="2"/>
    </row>
    <row r="112" spans="10:16" x14ac:dyDescent="0.25">
      <c r="O112" s="2"/>
      <c r="P112" s="20"/>
    </row>
    <row r="113" spans="13:16" x14ac:dyDescent="0.25">
      <c r="O113" s="2"/>
    </row>
    <row r="114" spans="13:16" x14ac:dyDescent="0.25">
      <c r="N114" s="24"/>
      <c r="O114" s="17"/>
    </row>
    <row r="115" spans="13:16" x14ac:dyDescent="0.25">
      <c r="N115" s="47"/>
      <c r="O115" s="48"/>
      <c r="P115" s="55"/>
    </row>
    <row r="120" spans="13:16" x14ac:dyDescent="0.25">
      <c r="O120" s="17"/>
    </row>
    <row r="121" spans="13:16" x14ac:dyDescent="0.25">
      <c r="M121" s="2"/>
      <c r="N121" s="2"/>
      <c r="O121" s="16"/>
    </row>
    <row r="122" spans="13:16" x14ac:dyDescent="0.25">
      <c r="M122" s="2"/>
      <c r="N122" s="2"/>
      <c r="O122" s="16"/>
    </row>
    <row r="123" spans="13:16" x14ac:dyDescent="0.25">
      <c r="M123" s="2"/>
      <c r="N123" s="24"/>
      <c r="O123" s="16"/>
    </row>
    <row r="124" spans="13:16" x14ac:dyDescent="0.25">
      <c r="M124" s="2"/>
      <c r="N124" s="2"/>
      <c r="O124" s="16"/>
      <c r="P124" s="20"/>
    </row>
    <row r="125" spans="13:16" x14ac:dyDescent="0.25">
      <c r="N125" s="47"/>
      <c r="O125" s="48"/>
      <c r="P125" s="49"/>
    </row>
    <row r="129" spans="13:16" x14ac:dyDescent="0.25">
      <c r="O129" s="17"/>
      <c r="P129" s="20"/>
    </row>
    <row r="130" spans="13:16" x14ac:dyDescent="0.25">
      <c r="N130" s="2"/>
      <c r="O130" s="17"/>
    </row>
    <row r="131" spans="13:16" x14ac:dyDescent="0.25">
      <c r="N131" s="24"/>
      <c r="O131" s="17"/>
    </row>
    <row r="132" spans="13:16" x14ac:dyDescent="0.25">
      <c r="N132" s="47"/>
      <c r="O132" s="48"/>
      <c r="P132" s="49"/>
    </row>
    <row r="134" spans="13:16" x14ac:dyDescent="0.25">
      <c r="M134" s="19"/>
    </row>
    <row r="135" spans="13:16" x14ac:dyDescent="0.25">
      <c r="M135" s="19"/>
    </row>
    <row r="136" spans="13:16" x14ac:dyDescent="0.25">
      <c r="O136" s="17"/>
    </row>
    <row r="137" spans="13:16" x14ac:dyDescent="0.25">
      <c r="M137" s="2"/>
      <c r="N137" s="50"/>
    </row>
    <row r="138" spans="13:16" x14ac:dyDescent="0.25">
      <c r="M138" s="2"/>
      <c r="O138" s="16"/>
    </row>
    <row r="139" spans="13:16" x14ac:dyDescent="0.25">
      <c r="M139" s="2"/>
      <c r="N139" s="47"/>
      <c r="O139" s="48"/>
      <c r="P139" s="49"/>
    </row>
    <row r="141" spans="13:16" x14ac:dyDescent="0.25">
      <c r="M141" s="19"/>
    </row>
    <row r="142" spans="13:16" x14ac:dyDescent="0.25">
      <c r="M142" s="19"/>
    </row>
    <row r="143" spans="13:16" x14ac:dyDescent="0.25">
      <c r="O143" s="17"/>
    </row>
    <row r="144" spans="13:16" x14ac:dyDescent="0.25">
      <c r="M144" s="2"/>
      <c r="N144" s="50"/>
      <c r="O144" s="16"/>
    </row>
    <row r="145" spans="13:16" x14ac:dyDescent="0.25">
      <c r="M145" s="2"/>
      <c r="N145" s="50"/>
      <c r="O145" s="16"/>
    </row>
    <row r="146" spans="13:16" x14ac:dyDescent="0.25">
      <c r="M146" s="2"/>
      <c r="N146" s="47"/>
      <c r="O146" s="48"/>
      <c r="P146" s="49"/>
    </row>
    <row r="148" spans="13:16" x14ac:dyDescent="0.25">
      <c r="M148" s="19"/>
    </row>
    <row r="149" spans="13:16" x14ac:dyDescent="0.25">
      <c r="M149" s="19"/>
    </row>
    <row r="150" spans="13:16" x14ac:dyDescent="0.25">
      <c r="O150" s="17"/>
    </row>
    <row r="151" spans="13:16" x14ac:dyDescent="0.25">
      <c r="M151" s="2"/>
      <c r="N151" s="50"/>
      <c r="O151" s="16"/>
    </row>
    <row r="152" spans="13:16" x14ac:dyDescent="0.25">
      <c r="M152" s="2"/>
      <c r="N152" s="50"/>
      <c r="O152" s="16"/>
    </row>
    <row r="153" spans="13:16" x14ac:dyDescent="0.25">
      <c r="M153" s="2"/>
      <c r="N153" s="47"/>
      <c r="O153" s="48"/>
      <c r="P153" s="49"/>
    </row>
  </sheetData>
  <mergeCells count="2">
    <mergeCell ref="N27:O27"/>
    <mergeCell ref="N34:O34"/>
  </mergeCells>
  <conditionalFormatting sqref="R8">
    <cfRule type="expression" dxfId="10" priority="1" stopIfTrue="1">
      <formula>"left($T$16,8)=internal"</formula>
    </cfRule>
  </conditionalFormatting>
  <pageMargins left="0.47244094488188981" right="0.27559055118110237" top="0.82677165354330717" bottom="0.70866141732283472" header="0.35433070866141736" footer="0.59055118110236227"/>
  <pageSetup paperSize="9" scale="63" fitToWidth="2" orientation="portrait" r:id="rId1"/>
  <headerFooter alignWithMargins="0">
    <oddHeader>&amp;L
&amp;R&amp;A</oddHeader>
    <oddFooter>&amp;L&amp;D&amp;R&amp;Z&amp;F</oddFooter>
  </headerFooter>
  <colBreaks count="1" manualBreakCount="1">
    <brk id="17" max="82" man="1"/>
  </colBreaks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393146-B17E-41A3-A37F-F547A48F8554}">
  <sheetPr>
    <tabColor rgb="FFFFFF00"/>
  </sheetPr>
  <dimension ref="A1:T155"/>
  <sheetViews>
    <sheetView view="pageBreakPreview" zoomScaleNormal="75" zoomScaleSheetLayoutView="100" workbookViewId="0"/>
  </sheetViews>
  <sheetFormatPr defaultColWidth="9.109375" defaultRowHeight="13.2" x14ac:dyDescent="0.25"/>
  <cols>
    <col min="1" max="1" width="4" style="1" customWidth="1"/>
    <col min="2" max="7" width="9.109375" style="1"/>
    <col min="8" max="8" width="10.44140625" style="1" bestFit="1" customWidth="1"/>
    <col min="9" max="9" width="3.44140625" style="1" customWidth="1"/>
    <col min="10" max="16" width="10.5546875" style="1" customWidth="1"/>
    <col min="17" max="17" width="4.5546875" style="1" customWidth="1"/>
    <col min="18" max="18" width="3" style="1" customWidth="1"/>
    <col min="19" max="20" width="41.88671875" style="1" customWidth="1"/>
    <col min="21" max="16384" width="9.109375" style="1"/>
  </cols>
  <sheetData>
    <row r="1" spans="1:20" x14ac:dyDescent="0.25">
      <c r="B1" s="1" t="s">
        <v>146</v>
      </c>
      <c r="J1" s="1" t="s">
        <v>147</v>
      </c>
      <c r="S1" s="3"/>
      <c r="T1" s="4"/>
    </row>
    <row r="6" spans="1:20" ht="13.8" thickBot="1" x14ac:dyDescent="0.3">
      <c r="A6" s="1" t="str">
        <f>Introduction!A6</f>
        <v>V48</v>
      </c>
      <c r="I6" s="2"/>
      <c r="J6" s="1" t="s">
        <v>132</v>
      </c>
    </row>
    <row r="7" spans="1:20" ht="22.8" x14ac:dyDescent="0.4">
      <c r="B7" s="106" t="s">
        <v>86</v>
      </c>
      <c r="C7" s="6"/>
      <c r="D7" s="6"/>
      <c r="E7" s="6"/>
      <c r="F7" s="6"/>
      <c r="G7" s="6"/>
      <c r="H7" s="7"/>
      <c r="J7" s="100" t="s">
        <v>70</v>
      </c>
      <c r="K7" s="388" t="s">
        <v>145</v>
      </c>
      <c r="L7" s="6"/>
      <c r="M7" s="6"/>
      <c r="N7" s="85" t="s">
        <v>71</v>
      </c>
      <c r="O7" s="103"/>
      <c r="P7" s="105"/>
    </row>
    <row r="8" spans="1:20" x14ac:dyDescent="0.25">
      <c r="B8" s="9" t="s">
        <v>79</v>
      </c>
      <c r="C8" s="108"/>
      <c r="H8" s="10"/>
      <c r="J8" s="101" t="s">
        <v>72</v>
      </c>
      <c r="K8" s="18"/>
      <c r="L8" s="18"/>
      <c r="M8" s="18"/>
      <c r="N8" s="19" t="s">
        <v>73</v>
      </c>
      <c r="O8" s="104"/>
      <c r="P8" s="44"/>
    </row>
    <row r="9" spans="1:20" x14ac:dyDescent="0.25">
      <c r="B9" s="107"/>
      <c r="C9" s="108"/>
      <c r="H9" s="10"/>
      <c r="J9" s="101" t="s">
        <v>19</v>
      </c>
      <c r="K9" s="43" t="e">
        <f ca="1">MID(CELL("filename",B1),FIND("]",CELL("filename",B1))+1,255)</f>
        <v>#VALUE!</v>
      </c>
      <c r="L9" s="43"/>
      <c r="N9" s="19" t="s">
        <v>74</v>
      </c>
      <c r="O9" s="18"/>
      <c r="P9" s="44"/>
    </row>
    <row r="10" spans="1:20" ht="13.8" thickBot="1" x14ac:dyDescent="0.3">
      <c r="B10" s="107"/>
      <c r="C10" s="108"/>
      <c r="H10" s="10"/>
      <c r="J10" s="102" t="s">
        <v>85</v>
      </c>
      <c r="K10" s="45"/>
      <c r="L10" s="45"/>
      <c r="M10" s="45"/>
      <c r="N10" s="110" t="s">
        <v>75</v>
      </c>
      <c r="O10" s="45"/>
      <c r="P10" s="46"/>
    </row>
    <row r="11" spans="1:20" ht="13.8" thickBot="1" x14ac:dyDescent="0.3">
      <c r="B11" s="9"/>
      <c r="H11" s="10"/>
    </row>
    <row r="12" spans="1:20" x14ac:dyDescent="0.25">
      <c r="B12" s="9"/>
      <c r="H12" s="10"/>
      <c r="J12" s="5" t="s">
        <v>36</v>
      </c>
      <c r="K12" s="6" t="s">
        <v>4</v>
      </c>
      <c r="L12" s="8" t="s">
        <v>5</v>
      </c>
      <c r="M12" s="395" t="s">
        <v>219</v>
      </c>
      <c r="N12" s="6" t="s">
        <v>6</v>
      </c>
      <c r="O12" s="395" t="s">
        <v>220</v>
      </c>
      <c r="P12" s="7" t="s">
        <v>7</v>
      </c>
    </row>
    <row r="13" spans="1:20" x14ac:dyDescent="0.25">
      <c r="B13" s="9"/>
      <c r="H13" s="10"/>
      <c r="J13" s="63" t="s">
        <v>16</v>
      </c>
      <c r="K13" s="11">
        <v>16</v>
      </c>
      <c r="L13" s="281" t="s">
        <v>172</v>
      </c>
      <c r="M13" s="22" t="str">
        <f ca="1">LEFT(INDIRECT(J13&amp;K13),10)</f>
        <v/>
      </c>
      <c r="N13" s="284" t="e">
        <f ca="1">VALUE(RIGHT(LEFT(INDIRECT(J13&amp;K13),28),10))</f>
        <v>#VALUE!</v>
      </c>
      <c r="O13" s="284" t="e">
        <f ca="1">VALUE(RIGHT(INDIRECT(J13&amp;K13),8))</f>
        <v>#VALUE!</v>
      </c>
      <c r="P13" s="71" t="e">
        <f ca="1">IF(ISBLANK(L13),"",O13*N13/1000)</f>
        <v>#VALUE!</v>
      </c>
    </row>
    <row r="14" spans="1:20" ht="13.8" thickBot="1" x14ac:dyDescent="0.3">
      <c r="B14" s="9"/>
      <c r="H14" s="10"/>
      <c r="J14" s="69" t="s">
        <v>17</v>
      </c>
      <c r="K14" s="15">
        <v>16</v>
      </c>
      <c r="L14" s="283" t="s">
        <v>173</v>
      </c>
      <c r="M14" s="23" t="str">
        <f ca="1">LEFT(INDIRECT(J14&amp;K14),10)</f>
        <v/>
      </c>
      <c r="N14" s="74" t="e">
        <f ca="1">VALUE(RIGHT(LEFT(INDIRECT(J14&amp;K14),28),10))</f>
        <v>#VALUE!</v>
      </c>
      <c r="O14" s="74" t="e">
        <f ca="1">VALUE(RIGHT(INDIRECT(J14&amp;K14),8))</f>
        <v>#VALUE!</v>
      </c>
      <c r="P14" s="72" t="e">
        <f ca="1">IF(ISBLANK(L14),"",O14*N14/1000)</f>
        <v>#VALUE!</v>
      </c>
    </row>
    <row r="15" spans="1:20" ht="13.8" thickBot="1" x14ac:dyDescent="0.3">
      <c r="B15" s="9"/>
      <c r="H15" s="10"/>
    </row>
    <row r="16" spans="1:20" x14ac:dyDescent="0.25">
      <c r="B16" s="9"/>
      <c r="H16" s="10"/>
      <c r="J16" s="5" t="s">
        <v>0</v>
      </c>
      <c r="K16" s="6"/>
      <c r="L16" s="6"/>
      <c r="M16" s="6"/>
      <c r="N16" s="6"/>
      <c r="O16" s="395" t="s">
        <v>217</v>
      </c>
      <c r="P16" s="394" t="s">
        <v>216</v>
      </c>
      <c r="S16" s="3"/>
      <c r="T16" s="4"/>
    </row>
    <row r="17" spans="2:20" x14ac:dyDescent="0.25">
      <c r="B17" s="9"/>
      <c r="H17" s="10"/>
      <c r="J17" s="9"/>
      <c r="O17" s="1" t="s">
        <v>1</v>
      </c>
      <c r="P17" s="10" t="s">
        <v>1</v>
      </c>
      <c r="S17" s="3"/>
      <c r="T17" s="4"/>
    </row>
    <row r="18" spans="2:20" x14ac:dyDescent="0.25">
      <c r="B18" s="9"/>
      <c r="H18" s="10"/>
      <c r="J18" s="63" t="str">
        <f>L14</f>
        <v>L2D Party wall</v>
      </c>
      <c r="O18" s="111" t="e">
        <f ca="1">P14</f>
        <v>#VALUE!</v>
      </c>
      <c r="P18" s="10"/>
    </row>
    <row r="19" spans="2:20" x14ac:dyDescent="0.25">
      <c r="B19" s="9"/>
      <c r="H19" s="10"/>
      <c r="J19" s="63" t="str">
        <f>L13</f>
        <v>L2D Floor</v>
      </c>
      <c r="M19" s="286"/>
      <c r="N19" s="50"/>
      <c r="O19" s="113" t="e">
        <f ca="1">P13</f>
        <v>#VALUE!</v>
      </c>
      <c r="P19" s="10"/>
    </row>
    <row r="20" spans="2:20" x14ac:dyDescent="0.25">
      <c r="B20" s="9"/>
      <c r="H20" s="10"/>
      <c r="J20" s="9"/>
      <c r="M20" s="2"/>
      <c r="O20" s="285"/>
      <c r="P20" s="10"/>
    </row>
    <row r="21" spans="2:20" ht="23.4" thickBot="1" x14ac:dyDescent="0.45">
      <c r="B21" s="9"/>
      <c r="H21" s="10"/>
      <c r="J21" s="12"/>
      <c r="K21" s="287"/>
      <c r="L21" s="287"/>
      <c r="M21" s="288" t="s">
        <v>213</v>
      </c>
      <c r="N21" s="413" t="e">
        <f ca="1">(O18-O19)*O20</f>
        <v>#VALUE!</v>
      </c>
      <c r="O21" s="413"/>
      <c r="P21" s="61" t="s">
        <v>1</v>
      </c>
    </row>
    <row r="22" spans="2:20" ht="13.8" thickBot="1" x14ac:dyDescent="0.3">
      <c r="B22" s="9"/>
      <c r="H22" s="10"/>
    </row>
    <row r="23" spans="2:20" x14ac:dyDescent="0.25">
      <c r="B23" s="9"/>
      <c r="H23" s="10"/>
      <c r="J23" s="5" t="s">
        <v>0</v>
      </c>
      <c r="K23" s="6"/>
      <c r="L23" s="6"/>
      <c r="M23" s="6"/>
      <c r="N23" s="6"/>
      <c r="O23" s="395" t="s">
        <v>217</v>
      </c>
      <c r="P23" s="394" t="s">
        <v>216</v>
      </c>
    </row>
    <row r="24" spans="2:20" x14ac:dyDescent="0.25">
      <c r="B24" s="9"/>
      <c r="H24" s="10"/>
      <c r="J24" s="9"/>
      <c r="O24" s="1" t="s">
        <v>1</v>
      </c>
      <c r="P24" s="10" t="s">
        <v>1</v>
      </c>
    </row>
    <row r="25" spans="2:20" x14ac:dyDescent="0.25">
      <c r="B25" s="9"/>
      <c r="H25" s="10"/>
      <c r="J25" s="63" t="str">
        <f>L14</f>
        <v>L2D Party wall</v>
      </c>
      <c r="O25" s="111" t="e">
        <f ca="1">P14</f>
        <v>#VALUE!</v>
      </c>
      <c r="P25" s="10"/>
    </row>
    <row r="26" spans="2:20" x14ac:dyDescent="0.25">
      <c r="B26" s="9"/>
      <c r="H26" s="10"/>
      <c r="J26" s="63" t="str">
        <f>L13</f>
        <v>L2D Floor</v>
      </c>
      <c r="M26" s="286"/>
      <c r="N26" s="50"/>
      <c r="O26" s="113" t="e">
        <f ca="1">P13</f>
        <v>#VALUE!</v>
      </c>
      <c r="P26" s="10"/>
    </row>
    <row r="27" spans="2:20" x14ac:dyDescent="0.25">
      <c r="B27" s="9"/>
      <c r="H27" s="10"/>
      <c r="J27" s="9"/>
      <c r="M27" s="2"/>
      <c r="N27" s="24"/>
      <c r="O27" s="16"/>
      <c r="P27" s="10"/>
    </row>
    <row r="28" spans="2:20" ht="23.4" thickBot="1" x14ac:dyDescent="0.45">
      <c r="B28" s="9"/>
      <c r="H28" s="10"/>
      <c r="J28" s="12"/>
      <c r="K28" s="13"/>
      <c r="L28" s="13"/>
      <c r="M28" s="59" t="s">
        <v>214</v>
      </c>
      <c r="N28" s="413" t="e">
        <f ca="1">O25-O26</f>
        <v>#VALUE!</v>
      </c>
      <c r="O28" s="413"/>
      <c r="P28" s="61" t="s">
        <v>1</v>
      </c>
    </row>
    <row r="29" spans="2:20" ht="13.8" thickBot="1" x14ac:dyDescent="0.3">
      <c r="B29" s="9"/>
      <c r="H29" s="10"/>
    </row>
    <row r="30" spans="2:20" ht="13.8" thickBot="1" x14ac:dyDescent="0.3">
      <c r="B30" s="9"/>
      <c r="H30" s="10"/>
      <c r="J30" s="95" t="s">
        <v>49</v>
      </c>
      <c r="K30" s="96"/>
      <c r="L30" s="96"/>
      <c r="M30" s="96"/>
      <c r="N30" s="393" t="s">
        <v>205</v>
      </c>
      <c r="O30" s="97"/>
      <c r="P30" s="98" t="s">
        <v>48</v>
      </c>
    </row>
    <row r="31" spans="2:20" ht="13.8" thickBot="1" x14ac:dyDescent="0.3">
      <c r="B31" s="12"/>
      <c r="C31" s="13"/>
      <c r="D31" s="13"/>
      <c r="E31" s="13"/>
      <c r="F31" s="13"/>
      <c r="G31" s="13"/>
      <c r="H31" s="14"/>
    </row>
    <row r="32" spans="2:20" ht="22.8" x14ac:dyDescent="0.4">
      <c r="B32" s="106" t="s">
        <v>77</v>
      </c>
      <c r="C32" s="6"/>
      <c r="D32" s="6"/>
      <c r="E32" s="6"/>
      <c r="F32" s="6"/>
      <c r="G32" s="6"/>
      <c r="H32" s="7"/>
    </row>
    <row r="33" spans="2:10" x14ac:dyDescent="0.25">
      <c r="B33" s="9" t="s">
        <v>78</v>
      </c>
      <c r="H33" s="10"/>
    </row>
    <row r="34" spans="2:10" x14ac:dyDescent="0.25">
      <c r="B34" s="9"/>
      <c r="H34" s="10"/>
    </row>
    <row r="35" spans="2:10" x14ac:dyDescent="0.25">
      <c r="B35" s="9"/>
      <c r="H35" s="10"/>
    </row>
    <row r="36" spans="2:10" x14ac:dyDescent="0.25">
      <c r="B36" s="9"/>
      <c r="H36" s="10"/>
    </row>
    <row r="37" spans="2:10" x14ac:dyDescent="0.25">
      <c r="B37" s="9"/>
      <c r="H37" s="10"/>
    </row>
    <row r="38" spans="2:10" x14ac:dyDescent="0.25">
      <c r="B38" s="9"/>
      <c r="H38" s="10"/>
    </row>
    <row r="39" spans="2:10" x14ac:dyDescent="0.25">
      <c r="B39" s="9"/>
      <c r="H39" s="10"/>
    </row>
    <row r="40" spans="2:10" x14ac:dyDescent="0.25">
      <c r="B40" s="9"/>
      <c r="H40" s="10"/>
    </row>
    <row r="41" spans="2:10" x14ac:dyDescent="0.25">
      <c r="B41" s="9"/>
      <c r="H41" s="10"/>
    </row>
    <row r="42" spans="2:10" x14ac:dyDescent="0.25">
      <c r="B42" s="9"/>
      <c r="H42" s="10"/>
    </row>
    <row r="43" spans="2:10" x14ac:dyDescent="0.25">
      <c r="B43" s="9"/>
      <c r="H43" s="10"/>
    </row>
    <row r="44" spans="2:10" ht="15" customHeight="1" x14ac:dyDescent="0.25">
      <c r="B44" s="9"/>
      <c r="H44" s="10"/>
      <c r="J44" s="93"/>
    </row>
    <row r="45" spans="2:10" ht="15" customHeight="1" x14ac:dyDescent="0.25">
      <c r="B45" s="9"/>
      <c r="C45" s="19"/>
      <c r="D45" s="20"/>
      <c r="G45" s="19"/>
      <c r="H45" s="21"/>
      <c r="J45" s="93"/>
    </row>
    <row r="46" spans="2:10" x14ac:dyDescent="0.25">
      <c r="B46" s="9"/>
      <c r="H46" s="10"/>
    </row>
    <row r="47" spans="2:10" ht="15" customHeight="1" x14ac:dyDescent="0.25">
      <c r="B47" s="9"/>
      <c r="H47" s="10"/>
    </row>
    <row r="48" spans="2:10" x14ac:dyDescent="0.25">
      <c r="B48" s="9"/>
      <c r="H48" s="10"/>
    </row>
    <row r="49" spans="2:16" x14ac:dyDescent="0.25">
      <c r="B49" s="9"/>
      <c r="H49" s="10"/>
    </row>
    <row r="50" spans="2:16" x14ac:dyDescent="0.25">
      <c r="B50" s="9"/>
      <c r="H50" s="10"/>
    </row>
    <row r="51" spans="2:16" x14ac:dyDescent="0.25">
      <c r="B51" s="9"/>
      <c r="H51" s="10"/>
    </row>
    <row r="52" spans="2:16" x14ac:dyDescent="0.25">
      <c r="B52" s="9"/>
      <c r="H52" s="10"/>
    </row>
    <row r="53" spans="2:16" ht="22.95" customHeight="1" x14ac:dyDescent="0.25">
      <c r="B53" s="9"/>
      <c r="H53" s="10"/>
      <c r="J53" s="414" t="s">
        <v>233</v>
      </c>
      <c r="K53" s="414"/>
      <c r="L53" s="414"/>
      <c r="M53" s="414"/>
      <c r="N53" s="414"/>
      <c r="O53" s="414"/>
      <c r="P53" s="414"/>
    </row>
    <row r="54" spans="2:16" ht="22.2" customHeight="1" x14ac:dyDescent="0.25">
      <c r="B54" s="9"/>
      <c r="H54" s="10"/>
      <c r="J54" s="414"/>
      <c r="K54" s="414"/>
      <c r="L54" s="414"/>
      <c r="M54" s="414"/>
      <c r="N54" s="414"/>
      <c r="O54" s="414"/>
      <c r="P54" s="414"/>
    </row>
    <row r="55" spans="2:16" ht="15" customHeight="1" x14ac:dyDescent="0.25">
      <c r="B55" s="9"/>
      <c r="H55" s="10"/>
      <c r="J55" s="414"/>
      <c r="K55" s="414"/>
      <c r="L55" s="414"/>
      <c r="M55" s="414"/>
      <c r="N55" s="414"/>
      <c r="O55" s="414"/>
      <c r="P55" s="414"/>
    </row>
    <row r="56" spans="2:16" ht="21" customHeight="1" thickBot="1" x14ac:dyDescent="0.3">
      <c r="B56" s="12"/>
      <c r="C56" s="13"/>
      <c r="D56" s="13"/>
      <c r="E56" s="13"/>
      <c r="F56" s="13"/>
      <c r="G56" s="13"/>
      <c r="H56" s="14"/>
      <c r="J56" s="415"/>
      <c r="K56" s="415"/>
      <c r="L56" s="415"/>
      <c r="M56" s="415"/>
      <c r="N56" s="415"/>
      <c r="O56" s="415"/>
      <c r="P56" s="415"/>
    </row>
    <row r="57" spans="2:16" ht="22.8" x14ac:dyDescent="0.4">
      <c r="B57" s="106" t="s">
        <v>97</v>
      </c>
      <c r="C57" s="6"/>
      <c r="D57" s="6"/>
      <c r="E57" s="6"/>
      <c r="F57" s="6"/>
      <c r="G57" s="6"/>
      <c r="H57" s="7"/>
      <c r="J57" s="5"/>
      <c r="K57" s="6"/>
      <c r="L57" s="6"/>
      <c r="M57" s="6"/>
      <c r="N57" s="6"/>
      <c r="O57" s="6"/>
      <c r="P57" s="7"/>
    </row>
    <row r="58" spans="2:16" ht="12.75" customHeight="1" x14ac:dyDescent="0.25">
      <c r="B58" s="9"/>
      <c r="H58" s="10"/>
      <c r="J58" s="9"/>
      <c r="P58" s="10"/>
    </row>
    <row r="59" spans="2:16" x14ac:dyDescent="0.25">
      <c r="B59" s="9"/>
      <c r="H59" s="10"/>
      <c r="J59" s="9"/>
      <c r="P59" s="10"/>
    </row>
    <row r="60" spans="2:16" x14ac:dyDescent="0.25">
      <c r="B60" s="9"/>
      <c r="H60" s="10"/>
      <c r="J60" s="9"/>
      <c r="K60" s="47"/>
      <c r="P60" s="10"/>
    </row>
    <row r="61" spans="2:16" x14ac:dyDescent="0.25">
      <c r="B61" s="9"/>
      <c r="H61" s="10"/>
      <c r="J61" s="9"/>
      <c r="K61" s="47"/>
      <c r="P61" s="10"/>
    </row>
    <row r="62" spans="2:16" x14ac:dyDescent="0.25">
      <c r="B62" s="9"/>
      <c r="H62" s="10"/>
      <c r="J62" s="9"/>
      <c r="K62" s="47"/>
      <c r="P62" s="10"/>
    </row>
    <row r="63" spans="2:16" x14ac:dyDescent="0.25">
      <c r="B63" s="9"/>
      <c r="H63" s="10"/>
      <c r="J63" s="9"/>
      <c r="K63" s="47"/>
      <c r="P63" s="10"/>
    </row>
    <row r="64" spans="2:16" x14ac:dyDescent="0.25">
      <c r="B64" s="9"/>
      <c r="H64" s="10"/>
      <c r="J64" s="9"/>
      <c r="K64" s="47"/>
      <c r="P64" s="10"/>
    </row>
    <row r="65" spans="2:16" x14ac:dyDescent="0.25">
      <c r="B65" s="9"/>
      <c r="H65" s="10"/>
      <c r="J65" s="9"/>
      <c r="K65" s="47"/>
      <c r="P65" s="10"/>
    </row>
    <row r="66" spans="2:16" x14ac:dyDescent="0.25">
      <c r="B66" s="9"/>
      <c r="H66" s="10"/>
      <c r="J66" s="9"/>
      <c r="K66" s="47"/>
      <c r="P66" s="10"/>
    </row>
    <row r="67" spans="2:16" x14ac:dyDescent="0.25">
      <c r="B67" s="9"/>
      <c r="H67" s="10"/>
      <c r="J67" s="9"/>
      <c r="K67" s="47"/>
      <c r="P67" s="10"/>
    </row>
    <row r="68" spans="2:16" x14ac:dyDescent="0.25">
      <c r="B68" s="9"/>
      <c r="H68" s="10"/>
      <c r="J68" s="9"/>
      <c r="K68" s="47"/>
      <c r="P68" s="10"/>
    </row>
    <row r="69" spans="2:16" x14ac:dyDescent="0.25">
      <c r="B69" s="9"/>
      <c r="H69" s="10"/>
      <c r="J69" s="9"/>
      <c r="K69" s="47"/>
      <c r="P69" s="10"/>
    </row>
    <row r="70" spans="2:16" x14ac:dyDescent="0.25">
      <c r="B70" s="9"/>
      <c r="C70" s="19"/>
      <c r="D70" s="20"/>
      <c r="G70" s="19"/>
      <c r="H70" s="21"/>
      <c r="J70" s="9"/>
      <c r="K70" s="47"/>
      <c r="P70" s="10"/>
    </row>
    <row r="71" spans="2:16" x14ac:dyDescent="0.25">
      <c r="B71" s="9"/>
      <c r="H71" s="10"/>
      <c r="J71" s="9"/>
      <c r="K71" s="47"/>
      <c r="P71" s="10"/>
    </row>
    <row r="72" spans="2:16" x14ac:dyDescent="0.25">
      <c r="B72" s="9"/>
      <c r="H72" s="10"/>
      <c r="J72" s="9"/>
      <c r="P72" s="10"/>
    </row>
    <row r="73" spans="2:16" x14ac:dyDescent="0.25">
      <c r="B73" s="9"/>
      <c r="H73" s="10"/>
      <c r="J73" s="9"/>
      <c r="P73" s="10"/>
    </row>
    <row r="74" spans="2:16" x14ac:dyDescent="0.25">
      <c r="B74" s="9"/>
      <c r="H74" s="10"/>
      <c r="J74" s="9"/>
      <c r="P74" s="10"/>
    </row>
    <row r="75" spans="2:16" x14ac:dyDescent="0.25">
      <c r="B75" s="9"/>
      <c r="H75" s="10"/>
      <c r="J75" s="9"/>
      <c r="P75" s="10"/>
    </row>
    <row r="76" spans="2:16" x14ac:dyDescent="0.25">
      <c r="B76" s="9"/>
      <c r="H76" s="10"/>
      <c r="J76" s="9"/>
      <c r="P76" s="10"/>
    </row>
    <row r="77" spans="2:16" x14ac:dyDescent="0.25">
      <c r="B77" s="9"/>
      <c r="C77" s="200"/>
      <c r="H77" s="10"/>
      <c r="J77" s="9"/>
      <c r="P77" s="10"/>
    </row>
    <row r="78" spans="2:16" x14ac:dyDescent="0.25">
      <c r="B78" s="9"/>
      <c r="H78" s="10"/>
      <c r="J78" s="9"/>
      <c r="P78" s="10"/>
    </row>
    <row r="79" spans="2:16" x14ac:dyDescent="0.25">
      <c r="B79" s="9"/>
      <c r="H79" s="10"/>
      <c r="J79" s="9"/>
      <c r="P79" s="10"/>
    </row>
    <row r="80" spans="2:16" x14ac:dyDescent="0.25">
      <c r="B80" s="9"/>
      <c r="H80" s="10"/>
      <c r="J80" s="9"/>
      <c r="P80" s="10"/>
    </row>
    <row r="81" spans="2:16" ht="13.8" thickBot="1" x14ac:dyDescent="0.3">
      <c r="B81" s="12"/>
      <c r="C81" s="13"/>
      <c r="D81" s="13"/>
      <c r="E81" s="13"/>
      <c r="F81" s="13"/>
      <c r="G81" s="13"/>
      <c r="H81" s="14"/>
      <c r="J81" s="12"/>
      <c r="K81" s="13"/>
      <c r="L81" s="13"/>
      <c r="M81" s="13"/>
      <c r="N81" s="13"/>
      <c r="O81" s="13"/>
      <c r="P81" s="14"/>
    </row>
    <row r="82" spans="2:16" x14ac:dyDescent="0.25">
      <c r="B82" s="6"/>
      <c r="C82" s="6"/>
      <c r="D82" s="6"/>
      <c r="E82" s="6"/>
      <c r="F82" s="6"/>
      <c r="G82" s="6"/>
      <c r="H82" s="6"/>
      <c r="N82" s="19"/>
    </row>
    <row r="83" spans="2:16" x14ac:dyDescent="0.25">
      <c r="K83" s="17"/>
      <c r="M83" s="19"/>
      <c r="O83" s="17"/>
    </row>
    <row r="84" spans="2:16" x14ac:dyDescent="0.25">
      <c r="L84" s="53"/>
      <c r="N84" s="47"/>
      <c r="O84" s="48"/>
      <c r="P84" s="55"/>
    </row>
    <row r="88" spans="2:16" x14ac:dyDescent="0.25">
      <c r="N88" s="19"/>
    </row>
    <row r="89" spans="2:16" x14ac:dyDescent="0.25">
      <c r="O89" s="52"/>
    </row>
    <row r="90" spans="2:16" x14ac:dyDescent="0.25">
      <c r="N90" s="2"/>
      <c r="O90" s="20"/>
    </row>
    <row r="91" spans="2:16" x14ac:dyDescent="0.25">
      <c r="N91" s="2"/>
      <c r="O91" s="20"/>
    </row>
    <row r="92" spans="2:16" x14ac:dyDescent="0.25">
      <c r="J92" s="2"/>
      <c r="L92" s="2"/>
      <c r="N92" s="2"/>
      <c r="O92" s="53"/>
    </row>
    <row r="93" spans="2:16" x14ac:dyDescent="0.25">
      <c r="J93" s="2"/>
      <c r="K93" s="17"/>
      <c r="L93" s="2"/>
      <c r="M93" s="53"/>
      <c r="N93" s="47"/>
      <c r="O93" s="48"/>
      <c r="P93" s="55"/>
    </row>
    <row r="97" spans="10:16" x14ac:dyDescent="0.25">
      <c r="J97" s="19"/>
      <c r="L97" s="19"/>
      <c r="N97" s="19"/>
      <c r="O97" s="52"/>
    </row>
    <row r="98" spans="10:16" x14ac:dyDescent="0.25">
      <c r="J98" s="19"/>
      <c r="L98" s="19"/>
      <c r="M98" s="53"/>
      <c r="N98" s="54"/>
    </row>
    <row r="99" spans="10:16" x14ac:dyDescent="0.25">
      <c r="J99" s="19"/>
      <c r="K99" s="53"/>
      <c r="L99" s="19"/>
      <c r="N99" s="48"/>
      <c r="O99" s="48"/>
      <c r="P99" s="55"/>
    </row>
    <row r="103" spans="10:16" x14ac:dyDescent="0.25">
      <c r="J103" s="2"/>
      <c r="L103" s="2"/>
      <c r="N103" s="2"/>
    </row>
    <row r="104" spans="10:16" x14ac:dyDescent="0.25">
      <c r="J104" s="2"/>
      <c r="L104" s="2"/>
      <c r="N104" s="2"/>
    </row>
    <row r="105" spans="10:16" x14ac:dyDescent="0.25">
      <c r="J105" s="2"/>
      <c r="L105" s="2"/>
      <c r="M105" s="52"/>
      <c r="N105" s="2"/>
      <c r="O105" s="20"/>
    </row>
    <row r="106" spans="10:16" x14ac:dyDescent="0.25">
      <c r="J106" s="2"/>
      <c r="L106" s="2"/>
      <c r="M106" s="52"/>
      <c r="N106" s="2"/>
      <c r="O106" s="20"/>
    </row>
    <row r="107" spans="10:16" x14ac:dyDescent="0.25">
      <c r="J107" s="2"/>
      <c r="K107" s="53"/>
      <c r="L107" s="2"/>
      <c r="M107" s="20"/>
      <c r="N107" s="2"/>
      <c r="O107" s="56"/>
    </row>
    <row r="108" spans="10:16" x14ac:dyDescent="0.25">
      <c r="J108" s="2"/>
      <c r="L108" s="2"/>
      <c r="M108" s="20"/>
      <c r="N108" s="2"/>
      <c r="O108" s="56"/>
    </row>
    <row r="109" spans="10:16" x14ac:dyDescent="0.25">
      <c r="J109" s="2"/>
      <c r="L109" s="2"/>
      <c r="M109" s="52"/>
      <c r="N109" s="2"/>
    </row>
    <row r="110" spans="10:16" x14ac:dyDescent="0.25">
      <c r="J110" s="2"/>
      <c r="K110" s="17"/>
      <c r="L110" s="57"/>
      <c r="M110" s="58"/>
      <c r="O110" s="48"/>
      <c r="P110" s="55"/>
    </row>
    <row r="113" spans="13:16" x14ac:dyDescent="0.25">
      <c r="O113" s="2"/>
    </row>
    <row r="114" spans="13:16" x14ac:dyDescent="0.25">
      <c r="O114" s="2"/>
      <c r="P114" s="20"/>
    </row>
    <row r="115" spans="13:16" x14ac:dyDescent="0.25">
      <c r="O115" s="2"/>
    </row>
    <row r="116" spans="13:16" x14ac:dyDescent="0.25">
      <c r="N116" s="24"/>
      <c r="O116" s="17"/>
    </row>
    <row r="117" spans="13:16" x14ac:dyDescent="0.25">
      <c r="N117" s="47"/>
      <c r="O117" s="48"/>
      <c r="P117" s="55"/>
    </row>
    <row r="122" spans="13:16" x14ac:dyDescent="0.25">
      <c r="O122" s="17"/>
    </row>
    <row r="123" spans="13:16" x14ac:dyDescent="0.25">
      <c r="M123" s="2"/>
      <c r="N123" s="2"/>
      <c r="O123" s="16"/>
    </row>
    <row r="124" spans="13:16" x14ac:dyDescent="0.25">
      <c r="M124" s="2"/>
      <c r="N124" s="2"/>
      <c r="O124" s="16"/>
    </row>
    <row r="125" spans="13:16" x14ac:dyDescent="0.25">
      <c r="M125" s="2"/>
      <c r="N125" s="24"/>
      <c r="O125" s="16"/>
    </row>
    <row r="126" spans="13:16" x14ac:dyDescent="0.25">
      <c r="M126" s="2"/>
      <c r="N126" s="2"/>
      <c r="O126" s="16"/>
      <c r="P126" s="20"/>
    </row>
    <row r="127" spans="13:16" x14ac:dyDescent="0.25">
      <c r="N127" s="47"/>
      <c r="O127" s="48"/>
      <c r="P127" s="49"/>
    </row>
    <row r="131" spans="13:16" x14ac:dyDescent="0.25">
      <c r="O131" s="17"/>
      <c r="P131" s="20"/>
    </row>
    <row r="132" spans="13:16" x14ac:dyDescent="0.25">
      <c r="N132" s="2"/>
      <c r="O132" s="17"/>
    </row>
    <row r="133" spans="13:16" x14ac:dyDescent="0.25">
      <c r="N133" s="24"/>
      <c r="O133" s="17"/>
    </row>
    <row r="134" spans="13:16" x14ac:dyDescent="0.25">
      <c r="N134" s="47"/>
      <c r="O134" s="48"/>
      <c r="P134" s="49"/>
    </row>
    <row r="136" spans="13:16" x14ac:dyDescent="0.25">
      <c r="M136" s="19"/>
    </row>
    <row r="137" spans="13:16" x14ac:dyDescent="0.25">
      <c r="M137" s="19"/>
    </row>
    <row r="138" spans="13:16" x14ac:dyDescent="0.25">
      <c r="O138" s="17"/>
    </row>
    <row r="139" spans="13:16" x14ac:dyDescent="0.25">
      <c r="M139" s="2"/>
      <c r="N139" s="50"/>
    </row>
    <row r="140" spans="13:16" x14ac:dyDescent="0.25">
      <c r="M140" s="2"/>
      <c r="O140" s="16"/>
    </row>
    <row r="141" spans="13:16" x14ac:dyDescent="0.25">
      <c r="M141" s="2"/>
      <c r="N141" s="47"/>
      <c r="O141" s="48"/>
      <c r="P141" s="49"/>
    </row>
    <row r="143" spans="13:16" x14ac:dyDescent="0.25">
      <c r="M143" s="19"/>
    </row>
    <row r="144" spans="13:16" x14ac:dyDescent="0.25">
      <c r="M144" s="19"/>
    </row>
    <row r="145" spans="13:16" x14ac:dyDescent="0.25">
      <c r="O145" s="17"/>
    </row>
    <row r="146" spans="13:16" x14ac:dyDescent="0.25">
      <c r="M146" s="2"/>
      <c r="N146" s="50"/>
      <c r="O146" s="16"/>
    </row>
    <row r="147" spans="13:16" x14ac:dyDescent="0.25">
      <c r="M147" s="2"/>
      <c r="N147" s="50"/>
      <c r="O147" s="16"/>
    </row>
    <row r="148" spans="13:16" x14ac:dyDescent="0.25">
      <c r="M148" s="2"/>
      <c r="N148" s="47"/>
      <c r="O148" s="48"/>
      <c r="P148" s="49"/>
    </row>
    <row r="150" spans="13:16" x14ac:dyDescent="0.25">
      <c r="M150" s="19"/>
    </row>
    <row r="151" spans="13:16" x14ac:dyDescent="0.25">
      <c r="M151" s="19"/>
    </row>
    <row r="152" spans="13:16" x14ac:dyDescent="0.25">
      <c r="O152" s="17"/>
    </row>
    <row r="153" spans="13:16" x14ac:dyDescent="0.25">
      <c r="M153" s="2"/>
      <c r="N153" s="50"/>
      <c r="O153" s="16"/>
    </row>
    <row r="154" spans="13:16" x14ac:dyDescent="0.25">
      <c r="M154" s="2"/>
      <c r="N154" s="50"/>
      <c r="O154" s="16"/>
    </row>
    <row r="155" spans="13:16" x14ac:dyDescent="0.25">
      <c r="M155" s="2"/>
      <c r="N155" s="47"/>
      <c r="O155" s="48"/>
      <c r="P155" s="49"/>
    </row>
  </sheetData>
  <mergeCells count="3">
    <mergeCell ref="N21:O21"/>
    <mergeCell ref="N28:O28"/>
    <mergeCell ref="J53:P56"/>
  </mergeCells>
  <conditionalFormatting sqref="R8">
    <cfRule type="expression" dxfId="9" priority="1" stopIfTrue="1">
      <formula>"left($T$16,8)=internal"</formula>
    </cfRule>
  </conditionalFormatting>
  <pageMargins left="0.47244094488188981" right="0.27559055118110237" top="0.82677165354330717" bottom="0.70866141732283472" header="0.35433070866141736" footer="0.59055118110236227"/>
  <pageSetup paperSize="9" scale="64" fitToWidth="2" orientation="portrait" r:id="rId1"/>
  <headerFooter alignWithMargins="0">
    <oddHeader>&amp;L
&amp;R&amp;A</oddHeader>
    <oddFooter>&amp;L&amp;D&amp;R&amp;Z&amp;F</oddFooter>
  </headerFooter>
  <colBreaks count="1" manualBreakCount="1">
    <brk id="17" max="82" man="1"/>
  </colBreaks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T149"/>
  <sheetViews>
    <sheetView view="pageBreakPreview" zoomScaleNormal="75" zoomScaleSheetLayoutView="100" workbookViewId="0"/>
  </sheetViews>
  <sheetFormatPr defaultColWidth="9.109375" defaultRowHeight="13.2" x14ac:dyDescent="0.25"/>
  <cols>
    <col min="1" max="1" width="4" style="1" customWidth="1"/>
    <col min="2" max="7" width="9.109375" style="1"/>
    <col min="8" max="8" width="10.44140625" style="1" bestFit="1" customWidth="1"/>
    <col min="9" max="9" width="3.44140625" style="1" customWidth="1"/>
    <col min="10" max="16" width="10.5546875" style="1" customWidth="1"/>
    <col min="17" max="17" width="4.5546875" style="1" customWidth="1"/>
    <col min="18" max="18" width="3" style="1" customWidth="1"/>
    <col min="19" max="22" width="41.88671875" style="1" customWidth="1"/>
    <col min="23" max="16384" width="9.109375" style="1"/>
  </cols>
  <sheetData>
    <row r="1" spans="1:20" x14ac:dyDescent="0.25">
      <c r="B1" s="1" t="s">
        <v>146</v>
      </c>
      <c r="J1" s="1" t="s">
        <v>147</v>
      </c>
      <c r="S1" s="3"/>
      <c r="T1" s="4"/>
    </row>
    <row r="6" spans="1:20" ht="13.8" thickBot="1" x14ac:dyDescent="0.3">
      <c r="A6" s="1" t="str">
        <f>Introduction!A6</f>
        <v>V48</v>
      </c>
      <c r="I6" s="2"/>
      <c r="J6" s="1" t="s">
        <v>134</v>
      </c>
    </row>
    <row r="7" spans="1:20" ht="22.8" x14ac:dyDescent="0.4">
      <c r="B7" s="106" t="s">
        <v>86</v>
      </c>
      <c r="C7" s="6"/>
      <c r="D7" s="6"/>
      <c r="E7" s="6"/>
      <c r="F7" s="6"/>
      <c r="G7" s="6"/>
      <c r="H7" s="7"/>
      <c r="J7" s="100" t="s">
        <v>70</v>
      </c>
      <c r="K7" s="388" t="s">
        <v>145</v>
      </c>
      <c r="L7" s="6"/>
      <c r="M7" s="6"/>
      <c r="N7" s="85" t="s">
        <v>71</v>
      </c>
      <c r="O7" s="103"/>
      <c r="P7" s="105"/>
    </row>
    <row r="8" spans="1:20" x14ac:dyDescent="0.25">
      <c r="B8" s="9" t="s">
        <v>79</v>
      </c>
      <c r="C8" s="108"/>
      <c r="H8" s="10"/>
      <c r="J8" s="101" t="s">
        <v>72</v>
      </c>
      <c r="K8" s="18"/>
      <c r="L8" s="18"/>
      <c r="M8" s="18"/>
      <c r="N8" s="19" t="s">
        <v>73</v>
      </c>
      <c r="O8" s="104"/>
      <c r="P8" s="44"/>
    </row>
    <row r="9" spans="1:20" x14ac:dyDescent="0.25">
      <c r="B9" s="107"/>
      <c r="C9" s="108"/>
      <c r="H9" s="10"/>
      <c r="J9" s="101" t="s">
        <v>19</v>
      </c>
      <c r="K9" s="43" t="e">
        <f ca="1">MID(CELL("filename",B1),FIND("]",CELL("filename",B1))+1,255)</f>
        <v>#VALUE!</v>
      </c>
      <c r="L9" s="43"/>
      <c r="N9" s="19" t="s">
        <v>74</v>
      </c>
      <c r="O9" s="18"/>
      <c r="P9" s="44"/>
    </row>
    <row r="10" spans="1:20" ht="13.8" thickBot="1" x14ac:dyDescent="0.3">
      <c r="B10" s="107"/>
      <c r="C10" s="108"/>
      <c r="H10" s="10"/>
      <c r="J10" s="102" t="s">
        <v>85</v>
      </c>
      <c r="K10" s="45"/>
      <c r="L10" s="45"/>
      <c r="M10" s="45"/>
      <c r="N10" s="110" t="s">
        <v>75</v>
      </c>
      <c r="O10" s="45"/>
      <c r="P10" s="46"/>
    </row>
    <row r="11" spans="1:20" ht="13.8" thickBot="1" x14ac:dyDescent="0.3">
      <c r="B11" s="9"/>
      <c r="H11" s="10"/>
    </row>
    <row r="12" spans="1:20" x14ac:dyDescent="0.25">
      <c r="B12" s="9"/>
      <c r="H12" s="10"/>
      <c r="J12" s="5" t="s">
        <v>36</v>
      </c>
      <c r="K12" s="6" t="s">
        <v>4</v>
      </c>
      <c r="L12" s="8" t="s">
        <v>5</v>
      </c>
      <c r="M12" s="395" t="s">
        <v>219</v>
      </c>
      <c r="N12" s="6" t="s">
        <v>6</v>
      </c>
      <c r="O12" s="395" t="s">
        <v>220</v>
      </c>
      <c r="P12" s="7" t="s">
        <v>7</v>
      </c>
    </row>
    <row r="13" spans="1:20" x14ac:dyDescent="0.25">
      <c r="B13" s="9"/>
      <c r="H13" s="10"/>
      <c r="J13" s="63" t="s">
        <v>16</v>
      </c>
      <c r="K13" s="11">
        <v>16</v>
      </c>
      <c r="L13" s="70" t="s">
        <v>22</v>
      </c>
      <c r="M13" s="22" t="str">
        <f ca="1">LEFT(INDIRECT(J13&amp;K13),10)</f>
        <v/>
      </c>
      <c r="N13" s="70" t="e">
        <f ca="1">VALUE(RIGHT(LEFT(INDIRECT(J13&amp;K13),28),10))</f>
        <v>#VALUE!</v>
      </c>
      <c r="O13" s="70" t="e">
        <f ca="1">VALUE(RIGHT(INDIRECT(J13&amp;K13),8))</f>
        <v>#VALUE!</v>
      </c>
      <c r="P13" s="71"/>
    </row>
    <row r="14" spans="1:20" ht="13.8" thickBot="1" x14ac:dyDescent="0.3">
      <c r="B14" s="9"/>
      <c r="H14" s="10"/>
      <c r="J14" s="69" t="s">
        <v>17</v>
      </c>
      <c r="K14" s="15">
        <v>16</v>
      </c>
      <c r="L14" s="73" t="s">
        <v>8</v>
      </c>
      <c r="M14" s="23" t="str">
        <f ca="1">LEFT(INDIRECT(J14&amp;K14),10)</f>
        <v/>
      </c>
      <c r="N14" s="74" t="e">
        <f ca="1">VALUE(RIGHT(LEFT(INDIRECT(J14&amp;K14),28),10))</f>
        <v>#VALUE!</v>
      </c>
      <c r="O14" s="74" t="e">
        <f ca="1">VALUE(RIGHT(INDIRECT(J14&amp;K14),8))</f>
        <v>#VALUE!</v>
      </c>
      <c r="P14" s="72" t="e">
        <f ca="1">IF(ISBLANK(L14),"",O14*N14/1000)</f>
        <v>#VALUE!</v>
      </c>
    </row>
    <row r="15" spans="1:20" ht="13.8" thickBot="1" x14ac:dyDescent="0.3">
      <c r="B15" s="9"/>
      <c r="H15" s="10"/>
    </row>
    <row r="16" spans="1:20" x14ac:dyDescent="0.25">
      <c r="B16" s="9"/>
      <c r="H16" s="10"/>
      <c r="J16" s="392" t="s">
        <v>208</v>
      </c>
      <c r="K16" s="6"/>
      <c r="L16" s="6"/>
      <c r="M16" s="68" t="str">
        <f>IF(L13="","",L13)</f>
        <v>Wall</v>
      </c>
      <c r="N16" s="6"/>
      <c r="O16" s="6"/>
      <c r="P16" s="7"/>
      <c r="S16" s="3"/>
      <c r="T16" s="4"/>
    </row>
    <row r="17" spans="2:20" x14ac:dyDescent="0.25">
      <c r="B17" s="9"/>
      <c r="H17" s="10"/>
      <c r="J17" s="9"/>
      <c r="K17" s="1" t="s">
        <v>25</v>
      </c>
      <c r="O17" s="11"/>
      <c r="P17" s="10"/>
      <c r="S17" s="3"/>
      <c r="T17" s="4"/>
    </row>
    <row r="18" spans="2:20" x14ac:dyDescent="0.25">
      <c r="B18" s="9"/>
      <c r="H18" s="10"/>
      <c r="J18" s="9"/>
      <c r="K18" s="1" t="s">
        <v>39</v>
      </c>
      <c r="O18" s="11"/>
      <c r="P18" s="10"/>
    </row>
    <row r="19" spans="2:20" x14ac:dyDescent="0.25">
      <c r="B19" s="9"/>
      <c r="H19" s="10"/>
      <c r="J19" s="9"/>
      <c r="N19" s="24"/>
      <c r="O19" s="17"/>
      <c r="P19" s="10"/>
    </row>
    <row r="20" spans="2:20" ht="18" thickBot="1" x14ac:dyDescent="0.35">
      <c r="B20" s="9"/>
      <c r="H20" s="10"/>
      <c r="J20" s="12"/>
      <c r="K20" s="13"/>
      <c r="L20" s="13"/>
      <c r="M20" s="13"/>
      <c r="N20" s="51"/>
      <c r="O20" s="60" t="s">
        <v>211</v>
      </c>
      <c r="P20" s="94" t="str">
        <f>IF(O18="y",IF(O17="y",VALUE(O13),"n"),"none")</f>
        <v>none</v>
      </c>
    </row>
    <row r="21" spans="2:20" ht="13.8" thickBot="1" x14ac:dyDescent="0.3">
      <c r="B21" s="9"/>
      <c r="H21" s="10"/>
    </row>
    <row r="22" spans="2:20" x14ac:dyDescent="0.25">
      <c r="B22" s="9"/>
      <c r="H22" s="10"/>
      <c r="J22" s="5" t="s">
        <v>0</v>
      </c>
      <c r="K22" s="6"/>
      <c r="L22" s="6"/>
      <c r="M22" s="395" t="s">
        <v>221</v>
      </c>
      <c r="N22" s="6" t="s">
        <v>9</v>
      </c>
      <c r="O22" s="395" t="s">
        <v>217</v>
      </c>
      <c r="P22" s="394" t="s">
        <v>216</v>
      </c>
    </row>
    <row r="23" spans="2:20" x14ac:dyDescent="0.25">
      <c r="B23" s="9"/>
      <c r="H23" s="10"/>
      <c r="J23" s="9"/>
      <c r="M23" s="1" t="s">
        <v>3</v>
      </c>
      <c r="N23" s="1" t="s">
        <v>2</v>
      </c>
      <c r="O23" s="1" t="s">
        <v>1</v>
      </c>
      <c r="P23" s="10" t="s">
        <v>1</v>
      </c>
    </row>
    <row r="24" spans="2:20" x14ac:dyDescent="0.25">
      <c r="B24" s="9"/>
      <c r="H24" s="10"/>
      <c r="J24" s="9" t="s">
        <v>8</v>
      </c>
      <c r="O24" s="111" t="e">
        <f ca="1">P14</f>
        <v>#VALUE!</v>
      </c>
      <c r="P24" s="10"/>
    </row>
    <row r="25" spans="2:20" x14ac:dyDescent="0.25">
      <c r="B25" s="9"/>
      <c r="H25" s="10"/>
      <c r="J25" s="63" t="str">
        <f>L13</f>
        <v>Wall</v>
      </c>
      <c r="K25" s="200" t="s">
        <v>215</v>
      </c>
      <c r="M25" s="62"/>
      <c r="N25" s="91" t="str">
        <f>P20</f>
        <v>none</v>
      </c>
      <c r="O25" s="113">
        <f>IF(M25="",0,N25*M25/1000)</f>
        <v>0</v>
      </c>
      <c r="P25" s="10"/>
    </row>
    <row r="26" spans="2:20" x14ac:dyDescent="0.25">
      <c r="B26" s="9"/>
      <c r="H26" s="10"/>
      <c r="J26" s="9"/>
      <c r="M26" s="2"/>
      <c r="O26" s="116" t="e">
        <f ca="1">O24-O25</f>
        <v>#VALUE!</v>
      </c>
      <c r="P26" s="10"/>
    </row>
    <row r="27" spans="2:20" ht="23.4" thickBot="1" x14ac:dyDescent="0.45">
      <c r="B27" s="9"/>
      <c r="H27" s="10"/>
      <c r="J27" s="12"/>
      <c r="K27" s="13"/>
      <c r="L27" s="13"/>
      <c r="M27" s="59" t="s">
        <v>206</v>
      </c>
      <c r="N27" s="413" t="e">
        <f ca="1">O24-O25</f>
        <v>#VALUE!</v>
      </c>
      <c r="O27" s="413"/>
      <c r="P27" s="61" t="s">
        <v>1</v>
      </c>
    </row>
    <row r="28" spans="2:20" ht="13.8" thickBot="1" x14ac:dyDescent="0.3">
      <c r="B28" s="9"/>
      <c r="H28" s="10"/>
    </row>
    <row r="29" spans="2:20" x14ac:dyDescent="0.25">
      <c r="B29" s="9"/>
      <c r="H29" s="10"/>
      <c r="J29" s="5" t="s">
        <v>0</v>
      </c>
      <c r="K29" s="6"/>
      <c r="L29" s="6"/>
      <c r="M29" s="395" t="s">
        <v>221</v>
      </c>
      <c r="N29" s="6" t="s">
        <v>9</v>
      </c>
      <c r="O29" s="395" t="s">
        <v>217</v>
      </c>
      <c r="P29" s="394" t="s">
        <v>216</v>
      </c>
    </row>
    <row r="30" spans="2:20" x14ac:dyDescent="0.25">
      <c r="B30" s="9"/>
      <c r="H30" s="10"/>
      <c r="J30" s="9"/>
      <c r="M30" s="1" t="s">
        <v>3</v>
      </c>
      <c r="N30" s="1" t="s">
        <v>2</v>
      </c>
      <c r="O30" s="1" t="s">
        <v>1</v>
      </c>
      <c r="P30" s="10" t="s">
        <v>1</v>
      </c>
    </row>
    <row r="31" spans="2:20" ht="13.8" thickBot="1" x14ac:dyDescent="0.3">
      <c r="B31" s="12"/>
      <c r="C31" s="13"/>
      <c r="D31" s="13"/>
      <c r="E31" s="13"/>
      <c r="F31" s="13"/>
      <c r="G31" s="13"/>
      <c r="H31" s="14"/>
      <c r="J31" s="9" t="s">
        <v>8</v>
      </c>
      <c r="O31" s="111" t="e">
        <f ca="1">P14</f>
        <v>#VALUE!</v>
      </c>
      <c r="P31" s="10"/>
    </row>
    <row r="32" spans="2:20" ht="22.8" x14ac:dyDescent="0.4">
      <c r="B32" s="106" t="s">
        <v>77</v>
      </c>
      <c r="C32" s="6"/>
      <c r="D32" s="6"/>
      <c r="E32" s="6"/>
      <c r="F32" s="6"/>
      <c r="G32" s="6"/>
      <c r="H32" s="7"/>
      <c r="J32" s="63" t="str">
        <f>L13</f>
        <v>Wall</v>
      </c>
      <c r="K32" s="200" t="s">
        <v>215</v>
      </c>
      <c r="M32" s="62"/>
      <c r="N32" s="91" t="str">
        <f>P20</f>
        <v>none</v>
      </c>
      <c r="O32" s="113">
        <f>IF(M32="",0,N32*M32/1000)</f>
        <v>0</v>
      </c>
      <c r="P32" s="10"/>
    </row>
    <row r="33" spans="2:16" x14ac:dyDescent="0.25">
      <c r="B33" s="9" t="s">
        <v>78</v>
      </c>
      <c r="H33" s="10"/>
      <c r="J33" s="9"/>
      <c r="M33" s="2"/>
      <c r="N33" s="24"/>
      <c r="O33" s="112" t="e">
        <f ca="1">O31-O32</f>
        <v>#VALUE!</v>
      </c>
      <c r="P33" s="10"/>
    </row>
    <row r="34" spans="2:16" ht="23.4" thickBot="1" x14ac:dyDescent="0.45">
      <c r="B34" s="9"/>
      <c r="H34" s="10"/>
      <c r="J34" s="12"/>
      <c r="K34" s="13"/>
      <c r="L34" s="13"/>
      <c r="M34" s="59" t="s">
        <v>207</v>
      </c>
      <c r="N34" s="413" t="e">
        <f ca="1">O31-O32</f>
        <v>#VALUE!</v>
      </c>
      <c r="O34" s="413"/>
      <c r="P34" s="61" t="s">
        <v>1</v>
      </c>
    </row>
    <row r="35" spans="2:16" ht="13.8" thickBot="1" x14ac:dyDescent="0.3">
      <c r="B35" s="9"/>
      <c r="H35" s="10"/>
    </row>
    <row r="36" spans="2:16" ht="13.8" thickBot="1" x14ac:dyDescent="0.3">
      <c r="B36" s="9"/>
      <c r="H36" s="10"/>
      <c r="J36" s="95" t="s">
        <v>49</v>
      </c>
      <c r="K36" s="96"/>
      <c r="L36" s="96"/>
      <c r="M36" s="96"/>
      <c r="N36" s="393" t="s">
        <v>205</v>
      </c>
      <c r="O36" s="97"/>
      <c r="P36" s="98" t="s">
        <v>48</v>
      </c>
    </row>
    <row r="37" spans="2:16" x14ac:dyDescent="0.25">
      <c r="B37" s="9"/>
      <c r="H37" s="10"/>
    </row>
    <row r="38" spans="2:16" x14ac:dyDescent="0.25">
      <c r="B38" s="9"/>
      <c r="H38" s="10"/>
      <c r="J38" s="200" t="s">
        <v>153</v>
      </c>
    </row>
    <row r="39" spans="2:16" x14ac:dyDescent="0.25">
      <c r="B39" s="9"/>
      <c r="H39" s="10"/>
      <c r="J39" s="200" t="s">
        <v>154</v>
      </c>
    </row>
    <row r="40" spans="2:16" x14ac:dyDescent="0.25">
      <c r="B40" s="9"/>
      <c r="H40" s="10"/>
      <c r="J40" s="200" t="s">
        <v>88</v>
      </c>
    </row>
    <row r="41" spans="2:16" x14ac:dyDescent="0.25">
      <c r="B41" s="9"/>
      <c r="H41" s="10"/>
      <c r="J41" s="200"/>
    </row>
    <row r="42" spans="2:16" x14ac:dyDescent="0.25">
      <c r="B42" s="9"/>
      <c r="H42" s="10"/>
      <c r="J42" s="200" t="s">
        <v>135</v>
      </c>
    </row>
    <row r="43" spans="2:16" ht="15" customHeight="1" x14ac:dyDescent="0.25">
      <c r="B43" s="9"/>
      <c r="H43" s="10"/>
      <c r="J43" s="200" t="s">
        <v>155</v>
      </c>
    </row>
    <row r="44" spans="2:16" ht="12.75" customHeight="1" x14ac:dyDescent="0.25">
      <c r="B44" s="9"/>
      <c r="H44" s="10"/>
      <c r="J44" s="200" t="s">
        <v>133</v>
      </c>
    </row>
    <row r="45" spans="2:16" ht="15" customHeight="1" x14ac:dyDescent="0.25">
      <c r="B45" s="9"/>
      <c r="C45" s="19"/>
      <c r="D45" s="20"/>
      <c r="G45" s="19"/>
      <c r="H45" s="21"/>
      <c r="J45" s="200" t="s">
        <v>151</v>
      </c>
      <c r="L45" s="19"/>
      <c r="N45" s="19"/>
    </row>
    <row r="46" spans="2:16" x14ac:dyDescent="0.25">
      <c r="B46" s="9"/>
      <c r="H46" s="10"/>
      <c r="J46" s="200"/>
      <c r="L46" s="19"/>
      <c r="M46" s="53"/>
      <c r="N46" s="54"/>
    </row>
    <row r="47" spans="2:16" x14ac:dyDescent="0.25">
      <c r="B47" s="9"/>
      <c r="H47" s="10"/>
      <c r="J47" s="200" t="s">
        <v>100</v>
      </c>
      <c r="L47" s="19"/>
      <c r="N47" s="48"/>
      <c r="O47" s="48"/>
    </row>
    <row r="48" spans="2:16" x14ac:dyDescent="0.25">
      <c r="B48" s="9"/>
      <c r="H48" s="10"/>
    </row>
    <row r="49" spans="2:16" x14ac:dyDescent="0.25">
      <c r="B49" s="9"/>
      <c r="H49" s="10"/>
    </row>
    <row r="50" spans="2:16" x14ac:dyDescent="0.25">
      <c r="B50" s="9"/>
      <c r="H50" s="10"/>
    </row>
    <row r="51" spans="2:16" x14ac:dyDescent="0.25">
      <c r="B51" s="9"/>
      <c r="H51" s="10"/>
    </row>
    <row r="52" spans="2:16" x14ac:dyDescent="0.25">
      <c r="B52" s="9"/>
      <c r="H52" s="10"/>
    </row>
    <row r="53" spans="2:16" x14ac:dyDescent="0.25">
      <c r="B53" s="9"/>
      <c r="H53" s="10"/>
    </row>
    <row r="54" spans="2:16" x14ac:dyDescent="0.25">
      <c r="B54" s="9"/>
      <c r="H54" s="10"/>
    </row>
    <row r="55" spans="2:16" x14ac:dyDescent="0.25">
      <c r="B55" s="9"/>
      <c r="H55" s="10"/>
    </row>
    <row r="56" spans="2:16" ht="13.8" thickBot="1" x14ac:dyDescent="0.3">
      <c r="B56" s="12"/>
      <c r="C56" s="13"/>
      <c r="D56" s="13"/>
      <c r="E56" s="13"/>
      <c r="F56" s="13"/>
      <c r="G56" s="13"/>
      <c r="H56" s="14"/>
    </row>
    <row r="57" spans="2:16" ht="22.8" x14ac:dyDescent="0.4">
      <c r="B57" s="106" t="s">
        <v>97</v>
      </c>
      <c r="C57" s="6"/>
      <c r="D57" s="6"/>
      <c r="E57" s="6"/>
      <c r="F57" s="6"/>
      <c r="G57" s="6"/>
      <c r="H57" s="7"/>
      <c r="J57" s="106" t="s">
        <v>76</v>
      </c>
      <c r="K57" s="6"/>
      <c r="L57" s="6"/>
      <c r="M57" s="6"/>
      <c r="N57" s="6"/>
      <c r="O57" s="6"/>
      <c r="P57" s="7"/>
    </row>
    <row r="58" spans="2:16" ht="12.75" customHeight="1" x14ac:dyDescent="0.25">
      <c r="B58" s="9"/>
      <c r="H58" s="10"/>
      <c r="J58" s="9"/>
      <c r="P58" s="10"/>
    </row>
    <row r="59" spans="2:16" x14ac:dyDescent="0.25">
      <c r="B59" s="9"/>
      <c r="H59" s="10"/>
      <c r="J59" s="9"/>
      <c r="P59" s="10"/>
    </row>
    <row r="60" spans="2:16" x14ac:dyDescent="0.25">
      <c r="B60" s="9"/>
      <c r="H60" s="10"/>
      <c r="J60" s="9"/>
      <c r="K60" s="47"/>
      <c r="P60" s="10"/>
    </row>
    <row r="61" spans="2:16" x14ac:dyDescent="0.25">
      <c r="B61" s="9"/>
      <c r="H61" s="10"/>
      <c r="J61" s="9"/>
      <c r="K61" s="47"/>
      <c r="P61" s="10"/>
    </row>
    <row r="62" spans="2:16" x14ac:dyDescent="0.25">
      <c r="B62" s="9"/>
      <c r="H62" s="10"/>
      <c r="J62" s="9"/>
      <c r="K62" s="47"/>
      <c r="P62" s="10"/>
    </row>
    <row r="63" spans="2:16" x14ac:dyDescent="0.25">
      <c r="B63" s="9"/>
      <c r="H63" s="10"/>
      <c r="J63" s="9"/>
      <c r="K63" s="47"/>
      <c r="P63" s="10"/>
    </row>
    <row r="64" spans="2:16" x14ac:dyDescent="0.25">
      <c r="B64" s="9"/>
      <c r="H64" s="10"/>
      <c r="J64" s="9"/>
      <c r="K64" s="47"/>
      <c r="P64" s="10"/>
    </row>
    <row r="65" spans="2:16" x14ac:dyDescent="0.25">
      <c r="B65" s="9"/>
      <c r="H65" s="10"/>
      <c r="J65" s="9"/>
      <c r="K65" s="47"/>
      <c r="P65" s="10"/>
    </row>
    <row r="66" spans="2:16" x14ac:dyDescent="0.25">
      <c r="B66" s="9"/>
      <c r="H66" s="10"/>
      <c r="J66" s="9"/>
      <c r="K66" s="47"/>
      <c r="P66" s="10"/>
    </row>
    <row r="67" spans="2:16" x14ac:dyDescent="0.25">
      <c r="B67" s="9"/>
      <c r="H67" s="10"/>
      <c r="J67" s="9"/>
      <c r="K67" s="47"/>
      <c r="P67" s="10"/>
    </row>
    <row r="68" spans="2:16" x14ac:dyDescent="0.25">
      <c r="B68" s="9"/>
      <c r="H68" s="10"/>
      <c r="J68" s="9"/>
      <c r="K68" s="47"/>
      <c r="P68" s="10"/>
    </row>
    <row r="69" spans="2:16" x14ac:dyDescent="0.25">
      <c r="B69" s="9"/>
      <c r="H69" s="10"/>
      <c r="J69" s="9"/>
      <c r="K69" s="47"/>
      <c r="P69" s="10"/>
    </row>
    <row r="70" spans="2:16" x14ac:dyDescent="0.25">
      <c r="B70" s="9"/>
      <c r="C70" s="19"/>
      <c r="D70" s="20"/>
      <c r="G70" s="19"/>
      <c r="H70" s="21"/>
      <c r="J70" s="9"/>
      <c r="K70" s="47"/>
      <c r="P70" s="10"/>
    </row>
    <row r="71" spans="2:16" x14ac:dyDescent="0.25">
      <c r="B71" s="9"/>
      <c r="H71" s="10"/>
      <c r="J71" s="9"/>
      <c r="K71" s="47"/>
      <c r="P71" s="10"/>
    </row>
    <row r="72" spans="2:16" x14ac:dyDescent="0.25">
      <c r="B72" s="9"/>
      <c r="H72" s="10"/>
      <c r="J72" s="9"/>
      <c r="P72" s="10"/>
    </row>
    <row r="73" spans="2:16" x14ac:dyDescent="0.25">
      <c r="B73" s="9"/>
      <c r="H73" s="10"/>
      <c r="J73" s="9"/>
      <c r="P73" s="10"/>
    </row>
    <row r="74" spans="2:16" x14ac:dyDescent="0.25">
      <c r="B74" s="9"/>
      <c r="H74" s="10"/>
      <c r="J74" s="9"/>
      <c r="P74" s="10"/>
    </row>
    <row r="75" spans="2:16" x14ac:dyDescent="0.25">
      <c r="B75" s="9"/>
      <c r="H75" s="10"/>
      <c r="J75" s="9"/>
      <c r="P75" s="10"/>
    </row>
    <row r="76" spans="2:16" x14ac:dyDescent="0.25">
      <c r="B76" s="9"/>
      <c r="H76" s="10"/>
      <c r="J76" s="9"/>
      <c r="P76" s="10"/>
    </row>
    <row r="77" spans="2:16" x14ac:dyDescent="0.25">
      <c r="B77" s="9"/>
      <c r="H77" s="10"/>
      <c r="J77" s="9"/>
      <c r="P77" s="10"/>
    </row>
    <row r="78" spans="2:16" x14ac:dyDescent="0.25">
      <c r="B78" s="9"/>
      <c r="H78" s="10"/>
      <c r="J78" s="9"/>
      <c r="P78" s="10"/>
    </row>
    <row r="79" spans="2:16" x14ac:dyDescent="0.25">
      <c r="B79" s="9"/>
      <c r="H79" s="10"/>
      <c r="J79" s="9"/>
      <c r="P79" s="10"/>
    </row>
    <row r="80" spans="2:16" x14ac:dyDescent="0.25">
      <c r="B80" s="9"/>
      <c r="H80" s="10"/>
      <c r="J80" s="9"/>
      <c r="P80" s="10"/>
    </row>
    <row r="81" spans="2:16" ht="13.8" thickBot="1" x14ac:dyDescent="0.3">
      <c r="B81" s="12"/>
      <c r="C81" s="13"/>
      <c r="D81" s="13"/>
      <c r="E81" s="13"/>
      <c r="F81" s="13"/>
      <c r="G81" s="13"/>
      <c r="H81" s="14"/>
      <c r="J81" s="12"/>
      <c r="K81" s="13"/>
      <c r="L81" s="13"/>
      <c r="M81" s="13"/>
      <c r="N81" s="13"/>
      <c r="O81" s="13"/>
      <c r="P81" s="14"/>
    </row>
    <row r="82" spans="2:16" x14ac:dyDescent="0.25">
      <c r="B82" s="6"/>
      <c r="C82" s="6"/>
      <c r="D82" s="6"/>
      <c r="E82" s="6"/>
      <c r="F82" s="6"/>
      <c r="G82" s="6"/>
      <c r="H82" s="6"/>
      <c r="N82" s="19"/>
    </row>
    <row r="83" spans="2:16" x14ac:dyDescent="0.25">
      <c r="O83" s="52"/>
    </row>
    <row r="84" spans="2:16" x14ac:dyDescent="0.25">
      <c r="N84" s="2"/>
      <c r="O84" s="20"/>
    </row>
    <row r="85" spans="2:16" x14ac:dyDescent="0.25">
      <c r="N85" s="2"/>
      <c r="O85" s="20"/>
    </row>
    <row r="86" spans="2:16" x14ac:dyDescent="0.25">
      <c r="J86" s="2"/>
      <c r="L86" s="2"/>
      <c r="N86" s="2"/>
      <c r="O86" s="53"/>
    </row>
    <row r="87" spans="2:16" x14ac:dyDescent="0.25">
      <c r="J87" s="2"/>
      <c r="K87" s="17"/>
      <c r="L87" s="2"/>
      <c r="M87" s="53"/>
      <c r="N87" s="47"/>
      <c r="O87" s="48"/>
      <c r="P87" s="55"/>
    </row>
    <row r="91" spans="2:16" x14ac:dyDescent="0.25">
      <c r="J91" s="19"/>
      <c r="L91" s="19"/>
      <c r="N91" s="19"/>
      <c r="O91" s="52"/>
    </row>
    <row r="92" spans="2:16" x14ac:dyDescent="0.25">
      <c r="J92" s="19"/>
      <c r="L92" s="19"/>
      <c r="M92" s="53"/>
      <c r="N92" s="54"/>
    </row>
    <row r="93" spans="2:16" x14ac:dyDescent="0.25">
      <c r="J93" s="19"/>
      <c r="K93" s="53"/>
      <c r="L93" s="19"/>
      <c r="N93" s="48"/>
      <c r="O93" s="48"/>
      <c r="P93" s="55"/>
    </row>
    <row r="97" spans="10:16" x14ac:dyDescent="0.25">
      <c r="J97" s="2"/>
      <c r="L97" s="2"/>
      <c r="N97" s="2"/>
    </row>
    <row r="98" spans="10:16" x14ac:dyDescent="0.25">
      <c r="J98" s="2"/>
      <c r="L98" s="2"/>
      <c r="N98" s="2"/>
    </row>
    <row r="99" spans="10:16" x14ac:dyDescent="0.25">
      <c r="J99" s="2"/>
      <c r="L99" s="2"/>
      <c r="M99" s="52"/>
      <c r="N99" s="2"/>
      <c r="O99" s="20"/>
    </row>
    <row r="100" spans="10:16" x14ac:dyDescent="0.25">
      <c r="J100" s="2"/>
      <c r="L100" s="2"/>
      <c r="M100" s="52"/>
      <c r="N100" s="2"/>
      <c r="O100" s="20"/>
    </row>
    <row r="101" spans="10:16" x14ac:dyDescent="0.25">
      <c r="J101" s="2"/>
      <c r="K101" s="53"/>
      <c r="L101" s="2"/>
      <c r="M101" s="20"/>
      <c r="N101" s="2"/>
      <c r="O101" s="56"/>
    </row>
    <row r="102" spans="10:16" x14ac:dyDescent="0.25">
      <c r="J102" s="2"/>
      <c r="L102" s="2"/>
      <c r="M102" s="20"/>
      <c r="N102" s="2"/>
      <c r="O102" s="56"/>
    </row>
    <row r="103" spans="10:16" x14ac:dyDescent="0.25">
      <c r="J103" s="2"/>
      <c r="L103" s="2"/>
      <c r="M103" s="52"/>
      <c r="N103" s="2"/>
    </row>
    <row r="104" spans="10:16" x14ac:dyDescent="0.25">
      <c r="J104" s="2"/>
      <c r="K104" s="17"/>
      <c r="L104" s="57"/>
      <c r="M104" s="58"/>
      <c r="O104" s="48"/>
      <c r="P104" s="55"/>
    </row>
    <row r="107" spans="10:16" x14ac:dyDescent="0.25">
      <c r="O107" s="2"/>
    </row>
    <row r="108" spans="10:16" x14ac:dyDescent="0.25">
      <c r="O108" s="2"/>
      <c r="P108" s="20"/>
    </row>
    <row r="109" spans="10:16" x14ac:dyDescent="0.25">
      <c r="O109" s="2"/>
    </row>
    <row r="110" spans="10:16" x14ac:dyDescent="0.25">
      <c r="N110" s="24"/>
      <c r="O110" s="17"/>
    </row>
    <row r="111" spans="10:16" x14ac:dyDescent="0.25">
      <c r="N111" s="47"/>
      <c r="O111" s="48"/>
      <c r="P111" s="55"/>
    </row>
    <row r="116" spans="13:16" x14ac:dyDescent="0.25">
      <c r="O116" s="17"/>
    </row>
    <row r="117" spans="13:16" x14ac:dyDescent="0.25">
      <c r="M117" s="2"/>
      <c r="N117" s="2"/>
      <c r="O117" s="16"/>
    </row>
    <row r="118" spans="13:16" x14ac:dyDescent="0.25">
      <c r="M118" s="2"/>
      <c r="N118" s="2"/>
      <c r="O118" s="16"/>
    </row>
    <row r="119" spans="13:16" x14ac:dyDescent="0.25">
      <c r="M119" s="2"/>
      <c r="N119" s="24"/>
      <c r="O119" s="16"/>
    </row>
    <row r="120" spans="13:16" x14ac:dyDescent="0.25">
      <c r="M120" s="2"/>
      <c r="N120" s="2"/>
      <c r="O120" s="16"/>
      <c r="P120" s="20"/>
    </row>
    <row r="121" spans="13:16" x14ac:dyDescent="0.25">
      <c r="N121" s="47"/>
      <c r="O121" s="48"/>
      <c r="P121" s="49"/>
    </row>
    <row r="125" spans="13:16" x14ac:dyDescent="0.25">
      <c r="O125" s="17"/>
      <c r="P125" s="20"/>
    </row>
    <row r="126" spans="13:16" x14ac:dyDescent="0.25">
      <c r="N126" s="2"/>
      <c r="O126" s="17"/>
    </row>
    <row r="127" spans="13:16" x14ac:dyDescent="0.25">
      <c r="N127" s="24"/>
      <c r="O127" s="17"/>
    </row>
    <row r="128" spans="13:16" x14ac:dyDescent="0.25">
      <c r="N128" s="47"/>
      <c r="O128" s="48"/>
      <c r="P128" s="49"/>
    </row>
    <row r="130" spans="13:16" x14ac:dyDescent="0.25">
      <c r="M130" s="19"/>
    </row>
    <row r="131" spans="13:16" x14ac:dyDescent="0.25">
      <c r="M131" s="19"/>
    </row>
    <row r="132" spans="13:16" x14ac:dyDescent="0.25">
      <c r="O132" s="17"/>
    </row>
    <row r="133" spans="13:16" x14ac:dyDescent="0.25">
      <c r="M133" s="2"/>
      <c r="N133" s="50"/>
    </row>
    <row r="134" spans="13:16" x14ac:dyDescent="0.25">
      <c r="M134" s="2"/>
      <c r="O134" s="16"/>
    </row>
    <row r="135" spans="13:16" x14ac:dyDescent="0.25">
      <c r="M135" s="2"/>
      <c r="N135" s="47"/>
      <c r="O135" s="48"/>
      <c r="P135" s="49"/>
    </row>
    <row r="137" spans="13:16" x14ac:dyDescent="0.25">
      <c r="M137" s="19"/>
    </row>
    <row r="138" spans="13:16" x14ac:dyDescent="0.25">
      <c r="M138" s="19"/>
    </row>
    <row r="139" spans="13:16" x14ac:dyDescent="0.25">
      <c r="O139" s="17"/>
    </row>
    <row r="140" spans="13:16" x14ac:dyDescent="0.25">
      <c r="M140" s="2"/>
      <c r="N140" s="50"/>
      <c r="O140" s="16"/>
    </row>
    <row r="141" spans="13:16" x14ac:dyDescent="0.25">
      <c r="M141" s="2"/>
      <c r="N141" s="50"/>
      <c r="O141" s="16"/>
    </row>
    <row r="142" spans="13:16" x14ac:dyDescent="0.25">
      <c r="M142" s="2"/>
      <c r="N142" s="47"/>
      <c r="O142" s="48"/>
      <c r="P142" s="49"/>
    </row>
    <row r="144" spans="13:16" x14ac:dyDescent="0.25">
      <c r="M144" s="19"/>
    </row>
    <row r="145" spans="13:16" x14ac:dyDescent="0.25">
      <c r="M145" s="19"/>
    </row>
    <row r="146" spans="13:16" x14ac:dyDescent="0.25">
      <c r="O146" s="17"/>
    </row>
    <row r="147" spans="13:16" x14ac:dyDescent="0.25">
      <c r="M147" s="2"/>
      <c r="N147" s="50"/>
      <c r="O147" s="16"/>
    </row>
    <row r="148" spans="13:16" x14ac:dyDescent="0.25">
      <c r="M148" s="2"/>
      <c r="N148" s="50"/>
      <c r="O148" s="16"/>
    </row>
    <row r="149" spans="13:16" x14ac:dyDescent="0.25">
      <c r="M149" s="2"/>
      <c r="N149" s="47"/>
      <c r="O149" s="48"/>
      <c r="P149" s="49"/>
    </row>
  </sheetData>
  <mergeCells count="2">
    <mergeCell ref="N27:O27"/>
    <mergeCell ref="N34:O34"/>
  </mergeCells>
  <phoneticPr fontId="2" type="noConversion"/>
  <conditionalFormatting sqref="R8">
    <cfRule type="expression" dxfId="8" priority="2" stopIfTrue="1">
      <formula>"left($T$16,8)=internal"</formula>
    </cfRule>
  </conditionalFormatting>
  <pageMargins left="0.47244094488188981" right="0.27559055118110237" top="0.82677165354330717" bottom="0.70866141732283472" header="0.35433070866141736" footer="0.59055118110236227"/>
  <pageSetup paperSize="9" scale="64" fitToWidth="2" orientation="portrait" r:id="rId1"/>
  <headerFooter alignWithMargins="0">
    <oddHeader>&amp;L
&amp;R&amp;A</oddHeader>
    <oddFooter>&amp;L&amp;D&amp;R&amp;Z&amp;F</oddFooter>
  </headerFooter>
  <colBreaks count="1" manualBreakCount="1">
    <brk id="17" max="82" man="1"/>
  </colBreaks>
  <drawing r:id="rId2"/>
  <legacy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CE5CC431E985D4CAC3519FB68CCFA72" ma:contentTypeVersion="15" ma:contentTypeDescription="Create a new document." ma:contentTypeScope="" ma:versionID="c51d52cb918832b36a008edeecf79c52">
  <xsd:schema xmlns:xsd="http://www.w3.org/2001/XMLSchema" xmlns:xs="http://www.w3.org/2001/XMLSchema" xmlns:p="http://schemas.microsoft.com/office/2006/metadata/properties" xmlns:ns2="b0343153-5017-4a12-9fd9-0fc71044cb42" xmlns:ns3="bdbb7957-d4d5-4a28-af6f-edf9d8e47f60" targetNamespace="http://schemas.microsoft.com/office/2006/metadata/properties" ma:root="true" ma:fieldsID="0f36921e8cb1f78513b2dcbea2824159" ns2:_="" ns3:_="">
    <xsd:import namespace="b0343153-5017-4a12-9fd9-0fc71044cb42"/>
    <xsd:import namespace="bdbb7957-d4d5-4a28-af6f-edf9d8e47f6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bjectDetectorVersions" minOccurs="0"/>
                <xsd:element ref="ns2:MediaServiceDateTaken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Location" minOccurs="0"/>
                <xsd:element ref="ns3:SharedWithUsers" minOccurs="0"/>
                <xsd:element ref="ns3:SharedWithDetail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0343153-5017-4a12-9fd9-0fc71044cb4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DateTaken" ma:index="1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4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6" nillable="true" ma:taxonomy="true" ma:internalName="lcf76f155ced4ddcb4097134ff3c332f" ma:taxonomyFieldName="MediaServiceImageTags" ma:displayName="Image Tags" ma:readOnly="false" ma:fieldId="{5cf76f15-5ced-4ddc-b409-7134ff3c332f}" ma:taxonomyMulti="true" ma:sspId="451490c9-bb9e-489f-8545-54cdad7e09d9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8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9" nillable="true" ma:displayName="Location" ma:indexed="true" ma:internalName="MediaServiceLocation" ma:readOnly="true">
      <xsd:simpleType>
        <xsd:restriction base="dms:Text"/>
      </xsd:simpleType>
    </xsd:element>
    <xsd:element name="MediaServiceSearchProperties" ma:index="22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dbb7957-d4d5-4a28-af6f-edf9d8e47f60" elementFormDefault="qualified">
    <xsd:import namespace="http://schemas.microsoft.com/office/2006/documentManagement/types"/>
    <xsd:import namespace="http://schemas.microsoft.com/office/infopath/2007/PartnerControls"/>
    <xsd:element name="TaxCatchAll" ma:index="17" nillable="true" ma:displayName="Taxonomy Catch All Column" ma:hidden="true" ma:list="{239ccf98-266d-4a2d-8cf0-e4b594fc909c}" ma:internalName="TaxCatchAll" ma:showField="CatchAllData" ma:web="bdbb7957-d4d5-4a28-af6f-edf9d8e47f6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2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bdbb7957-d4d5-4a28-af6f-edf9d8e47f60" xsi:nil="true"/>
    <lcf76f155ced4ddcb4097134ff3c332f xmlns="b0343153-5017-4a12-9fd9-0fc71044cb42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B9CF82C6-5574-4B07-BC69-ED51A73F0E17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797E73E0-FB38-4FCE-976D-0048735D72C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b0343153-5017-4a12-9fd9-0fc71044cb42"/>
    <ds:schemaRef ds:uri="bdbb7957-d4d5-4a28-af6f-edf9d8e47f6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1BFAAF1E-BA03-4512-BA1F-F19F12FD70B3}">
  <ds:schemaRefs>
    <ds:schemaRef ds:uri="http://schemas.microsoft.com/office/2006/metadata/properties"/>
    <ds:schemaRef ds:uri="http://schemas.microsoft.com/office/infopath/2007/PartnerControls"/>
    <ds:schemaRef ds:uri="bdbb7957-d4d5-4a28-af6f-edf9d8e47f60"/>
    <ds:schemaRef ds:uri="b0343153-5017-4a12-9fd9-0fc71044cb42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14</vt:i4>
      </vt:variant>
      <vt:variant>
        <vt:lpstr>Named Ranges</vt:lpstr>
      </vt:variant>
      <vt:variant>
        <vt:i4>35</vt:i4>
      </vt:variant>
    </vt:vector>
  </HeadingPairs>
  <TitlesOfParts>
    <vt:vector size="49" baseType="lpstr">
      <vt:lpstr>Introduction</vt:lpstr>
      <vt:lpstr>Sketch (Element 1)</vt:lpstr>
      <vt:lpstr>Sketch (Junction)</vt:lpstr>
      <vt:lpstr>Ambient Junction</vt:lpstr>
      <vt:lpstr>GroundFloor - Wall</vt:lpstr>
      <vt:lpstr>Suspended Floor - Wall</vt:lpstr>
      <vt:lpstr>Partition - Ambient</vt:lpstr>
      <vt:lpstr>Party Wall to GFloor PH Method</vt:lpstr>
      <vt:lpstr>Party-Ambient EQUAL</vt:lpstr>
      <vt:lpstr>Party-Ambient UNEQUAL</vt:lpstr>
      <vt:lpstr>AliTmbWindow Installation</vt:lpstr>
      <vt:lpstr>Window Installation</vt:lpstr>
      <vt:lpstr>Threshold Ground Bearing</vt:lpstr>
      <vt:lpstr>Threshold Suspended Floor</vt:lpstr>
      <vt:lpstr>'AliTmbWindow Installation'!Print_Area</vt:lpstr>
      <vt:lpstr>'Ambient Junction'!Print_Area</vt:lpstr>
      <vt:lpstr>'GroundFloor - Wall'!Print_Area</vt:lpstr>
      <vt:lpstr>'Partition - Ambient'!Print_Area</vt:lpstr>
      <vt:lpstr>'Party Wall to GFloor PH Method'!Print_Area</vt:lpstr>
      <vt:lpstr>'Party-Ambient EQUAL'!Print_Area</vt:lpstr>
      <vt:lpstr>'Party-Ambient UNEQUAL'!Print_Area</vt:lpstr>
      <vt:lpstr>'Sketch (Element 1)'!Print_Area</vt:lpstr>
      <vt:lpstr>'Sketch (Junction)'!Print_Area</vt:lpstr>
      <vt:lpstr>'Suspended Floor - Wall'!Print_Area</vt:lpstr>
      <vt:lpstr>'Threshold Ground Bearing'!Print_Area</vt:lpstr>
      <vt:lpstr>'Threshold Suspended Floor'!Print_Area</vt:lpstr>
      <vt:lpstr>'Window Installation'!Print_Area</vt:lpstr>
      <vt:lpstr>'AliTmbWindow Installation'!psi_external</vt:lpstr>
      <vt:lpstr>'Ambient Junction'!psi_external</vt:lpstr>
      <vt:lpstr>'GroundFloor - Wall'!psi_external</vt:lpstr>
      <vt:lpstr>'Partition - Ambient'!psi_external</vt:lpstr>
      <vt:lpstr>'Party Wall to GFloor PH Method'!psi_external</vt:lpstr>
      <vt:lpstr>'Party-Ambient EQUAL'!psi_external</vt:lpstr>
      <vt:lpstr>'Party-Ambient UNEQUAL'!psi_external</vt:lpstr>
      <vt:lpstr>'Suspended Floor - Wall'!psi_external</vt:lpstr>
      <vt:lpstr>'Threshold Ground Bearing'!psi_external</vt:lpstr>
      <vt:lpstr>'Threshold Suspended Floor'!psi_external</vt:lpstr>
      <vt:lpstr>'Window Installation'!psi_external</vt:lpstr>
      <vt:lpstr>'AliTmbWindow Installation'!psi_internal</vt:lpstr>
      <vt:lpstr>'Ambient Junction'!psi_internal</vt:lpstr>
      <vt:lpstr>'GroundFloor - Wall'!psi_internal</vt:lpstr>
      <vt:lpstr>'Partition - Ambient'!psi_internal</vt:lpstr>
      <vt:lpstr>'Party Wall to GFloor PH Method'!psi_internal</vt:lpstr>
      <vt:lpstr>'Party-Ambient EQUAL'!psi_internal</vt:lpstr>
      <vt:lpstr>'Party-Ambient UNEQUAL'!psi_internal</vt:lpstr>
      <vt:lpstr>'Suspended Floor - Wall'!psi_internal</vt:lpstr>
      <vt:lpstr>'Threshold Ground Bearing'!psi_internal</vt:lpstr>
      <vt:lpstr>'Threshold Suspended Floor'!psi_internal</vt:lpstr>
      <vt:lpstr>'Window Installation'!psi_internal</vt:lpstr>
    </vt:vector>
  </TitlesOfParts>
  <Company>WARM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Liam McDonagh-Greaves</dc:creator>
  <cp:lastModifiedBy>Liam McDonagh-Greaves</cp:lastModifiedBy>
  <cp:lastPrinted>2022-08-01T13:28:31Z</cp:lastPrinted>
  <dcterms:created xsi:type="dcterms:W3CDTF">2007-08-21T08:24:26Z</dcterms:created>
  <dcterms:modified xsi:type="dcterms:W3CDTF">2025-08-21T10:43:12Z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0x0101001CE5CC431E985D4CAC3519FB68CCFA72</vt:lpwstr>
  </property>
  <property fmtid="{D5CDD505-2E9C-101B-9397-08002B2CF9AE}" pid="3" name="MediaServiceImageTags">
    <vt:lpwstr/>
  </property>
</Properties>
</file>